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ugust 2024" sheetId="1" r:id="rId4"/>
    <sheet state="visible" name="Month" sheetId="2" r:id="rId5"/>
    <sheet state="visible" name="Quarter" sheetId="3" r:id="rId6"/>
    <sheet state="visible" name="YTD" sheetId="4" r:id="rId7"/>
    <sheet state="visible" name="Year" sheetId="5" r:id="rId8"/>
    <sheet state="visible" name="YoY Analysis - Month &amp; YTD" sheetId="6" r:id="rId9"/>
    <sheet state="visible" name="YoY Analysis - Quarter &amp; YTD" sheetId="7" r:id="rId10"/>
    <sheet state="hidden" name="Comparable Q" sheetId="8" r:id="rId11"/>
    <sheet state="hidden" name="Comparable1" sheetId="9" r:id="rId12"/>
  </sheets>
  <definedNames/>
  <calcPr/>
</workbook>
</file>

<file path=xl/sharedStrings.xml><?xml version="1.0" encoding="utf-8"?>
<sst xmlns="http://schemas.openxmlformats.org/spreadsheetml/2006/main" count="538" uniqueCount="192">
  <si>
    <t>OPERATIONAL DATA</t>
  </si>
  <si>
    <t>August 2024</t>
  </si>
  <si>
    <t xml:space="preserve">    </t>
  </si>
  <si>
    <t>INVESTOR RELATIONS CONTACT:</t>
  </si>
  <si>
    <t>ENGAGE WITH US:</t>
  </si>
  <si>
    <t>ri@wilsonsons.com.br</t>
  </si>
  <si>
    <t xml:space="preserve">   </t>
  </si>
  <si>
    <t># days</t>
  </si>
  <si>
    <t>quarter</t>
  </si>
  <si>
    <t>Container Terminals ('000 TEU)</t>
  </si>
  <si>
    <t>Rio Grande Terminal</t>
  </si>
  <si>
    <t>Gateway (Full)</t>
  </si>
  <si>
    <t>Exports</t>
  </si>
  <si>
    <t>Imports</t>
  </si>
  <si>
    <t>Cabotage</t>
  </si>
  <si>
    <t>Inland Navigation (Full)</t>
  </si>
  <si>
    <t>Transshipment &amp; Shifting (Full + Empty)*</t>
  </si>
  <si>
    <t>Empty (total, except transshipment)</t>
  </si>
  <si>
    <t xml:space="preserve">Rio Grande Total </t>
  </si>
  <si>
    <t>Salvador Terminal</t>
  </si>
  <si>
    <t>Salvador Total</t>
  </si>
  <si>
    <t>Aggregated Volumes</t>
  </si>
  <si>
    <t>Total Gateway (Full)</t>
  </si>
  <si>
    <t>Total Exports</t>
  </si>
  <si>
    <t>Total Imports</t>
  </si>
  <si>
    <t>Total Cabotage</t>
  </si>
  <si>
    <t>Total Transshipment &amp; Shifting (Full + Empty)*</t>
  </si>
  <si>
    <t>Grand Total (Full)</t>
  </si>
  <si>
    <t>Grand Total (Empty)</t>
  </si>
  <si>
    <t>Grand Total</t>
  </si>
  <si>
    <t>* Transshipment &amp; Shifting considers full and empty volumes, as there is no difference financially or operationally.</t>
  </si>
  <si>
    <t>Towage</t>
  </si>
  <si>
    <t>Harbour Manoeuvres (#)</t>
  </si>
  <si>
    <t>Avg. DWT Attended ('000 tonnes)</t>
  </si>
  <si>
    <t>Offshore Support Bases</t>
  </si>
  <si>
    <t>Vessel Turnarounds (#)</t>
  </si>
  <si>
    <t>-</t>
  </si>
  <si>
    <t>Offshore Support Vessels*</t>
  </si>
  <si>
    <t>OSV Fleet, end of period (#)</t>
  </si>
  <si>
    <t>Days in Operation (#)</t>
  </si>
  <si>
    <t>Fleet Average Utilisation Rate (%)</t>
  </si>
  <si>
    <t>* Considers the total volume from the Offshore Support Vessel joint venture, namely Wilson Sons Ultratug Offshore.</t>
  </si>
  <si>
    <t>Shipyards</t>
  </si>
  <si>
    <t># of OSVs delivered</t>
  </si>
  <si>
    <t># of tugboats delivered</t>
  </si>
  <si>
    <t>1Q06</t>
  </si>
  <si>
    <t>2Q06</t>
  </si>
  <si>
    <t>3Q06</t>
  </si>
  <si>
    <t>4Q06</t>
  </si>
  <si>
    <t>1Q07</t>
  </si>
  <si>
    <t>2Q07</t>
  </si>
  <si>
    <t>3Q07</t>
  </si>
  <si>
    <t>4Q07</t>
  </si>
  <si>
    <t>1Q08</t>
  </si>
  <si>
    <t>2Q08</t>
  </si>
  <si>
    <t>3Q08</t>
  </si>
  <si>
    <t>4Q08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</si>
  <si>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</si>
  <si>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</si>
  <si>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</si>
  <si>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</si>
  <si>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</si>
  <si>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</si>
  <si>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</si>
  <si>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</si>
  <si>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</si>
  <si>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</si>
  <si>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</si>
  <si>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</si>
  <si>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</si>
  <si>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</si>
  <si>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</si>
  <si>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</si>
  <si>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</si>
  <si>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</si>
  <si>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</si>
  <si>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</si>
  <si>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</si>
  <si>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</si>
  <si>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</si>
  <si>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</si>
  <si>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</si>
  <si>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</si>
  <si>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</si>
  <si>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</si>
  <si>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</si>
  <si>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</si>
  <si>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</si>
  <si>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</si>
  <si>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</si>
  <si>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</si>
  <si>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</si>
  <si>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</si>
  <si>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</si>
  <si>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</si>
  <si>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</si>
  <si>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</si>
  <si>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</si>
  <si>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</si>
  <si>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</si>
  <si>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</si>
  <si>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</si>
  <si>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</si>
  <si>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</si>
  <si>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</si>
  <si>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</si>
  <si>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</si>
  <si>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</si>
  <si>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</si>
  <si>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</si>
  <si>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</si>
  <si>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</si>
  <si>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</si>
  <si>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</si>
  <si>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</si>
  <si>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</si>
  <si>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</si>
  <si>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1Q24</t>
  </si>
  <si>
    <t>2Q24</t>
  </si>
  <si>
    <t>*</t>
  </si>
  <si>
    <t>82,5%</t>
  </si>
  <si>
    <t>84,3%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</si>
  <si>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</si>
  <si>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</si>
  <si>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</si>
  <si>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</si>
  <si>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</si>
  <si>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</si>
  <si>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</si>
  <si>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</si>
  <si>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</si>
  <si>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</si>
  <si>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</si>
  <si>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</si>
  <si>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</si>
  <si>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</si>
  <si>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∆ (%)</t>
  </si>
  <si>
    <t>Year</t>
  </si>
  <si>
    <t>choose reference year "YYYY".</t>
  </si>
  <si>
    <t>Month</t>
  </si>
  <si>
    <t>choose reference month "M".</t>
  </si>
  <si>
    <t>Total Rio Grande</t>
  </si>
  <si>
    <t>Total Salvador</t>
  </si>
  <si>
    <t>12M</t>
  </si>
  <si>
    <t>Mês</t>
  </si>
  <si>
    <t>Tecon Rio Grande</t>
  </si>
  <si>
    <t>Full</t>
  </si>
  <si>
    <t>Export</t>
  </si>
  <si>
    <t>Import</t>
  </si>
  <si>
    <t>Inland Navigation</t>
  </si>
  <si>
    <t>Transshipment &amp; Shifting</t>
  </si>
  <si>
    <t>Empty</t>
  </si>
  <si>
    <t>Total</t>
  </si>
  <si>
    <t>Tecon Salvador</t>
  </si>
  <si>
    <t># of Harbour Manoeuvres</t>
  </si>
  <si>
    <r>
      <rPr>
        <rFont val="Arial"/>
        <color rgb="FF000000"/>
        <sz val="10.0"/>
      </rPr>
      <t xml:space="preserve">Avg. Deadweights ('000 tons) </t>
    </r>
    <r>
      <rPr>
        <rFont val="Arial"/>
        <color rgb="FF000000"/>
        <sz val="10.0"/>
        <vertAlign val="superscript"/>
      </rPr>
      <t>(1)</t>
    </r>
  </si>
  <si>
    <t>1. As of 2017, figures consolidate results from joint ventures.</t>
  </si>
  <si>
    <r>
      <rPr>
        <rFont val="Arial"/>
        <b/>
        <color rgb="FF000000"/>
        <sz val="10.0"/>
      </rPr>
      <t xml:space="preserve">Offshore Vessels </t>
    </r>
    <r>
      <rPr>
        <rFont val="Arial"/>
        <b/>
        <color rgb="FF000000"/>
        <sz val="10.0"/>
        <vertAlign val="superscript"/>
      </rPr>
      <t>(1)</t>
    </r>
  </si>
  <si>
    <t># Own OSVs - End of period</t>
  </si>
  <si>
    <t># Own OSV Days in Operation/ Contract Days</t>
  </si>
  <si>
    <t>1. Considers total volume from Of fshore Vessels JV, of which Wilson Sons owns 50%.</t>
  </si>
  <si>
    <t>O&amp;G Support Base (“Brasco”)</t>
  </si>
  <si>
    <t># of Vessels Turnarounds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</si>
  <si>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</si>
  <si>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</si>
  <si>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</si>
  <si>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</si>
  <si>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</si>
  <si>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</si>
  <si>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</si>
  <si>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</si>
  <si>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</si>
  <si>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</si>
  <si>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</si>
  <si>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Container Terminals</t>
  </si>
  <si>
    <t>Chg. (%)</t>
  </si>
  <si>
    <t>9M13</t>
  </si>
  <si>
    <t>9M12</t>
  </si>
  <si>
    <t>Tecon Rio Grande (TEU '000)</t>
  </si>
  <si>
    <t>Others*</t>
  </si>
  <si>
    <t>Tecon Salvador (TEU '000)</t>
  </si>
  <si>
    <t>* Shifting, Transshipment, and Inland Navigation</t>
  </si>
  <si>
    <t>Avg. Deadweights ('000 tons) *</t>
  </si>
  <si>
    <t>* Does not include São Luis and Barra dos Coqueiros calls</t>
  </si>
  <si>
    <t>Offshore Vessels</t>
  </si>
  <si>
    <t># OSVs (end of period) *</t>
  </si>
  <si>
    <t xml:space="preserve"># own OSVs (end of period) </t>
  </si>
  <si>
    <t xml:space="preserve"># of third party OSVs (end of period) </t>
  </si>
  <si>
    <t># Days in Operation *</t>
  </si>
  <si>
    <t xml:space="preserve"># own OSVs </t>
  </si>
  <si>
    <t xml:space="preserve"># of third party OSVs </t>
  </si>
  <si>
    <t>* Considering total number of WSUT, of which Wilson Sons owns 50%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</si>
</sst>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mmmm yyyy"/>
    <numFmt numFmtId="165" formatCode="#,##0.0"/>
    <numFmt numFmtId="166" formatCode="[$-409]mmm\ yy"/>
    <numFmt numFmtId="167" formatCode="#,##0.000"/>
    <numFmt numFmtId="168" formatCode="0.0%"/>
    <numFmt numFmtId="169" formatCode="#,##0.0000"/>
    <numFmt numFmtId="170" formatCode="0.0"/>
  </numFmts>
  <fonts count="52">
    <font>
      <sz val="10.0"/>
      <color rgb="FF000000"/>
      <name val="Calibri"/>
      <scheme val="minor"/>
    </font>
    <font>
      <sz val="10.0"/>
      <color theme="1"/>
      <name val="Arial"/>
    </font>
    <font>
      <b/>
      <sz val="14.0"/>
      <color theme="1"/>
      <name val="Arial"/>
    </font>
    <font>
      <b/>
      <sz val="28.0"/>
      <color rgb="FF00BEDD"/>
      <name val="Calibri"/>
    </font>
    <font>
      <b/>
      <sz val="12.0"/>
      <color rgb="FFFFFFFF"/>
      <name val="Calibri"/>
    </font>
    <font>
      <sz val="12.0"/>
      <color rgb="FFFFFFFF"/>
      <name val="Calibri"/>
    </font>
    <font>
      <b/>
      <sz val="14.0"/>
      <color rgb="FF00BEDD"/>
      <name val="Arial"/>
    </font>
    <font>
      <b/>
      <sz val="14.0"/>
      <color rgb="FFFFFFFF"/>
      <name val="Arial"/>
    </font>
    <font>
      <sz val="12.0"/>
      <color rgb="FFFFFFFF"/>
      <name val="Arial"/>
    </font>
    <font>
      <b/>
      <sz val="12.0"/>
      <color rgb="FFFFFFFF"/>
      <name val="Arial"/>
    </font>
    <font>
      <sz val="12.0"/>
      <color theme="1"/>
      <name val="Arial"/>
    </font>
    <font>
      <sz val="10.0"/>
      <color rgb="FFFFFFFF"/>
      <name val="Arial"/>
    </font>
    <font>
      <sz val="10.0"/>
      <color rgb="FF1F497D"/>
      <name val="Arial"/>
    </font>
    <font>
      <sz val="10.0"/>
      <color rgb="FF000000"/>
      <name val="Arial"/>
    </font>
    <font>
      <sz val="10.0"/>
      <color rgb="FFCCCCCC"/>
      <name val="Arial"/>
    </font>
    <font>
      <sz val="10.0"/>
      <color theme="0"/>
      <name val="Arial"/>
    </font>
    <font>
      <b/>
      <sz val="10.0"/>
      <color rgb="FF003472"/>
      <name val="Arial"/>
    </font>
    <font>
      <sz val="10.0"/>
      <color rgb="FF999999"/>
      <name val="Arial"/>
    </font>
    <font>
      <b/>
      <color theme="1"/>
      <name val="Arial"/>
    </font>
    <font>
      <b/>
      <sz val="10.0"/>
      <color theme="1"/>
      <name val="Arial"/>
    </font>
    <font>
      <b/>
      <sz val="10.0"/>
      <color theme="0"/>
      <name val="Arial"/>
    </font>
    <font>
      <color theme="1"/>
      <name val="Arial"/>
    </font>
    <font>
      <color theme="1"/>
      <name val="Calibri"/>
    </font>
    <font>
      <sz val="8.0"/>
      <color theme="1"/>
      <name val="Arial"/>
    </font>
    <font>
      <color rgb="FF000000"/>
      <name val="Roboto"/>
    </font>
    <font>
      <sz val="11.0"/>
      <color rgb="FF000000"/>
      <name val="Calibri"/>
    </font>
    <font>
      <sz val="11.0"/>
      <color rgb="FF999999"/>
      <name val="Arial"/>
    </font>
    <font>
      <color theme="1"/>
      <name val="Calibri"/>
      <scheme val="minor"/>
    </font>
    <font>
      <color rgb="FF999999"/>
      <name val="Arial"/>
    </font>
    <font>
      <color rgb="FF000000"/>
      <name val="Arial"/>
    </font>
    <font/>
    <font>
      <b/>
      <sz val="10.0"/>
      <color rgb="FF000000"/>
      <name val="Arial"/>
    </font>
    <font>
      <i/>
      <sz val="8.0"/>
      <color rgb="FF000000"/>
      <name val="Arial"/>
    </font>
    <font>
      <i/>
      <sz val="8.0"/>
      <color theme="1"/>
      <name val="Arial"/>
    </font>
    <font>
      <sz val="10.0"/>
      <color rgb="FFFF00FF"/>
      <name val="Arial"/>
    </font>
    <font>
      <sz val="10.0"/>
      <color rgb="FF7F7F7F"/>
      <name val="Arial"/>
    </font>
    <font>
      <b/>
      <sz val="10.0"/>
      <color rgb="FF1F497D"/>
      <name val="Verdana"/>
    </font>
    <font>
      <sz val="10.0"/>
      <color theme="1"/>
      <name val="Verdana"/>
    </font>
    <font>
      <b/>
      <sz val="11.0"/>
      <color rgb="FF1F497D"/>
      <name val="Verdana"/>
    </font>
    <font>
      <b/>
      <sz val="11.0"/>
      <color rgb="FF1F497D"/>
      <name val="Calibri"/>
    </font>
    <font>
      <sz val="11.0"/>
      <color rgb="FFFFFFFF"/>
      <name val="Calibri"/>
    </font>
    <font>
      <sz val="9.0"/>
      <color rgb="FF000000"/>
      <name val="Arial"/>
    </font>
    <font>
      <sz val="8.0"/>
      <color rgb="FF000000"/>
      <name val="Arial"/>
    </font>
    <font>
      <sz val="14.0"/>
      <color theme="1"/>
      <name val="Arial"/>
    </font>
    <font>
      <b/>
      <sz val="9.0"/>
      <color rgb="FF000000"/>
      <name val="Arial"/>
    </font>
    <font>
      <b/>
      <sz val="8.0"/>
      <color rgb="FF000000"/>
      <name val="Arial"/>
    </font>
    <font>
      <b/>
      <sz val="9.0"/>
      <color theme="1"/>
      <name val="Arial"/>
    </font>
    <font>
      <b/>
      <sz val="9.0"/>
      <color rgb="FF7F7F7F"/>
      <name val="Arial"/>
    </font>
    <font>
      <b/>
      <sz val="9.0"/>
      <color rgb="FFA5A5A5"/>
      <name val="Arial"/>
    </font>
    <font>
      <sz val="7.0"/>
      <color theme="1"/>
      <name val="Arial"/>
    </font>
    <font>
      <sz val="9.0"/>
      <color theme="1"/>
      <name val="Arial"/>
    </font>
    <font>
      <sz val="7.0"/>
      <color rgb="FF000000"/>
      <name val="Arial"/>
    </font>
  </fonts>
  <fills count="13">
    <fill>
      <patternFill patternType="none"/>
    </fill>
    <fill>
      <patternFill patternType="lightGray"/>
    </fill>
    <fill>
      <patternFill patternType="solid">
        <fgColor rgb="FF003472"/>
        <bgColor rgb="FF00347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D9D9D9"/>
        <bgColor rgb="FFD9D9D9"/>
      </patternFill>
    </fill>
    <fill>
      <patternFill patternType="solid">
        <fgColor rgb="FFE6F1F8"/>
        <bgColor rgb="FFE6F1F8"/>
      </patternFill>
    </fill>
    <fill>
      <patternFill patternType="solid">
        <fgColor rgb="FFFFFF00"/>
        <bgColor rgb="FFFFFF00"/>
      </patternFill>
    </fill>
    <fill>
      <patternFill patternType="solid">
        <fgColor rgb="FFEDEDED"/>
        <bgColor rgb="FFEDEDED"/>
      </patternFill>
    </fill>
    <fill>
      <patternFill patternType="solid">
        <fgColor rgb="FFD8D8D8"/>
        <bgColor rgb="FFD8D8D8"/>
      </patternFill>
    </fill>
    <fill>
      <patternFill patternType="solid">
        <fgColor rgb="FFDAEEF3"/>
        <bgColor rgb="FFDAEEF3"/>
      </patternFill>
    </fill>
    <fill>
      <patternFill patternType="solid">
        <fgColor rgb="FFEAEAEA"/>
        <bgColor rgb="FFEAEAEA"/>
      </patternFill>
    </fill>
  </fills>
  <borders count="27">
    <border/>
    <border>
      <left/>
      <right/>
      <top/>
      <bottom/>
    </border>
    <border>
      <bottom style="medium">
        <color rgb="FFFFFFFF"/>
      </bottom>
    </border>
    <border>
      <left/>
      <right/>
      <top/>
      <bottom style="medium">
        <color rgb="FFFFFFFF"/>
      </bottom>
    </border>
    <border>
      <right/>
      <top/>
      <bottom style="medium">
        <color rgb="FFFFFFFF"/>
      </bottom>
    </border>
    <border>
      <left/>
      <right/>
      <bottom/>
    </border>
    <border>
      <bottom/>
    </border>
    <border>
      <left/>
      <right/>
    </border>
    <border>
      <left/>
      <bottom/>
    </border>
    <border>
      <left/>
    </border>
    <border>
      <right/>
    </border>
    <border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/>
      <top/>
    </border>
    <border>
      <top/>
    </border>
    <border>
      <right/>
      <top/>
    </border>
    <border>
      <left/>
      <right/>
      <top style="medium">
        <color theme="0"/>
      </top>
      <bottom/>
    </border>
    <border>
      <left/>
      <right/>
      <top style="medium">
        <color rgb="FFFFFFFF"/>
      </top>
      <bottom/>
    </border>
    <border>
      <left/>
      <right/>
      <top/>
      <bottom style="thin">
        <color theme="0"/>
      </bottom>
    </border>
    <border>
      <left/>
      <right/>
      <top style="thin">
        <color theme="0"/>
      </top>
      <bottom/>
    </border>
    <border>
      <left style="medium">
        <color rgb="FFFFFFFF"/>
      </left>
      <right/>
      <top/>
      <bottom/>
    </border>
    <border>
      <left/>
      <right/>
      <top style="medium">
        <color rgb="FFFFFFFF"/>
      </top>
      <bottom style="medium">
        <color rgb="FFFFFFFF"/>
      </bottom>
    </border>
    <border>
      <left style="medium">
        <color rgb="FFFFFFFF"/>
      </left>
      <right/>
      <top style="medium">
        <color rgb="FFFFFFFF"/>
      </top>
      <bottom/>
    </border>
    <border>
      <left style="medium">
        <color rgb="FFFFFFFF"/>
      </left>
      <right/>
      <top style="medium">
        <color rgb="FFFFFFFF"/>
      </top>
      <bottom style="medium">
        <color rgb="FFFFFFFF"/>
      </bottom>
    </border>
  </borders>
  <cellStyleXfs count="1">
    <xf borderId="0" fillId="0" fontId="0" numFmtId="0" applyAlignment="1" applyFont="1"/>
  </cellStyleXfs>
  <cellXfs count="42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readingOrder="0"/>
    </xf>
    <xf borderId="1" fillId="2" fontId="1" numFmtId="0" xfId="0" applyBorder="1" applyFont="1"/>
    <xf borderId="1" fillId="2" fontId="1" numFmtId="0" xfId="0" applyAlignment="1" applyBorder="1" applyFont="1">
      <alignment horizontal="center"/>
    </xf>
    <xf borderId="1" fillId="2" fontId="2" numFmtId="0" xfId="0" applyAlignment="1" applyBorder="1" applyFont="1">
      <alignment horizontal="center"/>
    </xf>
    <xf borderId="0" fillId="0" fontId="1" numFmtId="0" xfId="0" applyFont="1"/>
    <xf borderId="1" fillId="2" fontId="3" numFmtId="0" xfId="0" applyAlignment="1" applyBorder="1" applyFont="1">
      <alignment horizontal="left" readingOrder="1" vertical="center"/>
    </xf>
    <xf borderId="1" fillId="2" fontId="4" numFmtId="49" xfId="0" applyAlignment="1" applyBorder="1" applyFont="1" applyNumberFormat="1">
      <alignment horizontal="left" readingOrder="0" vertical="center"/>
    </xf>
    <xf borderId="1" fillId="2" fontId="5" numFmtId="164" xfId="0" applyAlignment="1" applyBorder="1" applyFont="1" applyNumberFormat="1">
      <alignment horizontal="left" readingOrder="1" vertical="center"/>
    </xf>
    <xf borderId="1" fillId="2" fontId="5" numFmtId="15" xfId="0" applyAlignment="1" applyBorder="1" applyFont="1" applyNumberFormat="1">
      <alignment horizontal="left" readingOrder="1" vertical="center"/>
    </xf>
    <xf borderId="1" fillId="2" fontId="6" numFmtId="0" xfId="0" applyAlignment="1" applyBorder="1" applyFont="1">
      <alignment horizontal="left" readingOrder="1" vertical="center"/>
    </xf>
    <xf borderId="1" fillId="2" fontId="6" numFmtId="0" xfId="0" applyAlignment="1" applyBorder="1" applyFont="1">
      <alignment horizontal="left" readingOrder="1" vertical="center"/>
    </xf>
    <xf borderId="1" fillId="2" fontId="7" numFmtId="0" xfId="0" applyAlignment="1" applyBorder="1" applyFont="1">
      <alignment horizontal="left" readingOrder="1" vertical="center"/>
    </xf>
    <xf borderId="1" fillId="2" fontId="4" numFmtId="0" xfId="0" applyAlignment="1" applyBorder="1" applyFont="1">
      <alignment horizontal="left" readingOrder="1" vertical="center"/>
    </xf>
    <xf borderId="1" fillId="2" fontId="8" numFmtId="0" xfId="0" applyAlignment="1" applyBorder="1" applyFont="1">
      <alignment horizontal="left" readingOrder="1" vertical="center"/>
    </xf>
    <xf borderId="1" fillId="2" fontId="9" numFmtId="0" xfId="0" applyAlignment="1" applyBorder="1" applyFont="1">
      <alignment horizontal="left" readingOrder="1" vertical="center"/>
    </xf>
    <xf borderId="1" fillId="2" fontId="4" numFmtId="15" xfId="0" applyAlignment="1" applyBorder="1" applyFont="1" applyNumberFormat="1">
      <alignment horizontal="left" readingOrder="1" vertical="center"/>
    </xf>
    <xf borderId="1" fillId="2" fontId="10" numFmtId="0" xfId="0" applyBorder="1" applyFont="1"/>
    <xf borderId="1" fillId="2" fontId="10" numFmtId="0" xfId="0" applyAlignment="1" applyBorder="1" applyFont="1">
      <alignment horizontal="center"/>
    </xf>
    <xf borderId="0" fillId="0" fontId="11" numFmtId="0" xfId="0" applyAlignment="1" applyFont="1">
      <alignment horizontal="left" vertical="center"/>
    </xf>
    <xf borderId="0" fillId="0" fontId="11" numFmtId="0" xfId="0" applyAlignment="1" applyFont="1">
      <alignment vertical="center"/>
    </xf>
    <xf borderId="0" fillId="3" fontId="12" numFmtId="0" xfId="0" applyAlignment="1" applyFill="1" applyFont="1">
      <alignment horizontal="right" vertical="center"/>
    </xf>
    <xf borderId="1" fillId="3" fontId="12" numFmtId="0" xfId="0" applyAlignment="1" applyBorder="1" applyFont="1">
      <alignment horizontal="right" vertical="center"/>
    </xf>
    <xf borderId="0" fillId="0" fontId="1" numFmtId="0" xfId="0" applyAlignment="1" applyFont="1">
      <alignment vertical="center"/>
    </xf>
    <xf borderId="0" fillId="0" fontId="13" numFmtId="0" xfId="0" applyAlignment="1" applyFont="1">
      <alignment vertical="center"/>
    </xf>
    <xf borderId="0" fillId="0" fontId="14" numFmtId="0" xfId="0" applyAlignment="1" applyFont="1">
      <alignment vertical="center"/>
    </xf>
    <xf borderId="0" fillId="0" fontId="14" numFmtId="165" xfId="0" applyAlignment="1" applyFont="1" applyNumberFormat="1">
      <alignment vertical="center"/>
    </xf>
    <xf borderId="0" fillId="3" fontId="14" numFmtId="165" xfId="0" applyAlignment="1" applyFont="1" applyNumberFormat="1">
      <alignment vertical="center"/>
    </xf>
    <xf borderId="0" fillId="3" fontId="15" numFmtId="165" xfId="0" applyAlignment="1" applyFont="1" applyNumberFormat="1">
      <alignment vertical="center"/>
    </xf>
    <xf borderId="0" fillId="3" fontId="15" numFmtId="0" xfId="0" applyAlignment="1" applyFont="1">
      <alignment vertical="center"/>
    </xf>
    <xf borderId="0" fillId="0" fontId="16" numFmtId="0" xfId="0" applyAlignment="1" applyFont="1">
      <alignment horizontal="center" readingOrder="0" vertical="center"/>
    </xf>
    <xf borderId="0" fillId="3" fontId="17" numFmtId="0" xfId="0" applyAlignment="1" applyFont="1">
      <alignment horizontal="right" vertical="center"/>
    </xf>
    <xf borderId="1" fillId="3" fontId="17" numFmtId="0" xfId="0" applyAlignment="1" applyBorder="1" applyFont="1">
      <alignment horizontal="right" vertical="center"/>
    </xf>
    <xf borderId="0" fillId="0" fontId="17" numFmtId="0" xfId="0" applyAlignment="1" applyFont="1">
      <alignment vertical="center"/>
    </xf>
    <xf borderId="0" fillId="3" fontId="14" numFmtId="0" xfId="0" applyAlignment="1" applyFont="1">
      <alignment vertical="center"/>
    </xf>
    <xf borderId="0" fillId="0" fontId="11" numFmtId="0" xfId="0" applyAlignment="1" applyFont="1">
      <alignment horizontal="right" readingOrder="0" vertical="center"/>
    </xf>
    <xf borderId="0" fillId="0" fontId="11" numFmtId="0" xfId="0" applyAlignment="1" applyFont="1">
      <alignment readingOrder="0" vertical="center"/>
    </xf>
    <xf borderId="0" fillId="0" fontId="14" numFmtId="0" xfId="0" applyAlignment="1" applyFont="1">
      <alignment readingOrder="0" vertical="center"/>
    </xf>
    <xf borderId="0" fillId="4" fontId="14" numFmtId="0" xfId="0" applyAlignment="1" applyFill="1" applyFont="1">
      <alignment horizontal="right" readingOrder="0" vertical="center"/>
    </xf>
    <xf borderId="0" fillId="4" fontId="11" numFmtId="0" xfId="0" applyAlignment="1" applyFont="1">
      <alignment horizontal="right" readingOrder="0" vertical="center"/>
    </xf>
    <xf borderId="0" fillId="3" fontId="11" numFmtId="0" xfId="0" applyAlignment="1" applyFont="1">
      <alignment readingOrder="0" vertical="center"/>
    </xf>
    <xf borderId="0" fillId="3" fontId="11" numFmtId="165" xfId="0" applyAlignment="1" applyFont="1" applyNumberFormat="1">
      <alignment readingOrder="0" vertical="center"/>
    </xf>
    <xf borderId="0" fillId="3" fontId="11" numFmtId="0" xfId="0" applyAlignment="1" applyFont="1">
      <alignment vertical="center"/>
    </xf>
    <xf borderId="0" fillId="0" fontId="11" numFmtId="0" xfId="0" applyAlignment="1" applyFont="1">
      <alignment horizontal="right" vertical="center"/>
    </xf>
    <xf borderId="0" fillId="0" fontId="14" numFmtId="0" xfId="0" applyAlignment="1" applyFont="1">
      <alignment horizontal="right" vertical="center"/>
    </xf>
    <xf borderId="0" fillId="0" fontId="11" numFmtId="165" xfId="0" applyAlignment="1" applyFont="1" applyNumberFormat="1">
      <alignment horizontal="right" vertical="center"/>
    </xf>
    <xf borderId="2" fillId="5" fontId="18" numFmtId="0" xfId="0" applyBorder="1" applyFill="1" applyFont="1"/>
    <xf borderId="3" fillId="5" fontId="19" numFmtId="166" xfId="0" applyAlignment="1" applyBorder="1" applyFont="1" applyNumberFormat="1">
      <alignment horizontal="right" vertical="center"/>
    </xf>
    <xf borderId="4" fillId="5" fontId="19" numFmtId="166" xfId="0" applyAlignment="1" applyBorder="1" applyFont="1" applyNumberFormat="1">
      <alignment horizontal="right" vertical="center"/>
    </xf>
    <xf borderId="4" fillId="5" fontId="19" numFmtId="166" xfId="0" applyAlignment="1" applyBorder="1" applyFont="1" applyNumberFormat="1">
      <alignment horizontal="right" readingOrder="0" vertical="center"/>
    </xf>
    <xf borderId="0" fillId="3" fontId="20" numFmtId="166" xfId="0" applyAlignment="1" applyFont="1" applyNumberFormat="1">
      <alignment horizontal="right" readingOrder="0" vertical="center"/>
    </xf>
    <xf borderId="0" fillId="5" fontId="18" numFmtId="165" xfId="0" applyFont="1" applyNumberFormat="1"/>
    <xf borderId="5" fillId="5" fontId="19" numFmtId="0" xfId="0" applyAlignment="1" applyBorder="1" applyFont="1">
      <alignment horizontal="right" vertical="center"/>
    </xf>
    <xf borderId="0" fillId="0" fontId="19" numFmtId="0" xfId="0" applyAlignment="1" applyFont="1">
      <alignment horizontal="right" vertical="center"/>
    </xf>
    <xf borderId="5" fillId="6" fontId="21" numFmtId="165" xfId="0" applyBorder="1" applyFill="1" applyFont="1" applyNumberFormat="1"/>
    <xf borderId="1" fillId="6" fontId="1" numFmtId="165" xfId="0" applyAlignment="1" applyBorder="1" applyFont="1" applyNumberFormat="1">
      <alignment horizontal="right" vertical="center"/>
    </xf>
    <xf borderId="0" fillId="6" fontId="21" numFmtId="165" xfId="0" applyAlignment="1" applyFont="1" applyNumberFormat="1">
      <alignment horizontal="right" vertical="bottom"/>
    </xf>
    <xf borderId="0" fillId="0" fontId="13" numFmtId="165" xfId="0" applyAlignment="1" applyFont="1" applyNumberFormat="1">
      <alignment horizontal="right" vertical="center"/>
    </xf>
    <xf borderId="0" fillId="0" fontId="21" numFmtId="165" xfId="0" applyFont="1" applyNumberFormat="1"/>
    <xf borderId="0" fillId="0" fontId="1" numFmtId="165" xfId="0" applyAlignment="1" applyFont="1" applyNumberFormat="1">
      <alignment horizontal="right" vertical="center"/>
    </xf>
    <xf borderId="0" fillId="0" fontId="1" numFmtId="165" xfId="0" applyAlignment="1" applyFont="1" applyNumberFormat="1">
      <alignment horizontal="right" readingOrder="0" vertical="center"/>
    </xf>
    <xf borderId="0" fillId="0" fontId="21" numFmtId="165" xfId="0" applyAlignment="1" applyFont="1" applyNumberFormat="1">
      <alignment horizontal="right" vertical="bottom"/>
    </xf>
    <xf borderId="0" fillId="0" fontId="21" numFmtId="165" xfId="0" applyAlignment="1" applyFont="1" applyNumberFormat="1">
      <alignment horizontal="right" readingOrder="0" vertical="bottom"/>
    </xf>
    <xf borderId="0" fillId="0" fontId="13" numFmtId="165" xfId="0" applyAlignment="1" applyFont="1" applyNumberFormat="1">
      <alignment horizontal="right" readingOrder="0" vertical="center"/>
    </xf>
    <xf borderId="6" fillId="0" fontId="21" numFmtId="165" xfId="0" applyBorder="1" applyFont="1" applyNumberFormat="1"/>
    <xf borderId="1" fillId="6" fontId="1" numFmtId="165" xfId="0" applyAlignment="1" applyBorder="1" applyFont="1" applyNumberFormat="1">
      <alignment horizontal="right" readingOrder="0" vertical="center"/>
    </xf>
    <xf borderId="0" fillId="6" fontId="21" numFmtId="165" xfId="0" applyAlignment="1" applyFont="1" applyNumberFormat="1">
      <alignment horizontal="right" readingOrder="0" vertical="bottom"/>
    </xf>
    <xf borderId="5" fillId="0" fontId="21" numFmtId="165" xfId="0" applyBorder="1" applyFont="1" applyNumberFormat="1"/>
    <xf borderId="1" fillId="0" fontId="1" numFmtId="165" xfId="0" applyAlignment="1" applyBorder="1" applyFont="1" applyNumberFormat="1">
      <alignment horizontal="right" vertical="center"/>
    </xf>
    <xf borderId="1" fillId="0" fontId="1" numFmtId="165" xfId="0" applyAlignment="1" applyBorder="1" applyFont="1" applyNumberFormat="1">
      <alignment horizontal="right" readingOrder="0" vertical="center"/>
    </xf>
    <xf borderId="0" fillId="6" fontId="21" numFmtId="165" xfId="0" applyAlignment="1" applyFont="1" applyNumberFormat="1">
      <alignment horizontal="right" readingOrder="0"/>
    </xf>
    <xf borderId="5" fillId="7" fontId="18" numFmtId="165" xfId="0" applyBorder="1" applyFill="1" applyFont="1" applyNumberFormat="1"/>
    <xf borderId="1" fillId="7" fontId="19" numFmtId="165" xfId="0" applyAlignment="1" applyBorder="1" applyFont="1" applyNumberFormat="1">
      <alignment horizontal="right" vertical="center"/>
    </xf>
    <xf borderId="0" fillId="7" fontId="18" numFmtId="165" xfId="0" applyAlignment="1" applyFont="1" applyNumberFormat="1">
      <alignment horizontal="right" vertical="bottom"/>
    </xf>
    <xf borderId="0" fillId="0" fontId="22" numFmtId="165" xfId="0" applyFont="1" applyNumberFormat="1"/>
    <xf borderId="0" fillId="0" fontId="19" numFmtId="165" xfId="0" applyAlignment="1" applyFont="1" applyNumberFormat="1">
      <alignment horizontal="right" vertical="center"/>
    </xf>
    <xf borderId="2" fillId="0" fontId="22" numFmtId="165" xfId="0" applyAlignment="1" applyBorder="1" applyFont="1" applyNumberFormat="1">
      <alignment vertical="bottom"/>
    </xf>
    <xf borderId="5" fillId="5" fontId="18" numFmtId="165" xfId="0" applyBorder="1" applyFont="1" applyNumberFormat="1"/>
    <xf borderId="1" fillId="5" fontId="19" numFmtId="165" xfId="0" applyAlignment="1" applyBorder="1" applyFont="1" applyNumberFormat="1">
      <alignment horizontal="right" vertical="center"/>
    </xf>
    <xf borderId="0" fillId="5" fontId="22" numFmtId="165" xfId="0" applyAlignment="1" applyFont="1" applyNumberFormat="1">
      <alignment vertical="bottom"/>
    </xf>
    <xf borderId="0" fillId="0" fontId="19" numFmtId="165" xfId="0" applyAlignment="1" applyFont="1" applyNumberFormat="1">
      <alignment horizontal="right" readingOrder="0" vertical="center"/>
    </xf>
    <xf borderId="0" fillId="3" fontId="22" numFmtId="165" xfId="0" applyFont="1" applyNumberFormat="1"/>
    <xf borderId="0" fillId="3" fontId="22" numFmtId="165" xfId="0" applyAlignment="1" applyFont="1" applyNumberFormat="1">
      <alignment readingOrder="0"/>
    </xf>
    <xf borderId="7" fillId="0" fontId="18" numFmtId="165" xfId="0" applyBorder="1" applyFont="1" applyNumberFormat="1"/>
    <xf borderId="0" fillId="0" fontId="22" numFmtId="165" xfId="0" applyAlignment="1" applyFont="1" applyNumberFormat="1">
      <alignment vertical="bottom"/>
    </xf>
    <xf borderId="8" fillId="5" fontId="22" numFmtId="165" xfId="0" applyBorder="1" applyFont="1" applyNumberFormat="1"/>
    <xf borderId="6" fillId="6" fontId="21" numFmtId="165" xfId="0" applyBorder="1" applyFont="1" applyNumberFormat="1"/>
    <xf borderId="0" fillId="6" fontId="1" numFmtId="165" xfId="0" applyAlignment="1" applyFont="1" applyNumberFormat="1">
      <alignment horizontal="right" vertical="center"/>
    </xf>
    <xf borderId="0" fillId="6" fontId="21" numFmtId="165" xfId="0" applyAlignment="1" applyFont="1" applyNumberFormat="1">
      <alignment horizontal="right"/>
    </xf>
    <xf borderId="6" fillId="0" fontId="22" numFmtId="165" xfId="0" applyBorder="1" applyFont="1" applyNumberFormat="1"/>
    <xf borderId="1" fillId="0" fontId="19" numFmtId="165" xfId="0" applyAlignment="1" applyBorder="1" applyFont="1" applyNumberFormat="1">
      <alignment horizontal="right" vertical="center"/>
    </xf>
    <xf borderId="5" fillId="7" fontId="18" numFmtId="9" xfId="0" applyBorder="1" applyFont="1" applyNumberFormat="1"/>
    <xf borderId="1" fillId="7" fontId="19" numFmtId="167" xfId="0" applyAlignment="1" applyBorder="1" applyFont="1" applyNumberFormat="1">
      <alignment horizontal="right" vertical="center"/>
    </xf>
    <xf borderId="5" fillId="3" fontId="23" numFmtId="9" xfId="0" applyAlignment="1" applyBorder="1" applyFont="1" applyNumberFormat="1">
      <alignment shrinkToFit="0" wrapText="0"/>
    </xf>
    <xf borderId="1" fillId="3" fontId="1" numFmtId="9" xfId="0" applyAlignment="1" applyBorder="1" applyFont="1" applyNumberFormat="1">
      <alignment horizontal="right" shrinkToFit="0" vertical="center" wrapText="1"/>
    </xf>
    <xf borderId="0" fillId="3" fontId="22" numFmtId="9" xfId="0" applyAlignment="1" applyFont="1" applyNumberFormat="1">
      <alignment vertical="bottom"/>
    </xf>
    <xf borderId="0" fillId="3" fontId="22" numFmtId="165" xfId="0" applyAlignment="1" applyFont="1" applyNumberFormat="1">
      <alignment vertical="bottom"/>
    </xf>
    <xf borderId="7" fillId="3" fontId="23" numFmtId="166" xfId="0" applyBorder="1" applyFont="1" applyNumberFormat="1"/>
    <xf borderId="5" fillId="5" fontId="18" numFmtId="3" xfId="0" applyBorder="1" applyFont="1" applyNumberFormat="1"/>
    <xf borderId="1" fillId="6" fontId="1" numFmtId="3" xfId="0" applyAlignment="1" applyBorder="1" applyFont="1" applyNumberFormat="1">
      <alignment horizontal="right" vertical="center"/>
    </xf>
    <xf borderId="1" fillId="6" fontId="1" numFmtId="3" xfId="0" applyAlignment="1" applyBorder="1" applyFont="1" applyNumberFormat="1">
      <alignment horizontal="right" readingOrder="0" vertical="center"/>
    </xf>
    <xf borderId="0" fillId="6" fontId="21" numFmtId="3" xfId="0" applyAlignment="1" applyFont="1" applyNumberFormat="1">
      <alignment horizontal="right" readingOrder="0"/>
    </xf>
    <xf borderId="0" fillId="6" fontId="21" numFmtId="3" xfId="0" applyAlignment="1" applyFont="1" applyNumberFormat="1">
      <alignment horizontal="right" vertical="bottom"/>
    </xf>
    <xf borderId="0" fillId="6" fontId="21" numFmtId="3" xfId="0" applyAlignment="1" applyFont="1" applyNumberFormat="1">
      <alignment horizontal="right" readingOrder="0" vertical="bottom"/>
    </xf>
    <xf borderId="0" fillId="0" fontId="21" numFmtId="165" xfId="0" applyAlignment="1" applyFont="1" applyNumberFormat="1">
      <alignment horizontal="right" readingOrder="0"/>
    </xf>
    <xf borderId="1" fillId="4" fontId="1" numFmtId="0" xfId="0" applyAlignment="1" applyBorder="1" applyFont="1">
      <alignment horizontal="right" vertical="center"/>
    </xf>
    <xf borderId="0" fillId="4" fontId="1" numFmtId="0" xfId="0" applyAlignment="1" applyFont="1">
      <alignment horizontal="right" vertical="center"/>
    </xf>
    <xf borderId="0" fillId="3" fontId="24" numFmtId="3" xfId="0" applyAlignment="1" applyFont="1" applyNumberFormat="1">
      <alignment readingOrder="0"/>
    </xf>
    <xf borderId="0" fillId="0" fontId="25" numFmtId="3" xfId="0" applyAlignment="1" applyFont="1" applyNumberFormat="1">
      <alignment readingOrder="0" shrinkToFit="0" vertical="bottom" wrapText="0"/>
    </xf>
    <xf borderId="0" fillId="5" fontId="22" numFmtId="165" xfId="0" applyFont="1" applyNumberFormat="1"/>
    <xf borderId="5" fillId="6" fontId="21" numFmtId="0" xfId="0" applyBorder="1" applyFont="1"/>
    <xf borderId="0" fillId="6" fontId="21" numFmtId="3" xfId="0" applyAlignment="1" applyFont="1" applyNumberFormat="1">
      <alignment horizontal="right"/>
    </xf>
    <xf borderId="0" fillId="0" fontId="13" numFmtId="0" xfId="0" applyAlignment="1" applyFont="1">
      <alignment horizontal="right" vertical="center"/>
    </xf>
    <xf borderId="0" fillId="0" fontId="22" numFmtId="0" xfId="0" applyAlignment="1" applyFont="1">
      <alignment vertical="bottom"/>
    </xf>
    <xf borderId="5" fillId="6" fontId="21" numFmtId="0" xfId="0" applyAlignment="1" applyBorder="1" applyFont="1">
      <alignment readingOrder="0"/>
    </xf>
    <xf borderId="5" fillId="3" fontId="21" numFmtId="3" xfId="0" applyAlignment="1" applyBorder="1" applyFont="1" applyNumberFormat="1">
      <alignment readingOrder="0"/>
    </xf>
    <xf borderId="0" fillId="3" fontId="1" numFmtId="3" xfId="0" applyAlignment="1" applyFont="1" applyNumberFormat="1">
      <alignment horizontal="right" vertical="center"/>
    </xf>
    <xf borderId="0" fillId="3" fontId="1" numFmtId="3" xfId="0" applyAlignment="1" applyFont="1" applyNumberFormat="1">
      <alignment horizontal="right" readingOrder="0" vertical="center"/>
    </xf>
    <xf borderId="0" fillId="3" fontId="21" numFmtId="3" xfId="0" applyAlignment="1" applyFont="1" applyNumberFormat="1">
      <alignment horizontal="right"/>
    </xf>
    <xf borderId="0" fillId="3" fontId="21" numFmtId="3" xfId="0" applyAlignment="1" applyFont="1" applyNumberFormat="1">
      <alignment horizontal="right" vertical="bottom"/>
    </xf>
    <xf borderId="0" fillId="3" fontId="21" numFmtId="3" xfId="0" applyAlignment="1" applyFont="1" applyNumberFormat="1">
      <alignment horizontal="right" readingOrder="0" vertical="bottom"/>
    </xf>
    <xf borderId="0" fillId="3" fontId="21" numFmtId="4" xfId="0" applyAlignment="1" applyFont="1" applyNumberFormat="1">
      <alignment horizontal="right" readingOrder="0" vertical="bottom"/>
    </xf>
    <xf borderId="0" fillId="3" fontId="21" numFmtId="165" xfId="0" applyAlignment="1" applyFont="1" applyNumberFormat="1">
      <alignment horizontal="right" readingOrder="0" vertical="bottom"/>
    </xf>
    <xf borderId="0" fillId="3" fontId="22" numFmtId="0" xfId="0" applyAlignment="1" applyFont="1">
      <alignment readingOrder="0"/>
    </xf>
    <xf borderId="0" fillId="3" fontId="22" numFmtId="167" xfId="0" applyAlignment="1" applyFont="1" applyNumberFormat="1">
      <alignment readingOrder="0"/>
    </xf>
    <xf borderId="7" fillId="6" fontId="21" numFmtId="3" xfId="0" applyBorder="1" applyFont="1" applyNumberFormat="1"/>
    <xf borderId="1" fillId="6" fontId="1" numFmtId="168" xfId="0" applyAlignment="1" applyBorder="1" applyFont="1" applyNumberFormat="1">
      <alignment horizontal="right" vertical="center"/>
    </xf>
    <xf borderId="0" fillId="6" fontId="21" numFmtId="168" xfId="0" applyAlignment="1" applyFont="1" applyNumberFormat="1">
      <alignment horizontal="right" vertical="bottom"/>
    </xf>
    <xf borderId="5" fillId="3" fontId="22" numFmtId="0" xfId="0" applyAlignment="1" applyBorder="1" applyFont="1">
      <alignment shrinkToFit="0" wrapText="0"/>
    </xf>
    <xf borderId="1" fillId="4" fontId="23" numFmtId="0" xfId="0" applyAlignment="1" applyBorder="1" applyFont="1">
      <alignment vertical="center"/>
    </xf>
    <xf borderId="1" fillId="4" fontId="1" numFmtId="0" xfId="0" applyAlignment="1" applyBorder="1" applyFont="1">
      <alignment vertical="center"/>
    </xf>
    <xf borderId="1" fillId="4" fontId="1" numFmtId="3" xfId="0" applyAlignment="1" applyBorder="1" applyFont="1" applyNumberFormat="1">
      <alignment vertical="center"/>
    </xf>
    <xf borderId="0" fillId="4" fontId="1" numFmtId="3" xfId="0" applyAlignment="1" applyFont="1" applyNumberFormat="1">
      <alignment vertical="center"/>
    </xf>
    <xf borderId="0" fillId="4" fontId="1" numFmtId="3" xfId="0" applyAlignment="1" applyFont="1" applyNumberFormat="1">
      <alignment readingOrder="0" vertical="center"/>
    </xf>
    <xf borderId="0" fillId="3" fontId="22" numFmtId="3" xfId="0" applyAlignment="1" applyFont="1" applyNumberFormat="1">
      <alignment vertical="bottom"/>
    </xf>
    <xf borderId="0" fillId="3" fontId="15" numFmtId="3" xfId="0" applyAlignment="1" applyFont="1" applyNumberFormat="1">
      <alignment horizontal="right" vertical="center"/>
    </xf>
    <xf borderId="0" fillId="0" fontId="1" numFmtId="3" xfId="0" applyAlignment="1" applyFont="1" applyNumberFormat="1">
      <alignment horizontal="right" vertical="center"/>
    </xf>
    <xf borderId="0" fillId="0" fontId="1" numFmtId="169" xfId="0" applyAlignment="1" applyFont="1" applyNumberFormat="1">
      <alignment horizontal="right" vertical="center"/>
    </xf>
    <xf borderId="0" fillId="5" fontId="19" numFmtId="166" xfId="0" applyAlignment="1" applyFont="1" applyNumberFormat="1">
      <alignment horizontal="right" vertical="center"/>
    </xf>
    <xf borderId="5" fillId="6" fontId="21" numFmtId="3" xfId="0" applyBorder="1" applyFont="1" applyNumberFormat="1"/>
    <xf borderId="0" fillId="6" fontId="13" numFmtId="3" xfId="0" applyAlignment="1" applyFont="1" applyNumberFormat="1">
      <alignment vertical="center"/>
    </xf>
    <xf borderId="0" fillId="0" fontId="21" numFmtId="3" xfId="0" applyFont="1" applyNumberFormat="1"/>
    <xf borderId="0" fillId="0" fontId="13" numFmtId="3" xfId="0" applyAlignment="1" applyFont="1" applyNumberFormat="1">
      <alignment vertical="center"/>
    </xf>
    <xf borderId="0" fillId="0" fontId="13" numFmtId="3" xfId="0" applyAlignment="1" applyFont="1" applyNumberFormat="1">
      <alignment readingOrder="0" vertical="center"/>
    </xf>
    <xf borderId="0" fillId="0" fontId="21" numFmtId="3" xfId="0" applyAlignment="1" applyFont="1" applyNumberFormat="1">
      <alignment horizontal="right" vertical="bottom"/>
    </xf>
    <xf borderId="0" fillId="0" fontId="13" numFmtId="0" xfId="0" applyAlignment="1" applyFont="1">
      <alignment horizontal="left" vertical="center"/>
    </xf>
    <xf borderId="0" fillId="0" fontId="1" numFmtId="4" xfId="0" applyAlignment="1" applyFont="1" applyNumberFormat="1">
      <alignment horizontal="right" readingOrder="0" vertical="center"/>
    </xf>
    <xf borderId="0" fillId="3" fontId="22" numFmtId="4" xfId="0" applyAlignment="1" applyFont="1" applyNumberFormat="1">
      <alignment readingOrder="0"/>
    </xf>
    <xf borderId="0" fillId="0" fontId="23" numFmtId="0" xfId="0" applyAlignment="1" applyFont="1">
      <alignment horizontal="left" vertical="center"/>
    </xf>
    <xf borderId="0" fillId="0" fontId="13" numFmtId="165" xfId="0" applyAlignment="1" applyFont="1" applyNumberFormat="1">
      <alignment vertical="center"/>
    </xf>
    <xf borderId="0" fillId="0" fontId="22" numFmtId="0" xfId="0" applyFont="1"/>
    <xf borderId="0" fillId="0" fontId="11" numFmtId="0" xfId="0" applyAlignment="1" applyFont="1">
      <alignment readingOrder="0" vertical="center"/>
    </xf>
    <xf borderId="0" fillId="0" fontId="17" numFmtId="0" xfId="0" applyAlignment="1" applyFont="1">
      <alignment readingOrder="0" vertical="center"/>
    </xf>
    <xf borderId="0" fillId="3" fontId="26" numFmtId="0" xfId="0" applyAlignment="1" applyFont="1">
      <alignment horizontal="right"/>
    </xf>
    <xf borderId="0" fillId="3" fontId="26" numFmtId="165" xfId="0" applyAlignment="1" applyFont="1" applyNumberFormat="1">
      <alignment horizontal="right"/>
    </xf>
    <xf borderId="0" fillId="3" fontId="26" numFmtId="0" xfId="0" applyAlignment="1" applyFont="1">
      <alignment horizontal="right" vertical="bottom"/>
    </xf>
    <xf borderId="0" fillId="3" fontId="26" numFmtId="0" xfId="0" applyAlignment="1" applyFont="1">
      <alignment horizontal="right" readingOrder="0" vertical="bottom"/>
    </xf>
    <xf borderId="3" fillId="5" fontId="19" numFmtId="165" xfId="0" applyAlignment="1" applyBorder="1" applyFont="1" applyNumberFormat="1">
      <alignment horizontal="right" vertical="center"/>
    </xf>
    <xf borderId="3" fillId="5" fontId="19" numFmtId="165" xfId="0" applyAlignment="1" applyBorder="1" applyFont="1" applyNumberFormat="1">
      <alignment horizontal="right" readingOrder="0" vertical="center"/>
    </xf>
    <xf borderId="2" fillId="5" fontId="18" numFmtId="0" xfId="0" applyAlignment="1" applyBorder="1" applyFont="1">
      <alignment horizontal="right" readingOrder="0"/>
    </xf>
    <xf borderId="2" fillId="5" fontId="18" numFmtId="3" xfId="0" applyAlignment="1" applyBorder="1" applyFont="1" applyNumberFormat="1">
      <alignment horizontal="right" readingOrder="0" vertical="bottom"/>
    </xf>
    <xf borderId="0" fillId="0" fontId="19" numFmtId="166" xfId="0" applyAlignment="1" applyFont="1" applyNumberFormat="1">
      <alignment horizontal="right" vertical="center"/>
    </xf>
    <xf borderId="5" fillId="5" fontId="19" numFmtId="165" xfId="0" applyAlignment="1" applyBorder="1" applyFont="1" applyNumberFormat="1">
      <alignment horizontal="right" vertical="center"/>
    </xf>
    <xf borderId="0" fillId="5" fontId="22" numFmtId="0" xfId="0" applyFont="1"/>
    <xf borderId="0" fillId="5" fontId="22" numFmtId="3" xfId="0" applyAlignment="1" applyFont="1" applyNumberFormat="1">
      <alignment vertical="bottom"/>
    </xf>
    <xf borderId="0" fillId="0" fontId="21" numFmtId="165" xfId="0" applyAlignment="1" applyFont="1" applyNumberFormat="1">
      <alignment horizontal="right"/>
    </xf>
    <xf borderId="0" fillId="7" fontId="18" numFmtId="165" xfId="0" applyAlignment="1" applyFont="1" applyNumberFormat="1">
      <alignment horizontal="right"/>
    </xf>
    <xf borderId="1" fillId="3" fontId="1" numFmtId="0" xfId="0" applyAlignment="1" applyBorder="1" applyFont="1">
      <alignment horizontal="right" readingOrder="0" shrinkToFit="0" vertical="center" wrapText="1"/>
    </xf>
    <xf borderId="1" fillId="3" fontId="1" numFmtId="165" xfId="0" applyAlignment="1" applyBorder="1" applyFont="1" applyNumberFormat="1">
      <alignment horizontal="right" shrinkToFit="0" vertical="center" wrapText="1"/>
    </xf>
    <xf borderId="0" fillId="3" fontId="22" numFmtId="9" xfId="0" applyFont="1" applyNumberFormat="1"/>
    <xf borderId="0" fillId="0" fontId="19" numFmtId="3" xfId="0" applyAlignment="1" applyFont="1" applyNumberFormat="1">
      <alignment horizontal="right" vertical="center"/>
    </xf>
    <xf borderId="1" fillId="4" fontId="1" numFmtId="165" xfId="0" applyAlignment="1" applyBorder="1" applyFont="1" applyNumberFormat="1">
      <alignment horizontal="right" vertical="center"/>
    </xf>
    <xf borderId="0" fillId="3" fontId="22" numFmtId="0" xfId="0" applyFont="1"/>
    <xf borderId="0" fillId="0" fontId="22" numFmtId="3" xfId="0" applyAlignment="1" applyFont="1" applyNumberFormat="1">
      <alignment vertical="bottom"/>
    </xf>
    <xf borderId="0" fillId="3" fontId="21" numFmtId="3" xfId="0" applyAlignment="1" applyFont="1" applyNumberFormat="1">
      <alignment vertical="bottom"/>
    </xf>
    <xf borderId="0" fillId="3" fontId="1" numFmtId="165" xfId="0" applyAlignment="1" applyFont="1" applyNumberFormat="1">
      <alignment horizontal="right" vertical="center"/>
    </xf>
    <xf borderId="0" fillId="3" fontId="19" numFmtId="3" xfId="0" applyAlignment="1" applyFont="1" applyNumberFormat="1">
      <alignment horizontal="right" vertical="center"/>
    </xf>
    <xf borderId="0" fillId="6" fontId="21" numFmtId="3" xfId="0" applyAlignment="1" applyFont="1" applyNumberFormat="1">
      <alignment vertical="bottom"/>
    </xf>
    <xf borderId="0" fillId="6" fontId="21" numFmtId="168" xfId="0" applyAlignment="1" applyFont="1" applyNumberFormat="1">
      <alignment horizontal="right"/>
    </xf>
    <xf borderId="0" fillId="0" fontId="19" numFmtId="168" xfId="0" applyAlignment="1" applyFont="1" applyNumberFormat="1">
      <alignment horizontal="right" vertical="center"/>
    </xf>
    <xf borderId="1" fillId="4" fontId="23" numFmtId="165" xfId="0" applyAlignment="1" applyBorder="1" applyFont="1" applyNumberFormat="1">
      <alignment vertical="center"/>
    </xf>
    <xf borderId="0" fillId="4" fontId="23" numFmtId="3" xfId="0" applyAlignment="1" applyFont="1" applyNumberFormat="1">
      <alignment vertical="center"/>
    </xf>
    <xf borderId="0" fillId="0" fontId="27" numFmtId="0" xfId="0" applyAlignment="1" applyFont="1">
      <alignment vertical="center"/>
    </xf>
    <xf borderId="0" fillId="0" fontId="1" numFmtId="165" xfId="0" applyAlignment="1" applyFont="1" applyNumberFormat="1">
      <alignment vertical="center"/>
    </xf>
    <xf borderId="0" fillId="0" fontId="22" numFmtId="3" xfId="0" applyAlignment="1" applyFont="1" applyNumberFormat="1">
      <alignment readingOrder="0" vertical="bottom"/>
    </xf>
    <xf borderId="0" fillId="0" fontId="1" numFmtId="3" xfId="0" applyAlignment="1" applyFont="1" applyNumberFormat="1">
      <alignment vertical="center"/>
    </xf>
    <xf borderId="0" fillId="0" fontId="21" numFmtId="3" xfId="0" applyAlignment="1" applyFont="1" applyNumberFormat="1">
      <alignment horizontal="right"/>
    </xf>
    <xf borderId="0" fillId="0" fontId="22" numFmtId="3" xfId="0" applyFont="1" applyNumberFormat="1"/>
    <xf borderId="0" fillId="0" fontId="22" numFmtId="168" xfId="0" applyFont="1" applyNumberFormat="1"/>
    <xf borderId="0" fillId="0" fontId="22" numFmtId="168" xfId="0" applyAlignment="1" applyFont="1" applyNumberFormat="1">
      <alignment vertical="bottom"/>
    </xf>
    <xf borderId="0" fillId="0" fontId="23" numFmtId="0" xfId="0" applyAlignment="1" applyFont="1">
      <alignment horizontal="left"/>
    </xf>
    <xf borderId="0" fillId="0" fontId="11" numFmtId="0" xfId="0" applyFont="1"/>
    <xf borderId="1" fillId="3" fontId="12" numFmtId="0" xfId="0" applyAlignment="1" applyBorder="1" applyFont="1">
      <alignment vertical="center"/>
    </xf>
    <xf borderId="0" fillId="0" fontId="13" numFmtId="0" xfId="0" applyFont="1"/>
    <xf borderId="0" fillId="3" fontId="13" numFmtId="0" xfId="0" applyFont="1"/>
    <xf borderId="0" fillId="3" fontId="22" numFmtId="0" xfId="0" applyAlignment="1" applyFont="1">
      <alignment vertical="bottom"/>
    </xf>
    <xf borderId="0" fillId="0" fontId="27" numFmtId="0" xfId="0" applyFont="1"/>
    <xf borderId="0" fillId="3" fontId="22" numFmtId="10" xfId="0" applyAlignment="1" applyFont="1" applyNumberFormat="1">
      <alignment vertical="bottom"/>
    </xf>
    <xf borderId="0" fillId="4" fontId="17" numFmtId="0" xfId="0" applyAlignment="1" applyFont="1">
      <alignment horizontal="right" readingOrder="0" vertical="center"/>
    </xf>
    <xf borderId="0" fillId="3" fontId="22" numFmtId="0" xfId="0" applyAlignment="1" applyFont="1">
      <alignment vertical="bottom"/>
    </xf>
    <xf borderId="0" fillId="0" fontId="28" numFmtId="0" xfId="0" applyAlignment="1" applyFont="1">
      <alignment horizontal="right" vertical="bottom"/>
    </xf>
    <xf borderId="0" fillId="0" fontId="27" numFmtId="0" xfId="0" applyFont="1"/>
    <xf borderId="0" fillId="0" fontId="27" numFmtId="166" xfId="0" applyFont="1" applyNumberFormat="1"/>
    <xf borderId="0" fillId="5" fontId="22" numFmtId="49" xfId="0" applyFont="1" applyNumberFormat="1"/>
    <xf borderId="0" fillId="0" fontId="27" numFmtId="49" xfId="0" applyFont="1" applyNumberFormat="1"/>
    <xf borderId="0" fillId="0" fontId="27" numFmtId="165" xfId="0" applyFont="1" applyNumberFormat="1"/>
    <xf borderId="0" fillId="0" fontId="27" numFmtId="9" xfId="0" applyFont="1" applyNumberFormat="1"/>
    <xf borderId="0" fillId="0" fontId="27" numFmtId="3" xfId="0" applyFont="1" applyNumberFormat="1"/>
    <xf borderId="0" fillId="6" fontId="21" numFmtId="0" xfId="0" applyAlignment="1" applyFont="1">
      <alignment vertical="bottom"/>
    </xf>
    <xf borderId="0" fillId="6" fontId="21" numFmtId="0" xfId="0" applyAlignment="1" applyFont="1">
      <alignment horizontal="right" readingOrder="0" vertical="bottom"/>
    </xf>
    <xf borderId="0" fillId="3" fontId="22" numFmtId="3" xfId="0" applyFont="1" applyNumberFormat="1"/>
    <xf borderId="0" fillId="3" fontId="27" numFmtId="0" xfId="0" applyFont="1"/>
    <xf borderId="0" fillId="0" fontId="22" numFmtId="0" xfId="0" applyAlignment="1" applyFont="1">
      <alignment vertical="bottom"/>
    </xf>
    <xf borderId="0" fillId="0" fontId="21" numFmtId="3" xfId="0" applyAlignment="1" applyFont="1" applyNumberFormat="1">
      <alignment horizontal="right" readingOrder="0"/>
    </xf>
    <xf borderId="0" fillId="0" fontId="27" numFmtId="10" xfId="0" applyFont="1" applyNumberFormat="1"/>
    <xf borderId="3" fillId="5" fontId="19" numFmtId="0" xfId="0" applyAlignment="1" applyBorder="1" applyFont="1">
      <alignment horizontal="right" readingOrder="0" vertical="center"/>
    </xf>
    <xf borderId="0" fillId="0" fontId="29" numFmtId="165" xfId="0" applyAlignment="1" applyFont="1" applyNumberFormat="1">
      <alignment horizontal="right"/>
    </xf>
    <xf borderId="1" fillId="3" fontId="1" numFmtId="0" xfId="0" applyAlignment="1" applyBorder="1" applyFont="1">
      <alignment horizontal="right" shrinkToFit="0" vertical="center" wrapText="1"/>
    </xf>
    <xf borderId="0" fillId="0" fontId="27" numFmtId="168" xfId="0" applyFont="1" applyNumberFormat="1"/>
    <xf borderId="1" fillId="3" fontId="1" numFmtId="0" xfId="0" applyBorder="1" applyFont="1"/>
    <xf borderId="0" fillId="3" fontId="1" numFmtId="0" xfId="0" applyFont="1"/>
    <xf borderId="0" fillId="0" fontId="1" numFmtId="4" xfId="0" applyAlignment="1" applyFont="1" applyNumberFormat="1">
      <alignment readingOrder="0"/>
    </xf>
    <xf borderId="1" fillId="2" fontId="1" numFmtId="0" xfId="0" applyAlignment="1" applyBorder="1" applyFont="1">
      <alignment vertical="center"/>
    </xf>
    <xf borderId="1" fillId="3" fontId="1" numFmtId="4" xfId="0" applyBorder="1" applyFont="1" applyNumberFormat="1"/>
    <xf borderId="1" fillId="3" fontId="1" numFmtId="3" xfId="0" applyBorder="1" applyFont="1" applyNumberFormat="1"/>
    <xf borderId="1" fillId="3" fontId="13" numFmtId="3" xfId="0" applyBorder="1" applyFont="1" applyNumberFormat="1"/>
    <xf borderId="0" fillId="0" fontId="21" numFmtId="0" xfId="0" applyFont="1"/>
    <xf borderId="0" fillId="0" fontId="1" numFmtId="168" xfId="0" applyFont="1" applyNumberFormat="1"/>
    <xf borderId="0" fillId="0" fontId="1" numFmtId="4" xfId="0" applyFont="1" applyNumberFormat="1"/>
    <xf borderId="9" fillId="4" fontId="16" numFmtId="0" xfId="0" applyAlignment="1" applyBorder="1" applyFont="1">
      <alignment horizontal="center" vertical="center"/>
    </xf>
    <xf borderId="10" fillId="0" fontId="30" numFmtId="0" xfId="0" applyBorder="1" applyFont="1"/>
    <xf borderId="0" fillId="0" fontId="13" numFmtId="4" xfId="0" applyFont="1" applyNumberFormat="1"/>
    <xf borderId="9" fillId="0" fontId="30" numFmtId="0" xfId="0" applyBorder="1" applyFont="1"/>
    <xf borderId="0" fillId="0" fontId="15" numFmtId="0" xfId="0" applyFont="1"/>
    <xf borderId="8" fillId="0" fontId="30" numFmtId="0" xfId="0" applyBorder="1" applyFont="1"/>
    <xf borderId="6" fillId="0" fontId="30" numFmtId="0" xfId="0" applyBorder="1" applyFont="1"/>
    <xf borderId="11" fillId="0" fontId="30" numFmtId="0" xfId="0" applyBorder="1" applyFont="1"/>
    <xf borderId="2" fillId="7" fontId="19" numFmtId="0" xfId="0" applyAlignment="1" applyBorder="1" applyFont="1">
      <alignment vertical="center"/>
    </xf>
    <xf borderId="2" fillId="7" fontId="19" numFmtId="166" xfId="0" applyAlignment="1" applyBorder="1" applyFont="1" applyNumberFormat="1">
      <alignment horizontal="right" vertical="center"/>
    </xf>
    <xf borderId="2" fillId="7" fontId="1" numFmtId="0" xfId="0" applyAlignment="1" applyBorder="1" applyFont="1">
      <alignment horizontal="right" vertical="center"/>
    </xf>
    <xf borderId="2" fillId="7" fontId="19" numFmtId="0" xfId="0" applyAlignment="1" applyBorder="1" applyFont="1">
      <alignment horizontal="right" vertical="center"/>
    </xf>
    <xf borderId="12" fillId="0" fontId="1" numFmtId="4" xfId="0" applyAlignment="1" applyBorder="1" applyFont="1" applyNumberFormat="1">
      <alignment horizontal="right" vertical="center"/>
    </xf>
    <xf borderId="12" fillId="8" fontId="31" numFmtId="1" xfId="0" applyAlignment="1" applyBorder="1" applyFill="1" applyFont="1" applyNumberFormat="1">
      <alignment readingOrder="0" vertical="center"/>
    </xf>
    <xf borderId="0" fillId="0" fontId="32" numFmtId="0" xfId="0" applyAlignment="1" applyFont="1">
      <alignment vertical="center"/>
    </xf>
    <xf borderId="0" fillId="7" fontId="19" numFmtId="0" xfId="0" applyAlignment="1" applyFont="1">
      <alignment vertical="center"/>
    </xf>
    <xf borderId="0" fillId="7" fontId="19" numFmtId="0" xfId="0" applyAlignment="1" applyFont="1">
      <alignment horizontal="right" vertical="center"/>
    </xf>
    <xf borderId="0" fillId="7" fontId="1" numFmtId="0" xfId="0" applyAlignment="1" applyFont="1">
      <alignment horizontal="right" vertical="center"/>
    </xf>
    <xf borderId="0" fillId="9" fontId="1" numFmtId="0" xfId="0" applyAlignment="1" applyFill="1" applyFont="1">
      <alignment vertical="center"/>
    </xf>
    <xf borderId="0" fillId="9" fontId="1" numFmtId="165" xfId="0" applyAlignment="1" applyFont="1" applyNumberFormat="1">
      <alignment horizontal="right" vertical="center"/>
    </xf>
    <xf borderId="0" fillId="0" fontId="1" numFmtId="165" xfId="0" applyFont="1" applyNumberFormat="1"/>
    <xf borderId="0" fillId="4" fontId="1" numFmtId="0" xfId="0" applyAlignment="1" applyFont="1">
      <alignment horizontal="left" vertical="center"/>
    </xf>
    <xf borderId="0" fillId="4" fontId="1" numFmtId="165" xfId="0" applyAlignment="1" applyFont="1" applyNumberFormat="1">
      <alignment horizontal="right" vertical="center"/>
    </xf>
    <xf borderId="0" fillId="10" fontId="19" numFmtId="0" xfId="0" applyAlignment="1" applyFill="1" applyFont="1">
      <alignment vertical="center"/>
    </xf>
    <xf borderId="0" fillId="10" fontId="19" numFmtId="165" xfId="0" applyAlignment="1" applyFont="1" applyNumberFormat="1">
      <alignment horizontal="right" vertical="center"/>
    </xf>
    <xf borderId="0" fillId="4" fontId="19" numFmtId="0" xfId="0" applyAlignment="1" applyFont="1">
      <alignment vertical="center"/>
    </xf>
    <xf borderId="0" fillId="4" fontId="19" numFmtId="165" xfId="0" applyAlignment="1" applyFont="1" applyNumberFormat="1">
      <alignment horizontal="right" vertical="center"/>
    </xf>
    <xf borderId="0" fillId="7" fontId="19" numFmtId="165" xfId="0" applyAlignment="1" applyFont="1" applyNumberFormat="1">
      <alignment horizontal="right" vertical="center"/>
    </xf>
    <xf borderId="0" fillId="7" fontId="1" numFmtId="165" xfId="0" applyAlignment="1" applyFont="1" applyNumberFormat="1">
      <alignment horizontal="right" vertical="center"/>
    </xf>
    <xf borderId="0" fillId="7" fontId="1" numFmtId="0" xfId="0" applyAlignment="1" applyFont="1">
      <alignment vertical="center"/>
    </xf>
    <xf borderId="0" fillId="7" fontId="1" numFmtId="165" xfId="0" applyAlignment="1" applyFont="1" applyNumberFormat="1">
      <alignment vertical="center"/>
    </xf>
    <xf borderId="0" fillId="4" fontId="23" numFmtId="0" xfId="0" applyAlignment="1" applyFont="1">
      <alignment vertical="center"/>
    </xf>
    <xf borderId="0" fillId="4" fontId="1" numFmtId="165" xfId="0" applyAlignment="1" applyFont="1" applyNumberFormat="1">
      <alignment horizontal="right" shrinkToFit="0" vertical="center" wrapText="1"/>
    </xf>
    <xf borderId="0" fillId="9" fontId="1" numFmtId="3" xfId="0" applyAlignment="1" applyFont="1" applyNumberFormat="1">
      <alignment horizontal="left" vertical="center"/>
    </xf>
    <xf borderId="0" fillId="9" fontId="1" numFmtId="3" xfId="0" applyAlignment="1" applyFont="1" applyNumberFormat="1">
      <alignment horizontal="right" vertical="center"/>
    </xf>
    <xf borderId="0" fillId="4" fontId="1" numFmtId="4" xfId="0" applyAlignment="1" applyFont="1" applyNumberFormat="1">
      <alignment vertical="center"/>
    </xf>
    <xf borderId="0" fillId="4" fontId="1" numFmtId="0" xfId="0" applyAlignment="1" applyFont="1">
      <alignment vertical="center"/>
    </xf>
    <xf borderId="0" fillId="3" fontId="1" numFmtId="4" xfId="0" applyAlignment="1" applyFont="1" applyNumberFormat="1">
      <alignment readingOrder="0" shrinkToFit="0" vertical="center" wrapText="1"/>
    </xf>
    <xf borderId="0" fillId="3" fontId="1" numFmtId="4" xfId="0" applyFont="1" applyNumberFormat="1"/>
    <xf borderId="0" fillId="3" fontId="1" numFmtId="168" xfId="0" applyFont="1" applyNumberFormat="1"/>
    <xf borderId="0" fillId="3" fontId="27" numFmtId="3" xfId="0" applyFont="1" applyNumberFormat="1"/>
    <xf borderId="0" fillId="4" fontId="1" numFmtId="4" xfId="0" applyAlignment="1" applyFont="1" applyNumberFormat="1">
      <alignment horizontal="right" vertical="center"/>
    </xf>
    <xf borderId="0" fillId="0" fontId="1" numFmtId="0" xfId="0" applyAlignment="1" applyFont="1">
      <alignment horizontal="right"/>
    </xf>
    <xf borderId="0" fillId="0" fontId="23" numFmtId="0" xfId="0" applyAlignment="1" applyFont="1">
      <alignment vertical="bottom"/>
    </xf>
    <xf borderId="0" fillId="0" fontId="21" numFmtId="3" xfId="0" applyAlignment="1" applyFont="1" applyNumberFormat="1">
      <alignment vertical="bottom"/>
    </xf>
    <xf borderId="13" fillId="2" fontId="1" numFmtId="0" xfId="0" applyAlignment="1" applyBorder="1" applyFont="1">
      <alignment vertical="center"/>
    </xf>
    <xf borderId="14" fillId="0" fontId="30" numFmtId="0" xfId="0" applyBorder="1" applyFont="1"/>
    <xf borderId="15" fillId="0" fontId="30" numFmtId="0" xfId="0" applyBorder="1" applyFont="1"/>
    <xf borderId="0" fillId="0" fontId="12" numFmtId="4" xfId="0" applyAlignment="1" applyFont="1" applyNumberFormat="1">
      <alignment vertical="center"/>
    </xf>
    <xf borderId="16" fillId="4" fontId="16" numFmtId="0" xfId="0" applyAlignment="1" applyBorder="1" applyFont="1">
      <alignment horizontal="center" vertical="center"/>
    </xf>
    <xf borderId="17" fillId="0" fontId="30" numFmtId="0" xfId="0" applyBorder="1" applyFont="1"/>
    <xf borderId="18" fillId="0" fontId="30" numFmtId="0" xfId="0" applyBorder="1" applyFont="1"/>
    <xf borderId="1" fillId="3" fontId="12" numFmtId="4" xfId="0" applyAlignment="1" applyBorder="1" applyFont="1" applyNumberFormat="1">
      <alignment vertical="center"/>
    </xf>
    <xf borderId="0" fillId="0" fontId="1" numFmtId="3" xfId="0" applyFont="1" applyNumberFormat="1"/>
    <xf borderId="1" fillId="4" fontId="1" numFmtId="166" xfId="0" applyAlignment="1" applyBorder="1" applyFont="1" applyNumberFormat="1">
      <alignment horizontal="right" vertical="center"/>
    </xf>
    <xf borderId="0" fillId="0" fontId="13" numFmtId="3" xfId="0" applyFont="1" applyNumberFormat="1"/>
    <xf borderId="1" fillId="4" fontId="15" numFmtId="166" xfId="0" applyAlignment="1" applyBorder="1" applyFont="1" applyNumberFormat="1">
      <alignment horizontal="right" vertical="center"/>
    </xf>
    <xf borderId="12" fillId="8" fontId="19" numFmtId="1" xfId="0" applyAlignment="1" applyBorder="1" applyFont="1" applyNumberFormat="1">
      <alignment readingOrder="0" vertical="center"/>
    </xf>
    <xf borderId="0" fillId="0" fontId="33" numFmtId="0" xfId="0" applyAlignment="1" applyFont="1">
      <alignment vertical="center"/>
    </xf>
    <xf borderId="0" fillId="0" fontId="13" numFmtId="4" xfId="0" applyAlignment="1" applyFont="1" applyNumberFormat="1">
      <alignment vertical="center"/>
    </xf>
    <xf borderId="0" fillId="0" fontId="1" numFmtId="0" xfId="0" applyAlignment="1" applyFont="1">
      <alignment horizontal="left" vertical="center"/>
    </xf>
    <xf borderId="0" fillId="0" fontId="13" numFmtId="10" xfId="0" applyFont="1" applyNumberFormat="1"/>
    <xf borderId="0" fillId="0" fontId="13" numFmtId="168" xfId="0" applyFont="1" applyNumberFormat="1"/>
    <xf borderId="0" fillId="0" fontId="19" numFmtId="0" xfId="0" applyAlignment="1" applyFont="1">
      <alignment vertical="center"/>
    </xf>
    <xf borderId="0" fillId="0" fontId="34" numFmtId="168" xfId="0" applyFont="1" applyNumberFormat="1"/>
    <xf borderId="0" fillId="4" fontId="1" numFmtId="4" xfId="0" applyAlignment="1" applyFont="1" applyNumberFormat="1">
      <alignment horizontal="right" shrinkToFit="0" vertical="center" wrapText="1"/>
    </xf>
    <xf borderId="0" fillId="0" fontId="1" numFmtId="4" xfId="0" applyAlignment="1" applyFont="1" applyNumberFormat="1">
      <alignment vertical="center"/>
    </xf>
    <xf borderId="0" fillId="9" fontId="1" numFmtId="3" xfId="0" applyAlignment="1" applyFont="1" applyNumberFormat="1">
      <alignment horizontal="left" readingOrder="0" vertical="center"/>
    </xf>
    <xf borderId="0" fillId="3" fontId="13" numFmtId="4" xfId="0" applyFont="1" applyNumberFormat="1"/>
    <xf borderId="0" fillId="3" fontId="13" numFmtId="168" xfId="0" applyFont="1" applyNumberFormat="1"/>
    <xf borderId="0" fillId="0" fontId="15" numFmtId="0" xfId="0" applyAlignment="1" applyFont="1">
      <alignment horizontal="right"/>
    </xf>
    <xf borderId="1" fillId="4" fontId="12" numFmtId="0" xfId="0" applyAlignment="1" applyBorder="1" applyFont="1">
      <alignment vertical="center"/>
    </xf>
    <xf borderId="1" fillId="4" fontId="12" numFmtId="0" xfId="0" applyAlignment="1" applyBorder="1" applyFont="1">
      <alignment horizontal="right" vertical="center"/>
    </xf>
    <xf borderId="1" fillId="3" fontId="13" numFmtId="4" xfId="0" applyBorder="1" applyFont="1" applyNumberFormat="1"/>
    <xf borderId="13" fillId="11" fontId="1" numFmtId="0" xfId="0" applyAlignment="1" applyBorder="1" applyFill="1" applyFont="1">
      <alignment horizontal="center"/>
    </xf>
    <xf borderId="0" fillId="0" fontId="15" numFmtId="3" xfId="0" applyFont="1" applyNumberFormat="1"/>
    <xf borderId="1" fillId="11" fontId="1" numFmtId="0" xfId="0" applyBorder="1" applyFont="1"/>
    <xf borderId="1" fillId="11" fontId="1" numFmtId="0" xfId="0" applyAlignment="1" applyBorder="1" applyFont="1">
      <alignment horizontal="right"/>
    </xf>
    <xf borderId="0" fillId="0" fontId="15" numFmtId="4" xfId="0" applyFont="1" applyNumberFormat="1"/>
    <xf borderId="0" fillId="0" fontId="1" numFmtId="0" xfId="0" applyAlignment="1" applyFont="1">
      <alignment horizontal="center" vertical="center"/>
    </xf>
    <xf borderId="0" fillId="0" fontId="19" numFmtId="0" xfId="0" applyAlignment="1" applyFont="1">
      <alignment horizontal="right"/>
    </xf>
    <xf borderId="1" fillId="11" fontId="31" numFmtId="4" xfId="0" applyAlignment="1" applyBorder="1" applyFont="1" applyNumberFormat="1">
      <alignment vertical="center"/>
    </xf>
    <xf borderId="1" fillId="11" fontId="31" numFmtId="166" xfId="0" applyAlignment="1" applyBorder="1" applyFont="1" applyNumberFormat="1">
      <alignment horizontal="right" vertical="center"/>
    </xf>
    <xf borderId="1" fillId="11" fontId="31" numFmtId="165" xfId="0" applyAlignment="1" applyBorder="1" applyFont="1" applyNumberFormat="1">
      <alignment horizontal="right" vertical="center"/>
    </xf>
    <xf borderId="1" fillId="11" fontId="31" numFmtId="4" xfId="0" applyAlignment="1" applyBorder="1" applyFont="1" applyNumberFormat="1">
      <alignment horizontal="right" vertical="center"/>
    </xf>
    <xf borderId="0" fillId="0" fontId="13" numFmtId="3" xfId="0" applyAlignment="1" applyFont="1" applyNumberFormat="1">
      <alignment horizontal="right"/>
    </xf>
    <xf borderId="0" fillId="0" fontId="13" numFmtId="4" xfId="0" applyAlignment="1" applyFont="1" applyNumberFormat="1">
      <alignment horizontal="right" vertical="center"/>
    </xf>
    <xf borderId="19" fillId="12" fontId="13" numFmtId="4" xfId="0" applyAlignment="1" applyBorder="1" applyFill="1" applyFont="1" applyNumberFormat="1">
      <alignment vertical="center"/>
    </xf>
    <xf borderId="20" fillId="12" fontId="35" numFmtId="165" xfId="0" applyAlignment="1" applyBorder="1" applyFont="1" applyNumberFormat="1">
      <alignment horizontal="right" vertical="center"/>
    </xf>
    <xf borderId="20" fillId="12" fontId="1" numFmtId="165" xfId="0" applyAlignment="1" applyBorder="1" applyFont="1" applyNumberFormat="1">
      <alignment horizontal="right" vertical="center"/>
    </xf>
    <xf borderId="0" fillId="0" fontId="13" numFmtId="4" xfId="0" applyAlignment="1" applyFont="1" applyNumberFormat="1">
      <alignment horizontal="left" vertical="center"/>
    </xf>
    <xf borderId="0" fillId="0" fontId="35" numFmtId="165" xfId="0" applyAlignment="1" applyFont="1" applyNumberFormat="1">
      <alignment horizontal="right" vertical="center"/>
    </xf>
    <xf borderId="21" fillId="12" fontId="1" numFmtId="165" xfId="0" applyAlignment="1" applyBorder="1" applyFont="1" applyNumberFormat="1">
      <alignment horizontal="left" vertical="center"/>
    </xf>
    <xf borderId="21" fillId="12" fontId="35" numFmtId="165" xfId="0" applyAlignment="1" applyBorder="1" applyFont="1" applyNumberFormat="1">
      <alignment horizontal="right" vertical="center"/>
    </xf>
    <xf borderId="21" fillId="12" fontId="1" numFmtId="165" xfId="0" applyAlignment="1" applyBorder="1" applyFont="1" applyNumberFormat="1">
      <alignment horizontal="right" vertical="center"/>
    </xf>
    <xf borderId="22" fillId="10" fontId="13" numFmtId="4" xfId="0" applyAlignment="1" applyBorder="1" applyFont="1" applyNumberFormat="1">
      <alignment vertical="center"/>
    </xf>
    <xf borderId="22" fillId="10" fontId="35" numFmtId="165" xfId="0" applyAlignment="1" applyBorder="1" applyFont="1" applyNumberFormat="1">
      <alignment horizontal="right" vertical="center"/>
    </xf>
    <xf borderId="22" fillId="10" fontId="1" numFmtId="170" xfId="0" applyAlignment="1" applyBorder="1" applyFont="1" applyNumberFormat="1">
      <alignment vertical="center"/>
    </xf>
    <xf borderId="23" fillId="4" fontId="19" numFmtId="4" xfId="0" applyAlignment="1" applyBorder="1" applyFont="1" applyNumberFormat="1">
      <alignment vertical="center"/>
    </xf>
    <xf borderId="1" fillId="4" fontId="19" numFmtId="17" xfId="0" applyAlignment="1" applyBorder="1" applyFont="1" applyNumberFormat="1">
      <alignment horizontal="right" vertical="center"/>
    </xf>
    <xf borderId="1" fillId="4" fontId="31" numFmtId="17" xfId="0" applyAlignment="1" applyBorder="1" applyFont="1" applyNumberFormat="1">
      <alignment horizontal="right" vertical="center"/>
    </xf>
    <xf borderId="1" fillId="4" fontId="13" numFmtId="165" xfId="0" applyAlignment="1" applyBorder="1" applyFont="1" applyNumberFormat="1">
      <alignment horizontal="right" vertical="center"/>
    </xf>
    <xf borderId="1" fillId="4" fontId="13" numFmtId="4" xfId="0" applyAlignment="1" applyBorder="1" applyFont="1" applyNumberFormat="1">
      <alignment horizontal="right" vertical="center"/>
    </xf>
    <xf borderId="3" fillId="11" fontId="31" numFmtId="4" xfId="0" applyAlignment="1" applyBorder="1" applyFont="1" applyNumberFormat="1">
      <alignment vertical="center"/>
    </xf>
    <xf borderId="3" fillId="11" fontId="1" numFmtId="4" xfId="0" applyAlignment="1" applyBorder="1" applyFont="1" applyNumberFormat="1">
      <alignment horizontal="right" vertical="center"/>
    </xf>
    <xf borderId="3" fillId="11" fontId="35" numFmtId="4" xfId="0" applyAlignment="1" applyBorder="1" applyFont="1" applyNumberFormat="1">
      <alignment horizontal="right" vertical="center"/>
    </xf>
    <xf borderId="3" fillId="11" fontId="1" numFmtId="165" xfId="0" applyAlignment="1" applyBorder="1" applyFont="1" applyNumberFormat="1">
      <alignment horizontal="right" vertical="center"/>
    </xf>
    <xf borderId="1" fillId="11" fontId="1" numFmtId="165" xfId="0" applyAlignment="1" applyBorder="1" applyFont="1" applyNumberFormat="1">
      <alignment horizontal="right" vertical="center"/>
    </xf>
    <xf borderId="1" fillId="11" fontId="35" numFmtId="165" xfId="0" applyAlignment="1" applyBorder="1" applyFont="1" applyNumberFormat="1">
      <alignment horizontal="right" vertical="center"/>
    </xf>
    <xf borderId="1" fillId="12" fontId="13" numFmtId="4" xfId="0" applyAlignment="1" applyBorder="1" applyFont="1" applyNumberFormat="1">
      <alignment vertical="center"/>
    </xf>
    <xf borderId="24" fillId="11" fontId="13" numFmtId="4" xfId="0" applyAlignment="1" applyBorder="1" applyFont="1" applyNumberFormat="1">
      <alignment vertical="center"/>
    </xf>
    <xf borderId="24" fillId="11" fontId="1" numFmtId="165" xfId="0" applyAlignment="1" applyBorder="1" applyFont="1" applyNumberFormat="1">
      <alignment horizontal="right" vertical="center"/>
    </xf>
    <xf borderId="24" fillId="11" fontId="1" numFmtId="165" xfId="0" applyAlignment="1" applyBorder="1" applyFont="1" applyNumberFormat="1">
      <alignment vertical="center"/>
    </xf>
    <xf borderId="0" fillId="0" fontId="25" numFmtId="165" xfId="0" applyAlignment="1" applyFont="1" applyNumberFormat="1">
      <alignment horizontal="right"/>
    </xf>
    <xf borderId="24" fillId="11" fontId="31" numFmtId="4" xfId="0" applyAlignment="1" applyBorder="1" applyFont="1" applyNumberFormat="1">
      <alignment vertical="center"/>
    </xf>
    <xf borderId="24" fillId="11" fontId="19" numFmtId="165" xfId="0" applyAlignment="1" applyBorder="1" applyFont="1" applyNumberFormat="1">
      <alignment horizontal="right" vertical="center"/>
    </xf>
    <xf borderId="20" fillId="3" fontId="1" numFmtId="0" xfId="0" applyAlignment="1" applyBorder="1" applyFont="1">
      <alignment shrinkToFit="0" vertical="center" wrapText="1"/>
    </xf>
    <xf borderId="1" fillId="3" fontId="1" numFmtId="0" xfId="0" applyAlignment="1" applyBorder="1" applyFont="1">
      <alignment shrinkToFit="0" vertical="center" wrapText="1"/>
    </xf>
    <xf borderId="0" fillId="0" fontId="13" numFmtId="0" xfId="0" applyAlignment="1" applyFont="1">
      <alignment horizontal="right"/>
    </xf>
    <xf borderId="19" fillId="12" fontId="1" numFmtId="3" xfId="0" applyAlignment="1" applyBorder="1" applyFont="1" applyNumberFormat="1">
      <alignment horizontal="left" vertical="center"/>
    </xf>
    <xf borderId="19" fillId="12" fontId="35" numFmtId="3" xfId="0" applyAlignment="1" applyBorder="1" applyFont="1" applyNumberFormat="1">
      <alignment horizontal="right" vertical="center"/>
    </xf>
    <xf borderId="19" fillId="12" fontId="1" numFmtId="165" xfId="0" applyAlignment="1" applyBorder="1" applyFont="1" applyNumberFormat="1">
      <alignment horizontal="right" vertical="center"/>
    </xf>
    <xf borderId="13" fillId="4" fontId="23" numFmtId="0" xfId="0" applyAlignment="1" applyBorder="1" applyFont="1">
      <alignment horizontal="left" shrinkToFit="0" vertical="center" wrapText="1"/>
    </xf>
    <xf borderId="20" fillId="3" fontId="1" numFmtId="165" xfId="0" applyAlignment="1" applyBorder="1" applyFont="1" applyNumberFormat="1">
      <alignment horizontal="right" shrinkToFit="0" vertical="center" wrapText="1"/>
    </xf>
    <xf borderId="20" fillId="3" fontId="1" numFmtId="4" xfId="0" applyAlignment="1" applyBorder="1" applyFont="1" applyNumberFormat="1">
      <alignment horizontal="right" shrinkToFit="0" vertical="center" wrapText="1"/>
    </xf>
    <xf borderId="0" fillId="0" fontId="13" numFmtId="4" xfId="0" applyAlignment="1" applyFont="1" applyNumberFormat="1">
      <alignment shrinkToFit="0" vertical="center" wrapText="1"/>
    </xf>
    <xf borderId="0" fillId="0" fontId="35" numFmtId="3" xfId="0" applyAlignment="1" applyFont="1" applyNumberFormat="1">
      <alignment horizontal="right" vertical="center"/>
    </xf>
    <xf borderId="0" fillId="0" fontId="13" numFmtId="165" xfId="0" applyAlignment="1" applyFont="1" applyNumberFormat="1">
      <alignment horizontal="right"/>
    </xf>
    <xf borderId="0" fillId="0" fontId="13" numFmtId="4" xfId="0" applyAlignment="1" applyFont="1" applyNumberFormat="1">
      <alignment horizontal="right"/>
    </xf>
    <xf borderId="1" fillId="3" fontId="36" numFmtId="0" xfId="0" applyAlignment="1" applyBorder="1" applyFont="1">
      <alignment vertical="center"/>
    </xf>
    <xf borderId="0" fillId="0" fontId="25" numFmtId="0" xfId="0" applyFont="1"/>
    <xf borderId="13" fillId="11" fontId="37" numFmtId="0" xfId="0" applyAlignment="1" applyBorder="1" applyFont="1">
      <alignment horizontal="center"/>
    </xf>
    <xf borderId="1" fillId="3" fontId="38" numFmtId="0" xfId="0" applyAlignment="1" applyBorder="1" applyFont="1">
      <alignment horizontal="right" vertical="center"/>
    </xf>
    <xf borderId="1" fillId="3" fontId="39" numFmtId="0" xfId="0" applyAlignment="1" applyBorder="1" applyFont="1">
      <alignment vertical="center"/>
    </xf>
    <xf borderId="0" fillId="0" fontId="40" numFmtId="0" xfId="0" applyFont="1"/>
    <xf borderId="1" fillId="11" fontId="37" numFmtId="0" xfId="0" applyBorder="1" applyFont="1"/>
    <xf borderId="0" fillId="0" fontId="25" numFmtId="0" xfId="0" applyAlignment="1" applyFont="1">
      <alignment horizontal="center" vertical="center"/>
    </xf>
    <xf borderId="0" fillId="0" fontId="41" numFmtId="0" xfId="0" applyFont="1"/>
    <xf borderId="0" fillId="0" fontId="42" numFmtId="0" xfId="0" applyFont="1"/>
    <xf borderId="25" fillId="11" fontId="43" numFmtId="0" xfId="0" applyAlignment="1" applyBorder="1" applyFont="1">
      <alignment vertical="center"/>
    </xf>
    <xf borderId="20" fillId="11" fontId="44" numFmtId="17" xfId="0" applyAlignment="1" applyBorder="1" applyFont="1" applyNumberFormat="1">
      <alignment horizontal="right" vertical="center"/>
    </xf>
    <xf borderId="20" fillId="11" fontId="45" numFmtId="0" xfId="0" applyAlignment="1" applyBorder="1" applyFont="1">
      <alignment horizontal="right" vertical="center"/>
    </xf>
    <xf borderId="20" fillId="11" fontId="44" numFmtId="0" xfId="0" applyAlignment="1" applyBorder="1" applyFont="1">
      <alignment horizontal="right" vertical="center"/>
    </xf>
    <xf borderId="0" fillId="0" fontId="31" numFmtId="0" xfId="0" applyAlignment="1" applyFont="1">
      <alignment vertical="center"/>
    </xf>
    <xf borderId="0" fillId="0" fontId="44" numFmtId="165" xfId="0" applyAlignment="1" applyFont="1" applyNumberFormat="1">
      <alignment horizontal="right" vertical="center"/>
    </xf>
    <xf borderId="0" fillId="0" fontId="45" numFmtId="170" xfId="0" applyAlignment="1" applyFont="1" applyNumberFormat="1">
      <alignment horizontal="right" vertical="center"/>
    </xf>
    <xf borderId="3" fillId="11" fontId="31" numFmtId="0" xfId="0" applyAlignment="1" applyBorder="1" applyFont="1">
      <alignment vertical="center"/>
    </xf>
    <xf borderId="3" fillId="11" fontId="44" numFmtId="0" xfId="0" applyAlignment="1" applyBorder="1" applyFont="1">
      <alignment horizontal="right" vertical="center"/>
    </xf>
    <xf borderId="3" fillId="11" fontId="42" numFmtId="0" xfId="0" applyAlignment="1" applyBorder="1" applyFont="1">
      <alignment horizontal="right" vertical="center"/>
    </xf>
    <xf borderId="1" fillId="12" fontId="41" numFmtId="0" xfId="0" applyAlignment="1" applyBorder="1" applyFont="1">
      <alignment vertical="center"/>
    </xf>
    <xf borderId="20" fillId="12" fontId="46" numFmtId="165" xfId="0" applyAlignment="1" applyBorder="1" applyFont="1" applyNumberFormat="1">
      <alignment horizontal="right" vertical="center"/>
    </xf>
    <xf borderId="20" fillId="12" fontId="47" numFmtId="165" xfId="0" applyAlignment="1" applyBorder="1" applyFont="1" applyNumberFormat="1">
      <alignment horizontal="right" vertical="center"/>
    </xf>
    <xf borderId="20" fillId="12" fontId="23" numFmtId="170" xfId="0" applyAlignment="1" applyBorder="1" applyFont="1" applyNumberFormat="1">
      <alignment horizontal="right" vertical="center"/>
    </xf>
    <xf borderId="0" fillId="0" fontId="41" numFmtId="0" xfId="0" applyAlignment="1" applyFont="1">
      <alignment horizontal="left" vertical="center"/>
    </xf>
    <xf borderId="0" fillId="0" fontId="46" numFmtId="165" xfId="0" applyAlignment="1" applyFont="1" applyNumberFormat="1">
      <alignment horizontal="right" vertical="center"/>
    </xf>
    <xf borderId="0" fillId="0" fontId="47" numFmtId="165" xfId="0" applyAlignment="1" applyFont="1" applyNumberFormat="1">
      <alignment horizontal="right" vertical="center"/>
    </xf>
    <xf borderId="0" fillId="0" fontId="23" numFmtId="170" xfId="0" applyAlignment="1" applyFont="1" applyNumberFormat="1">
      <alignment horizontal="right" vertical="center"/>
    </xf>
    <xf borderId="0" fillId="0" fontId="25" numFmtId="170" xfId="0" applyFont="1" applyNumberFormat="1"/>
    <xf borderId="0" fillId="0" fontId="25" numFmtId="170" xfId="0" applyAlignment="1" applyFont="1" applyNumberFormat="1">
      <alignment vertical="center"/>
    </xf>
    <xf borderId="24" fillId="12" fontId="41" numFmtId="0" xfId="0" applyAlignment="1" applyBorder="1" applyFont="1">
      <alignment vertical="center"/>
    </xf>
    <xf borderId="24" fillId="12" fontId="46" numFmtId="165" xfId="0" applyAlignment="1" applyBorder="1" applyFont="1" applyNumberFormat="1">
      <alignment horizontal="right" vertical="center"/>
    </xf>
    <xf borderId="24" fillId="12" fontId="47" numFmtId="165" xfId="0" applyAlignment="1" applyBorder="1" applyFont="1" applyNumberFormat="1">
      <alignment horizontal="right" vertical="center"/>
    </xf>
    <xf borderId="24" fillId="12" fontId="23" numFmtId="170" xfId="0" applyAlignment="1" applyBorder="1" applyFont="1" applyNumberFormat="1">
      <alignment horizontal="right" vertical="center"/>
    </xf>
    <xf borderId="24" fillId="11" fontId="31" numFmtId="0" xfId="0" applyAlignment="1" applyBorder="1" applyFont="1">
      <alignment vertical="center"/>
    </xf>
    <xf borderId="24" fillId="11" fontId="46" numFmtId="165" xfId="0" applyAlignment="1" applyBorder="1" applyFont="1" applyNumberFormat="1">
      <alignment horizontal="right" vertical="center"/>
    </xf>
    <xf borderId="24" fillId="11" fontId="47" numFmtId="165" xfId="0" applyAlignment="1" applyBorder="1" applyFont="1" applyNumberFormat="1">
      <alignment horizontal="right" vertical="center"/>
    </xf>
    <xf borderId="24" fillId="11" fontId="23" numFmtId="170" xfId="0" applyAlignment="1" applyBorder="1" applyFont="1" applyNumberFormat="1">
      <alignment horizontal="right" vertical="center"/>
    </xf>
    <xf borderId="0" fillId="0" fontId="42" numFmtId="170" xfId="0" applyAlignment="1" applyFont="1" applyNumberFormat="1">
      <alignment horizontal="right" vertical="center"/>
    </xf>
    <xf borderId="1" fillId="11" fontId="48" numFmtId="0" xfId="0" applyAlignment="1" applyBorder="1" applyFont="1">
      <alignment horizontal="right" vertical="center"/>
    </xf>
    <xf borderId="1" fillId="11" fontId="47" numFmtId="0" xfId="0" applyAlignment="1" applyBorder="1" applyFont="1">
      <alignment horizontal="right" vertical="center"/>
    </xf>
    <xf borderId="0" fillId="0" fontId="25" numFmtId="3" xfId="0" applyFont="1" applyNumberFormat="1"/>
    <xf borderId="20" fillId="3" fontId="49" numFmtId="0" xfId="0" applyAlignment="1" applyBorder="1" applyFont="1">
      <alignment shrinkToFit="0" vertical="center" wrapText="1"/>
    </xf>
    <xf borderId="20" fillId="3" fontId="50" numFmtId="0" xfId="0" applyAlignment="1" applyBorder="1" applyFont="1">
      <alignment horizontal="right" shrinkToFit="0" vertical="center" wrapText="1"/>
    </xf>
    <xf borderId="20" fillId="3" fontId="23" numFmtId="0" xfId="0" applyAlignment="1" applyBorder="1" applyFont="1">
      <alignment horizontal="right" shrinkToFit="0" vertical="center" wrapText="1"/>
    </xf>
    <xf borderId="0" fillId="0" fontId="41" numFmtId="0" xfId="0" applyAlignment="1" applyFont="1">
      <alignment horizontal="right"/>
    </xf>
    <xf borderId="0" fillId="0" fontId="42" numFmtId="0" xfId="0" applyAlignment="1" applyFont="1">
      <alignment horizontal="right"/>
    </xf>
    <xf borderId="1" fillId="11" fontId="43" numFmtId="0" xfId="0" applyAlignment="1" applyBorder="1" applyFont="1">
      <alignment vertical="center"/>
    </xf>
    <xf borderId="1" fillId="11" fontId="44" numFmtId="17" xfId="0" applyAlignment="1" applyBorder="1" applyFont="1" applyNumberFormat="1">
      <alignment horizontal="right" vertical="center"/>
    </xf>
    <xf borderId="1" fillId="11" fontId="45" numFmtId="0" xfId="0" applyAlignment="1" applyBorder="1" applyFont="1">
      <alignment horizontal="right" vertical="center"/>
    </xf>
    <xf borderId="1" fillId="11" fontId="44" numFmtId="0" xfId="0" applyAlignment="1" applyBorder="1" applyFont="1">
      <alignment horizontal="right" vertical="center"/>
    </xf>
    <xf borderId="20" fillId="12" fontId="41" numFmtId="0" xfId="0" applyAlignment="1" applyBorder="1" applyFont="1">
      <alignment vertical="center"/>
    </xf>
    <xf borderId="20" fillId="12" fontId="46" numFmtId="3" xfId="0" applyAlignment="1" applyBorder="1" applyFont="1" applyNumberFormat="1">
      <alignment horizontal="right" vertical="center"/>
    </xf>
    <xf borderId="20" fillId="12" fontId="47" numFmtId="3" xfId="0" applyAlignment="1" applyBorder="1" applyFont="1" applyNumberFormat="1">
      <alignment horizontal="right" vertical="center"/>
    </xf>
    <xf borderId="0" fillId="0" fontId="41" numFmtId="0" xfId="0" applyAlignment="1" applyFont="1">
      <alignment vertical="center"/>
    </xf>
    <xf borderId="20" fillId="3" fontId="49" numFmtId="0" xfId="0" applyAlignment="1" applyBorder="1" applyFont="1">
      <alignment vertical="center"/>
    </xf>
    <xf borderId="26" fillId="11" fontId="43" numFmtId="0" xfId="0" applyAlignment="1" applyBorder="1" applyFont="1">
      <alignment vertical="center"/>
    </xf>
    <xf borderId="0" fillId="0" fontId="46" numFmtId="3" xfId="0" applyAlignment="1" applyFont="1" applyNumberFormat="1">
      <alignment horizontal="right" vertical="center"/>
    </xf>
    <xf borderId="0" fillId="0" fontId="47" numFmtId="3" xfId="0" applyAlignment="1" applyFont="1" applyNumberFormat="1">
      <alignment horizontal="right" vertical="center"/>
    </xf>
    <xf borderId="1" fillId="12" fontId="46" numFmtId="3" xfId="0" applyAlignment="1" applyBorder="1" applyFont="1" applyNumberFormat="1">
      <alignment horizontal="right" vertical="center"/>
    </xf>
    <xf borderId="1" fillId="12" fontId="47" numFmtId="3" xfId="0" applyAlignment="1" applyBorder="1" applyFont="1" applyNumberFormat="1">
      <alignment horizontal="right" vertical="center"/>
    </xf>
    <xf borderId="1" fillId="12" fontId="23" numFmtId="170" xfId="0" applyAlignment="1" applyBorder="1" applyFont="1" applyNumberFormat="1">
      <alignment horizontal="right" vertical="center"/>
    </xf>
    <xf borderId="0" fillId="0" fontId="51" numFmtId="0" xfId="0" applyAlignment="1" applyFont="1">
      <alignment horizontal="left" vertical="center"/>
    </xf>
  </cellXfs>
  <cellStyles count="1">
    <cellStyle xfId="0" name="Normal" builtinId="0"/>
  </cellStyles>
  <dxfs count="1">
    <dxf>
      <font>
        <color rgb="FFFFFF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1.png"/><Relationship Id="rId3" Type="http://schemas.openxmlformats.org/officeDocument/2006/relationships/image" Target="../media/image5.png"/><Relationship Id="rId4" Type="http://schemas.openxmlformats.org/officeDocument/2006/relationships/image" Target="../media/image4.png"/><Relationship Id="rId5" Type="http://schemas.openxmlformats.org/officeDocument/2006/relationships/image" Target="../media/image2.png"/><Relationship Id="rId6" Type="http://schemas.openxmlformats.org/officeDocument/2006/relationships/image" Target="../media/image3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352425</xdr:colOff>
      <xdr:row>7</xdr:row>
      <xdr:rowOff>152400</xdr:rowOff>
    </xdr:from>
    <xdr:ext cx="8763000" cy="6219825"/>
    <xdr:pic>
      <xdr:nvPicPr>
        <xdr:cNvPr id="0" name="image7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</xdr:row>
      <xdr:rowOff>47625</xdr:rowOff>
    </xdr:from>
    <xdr:ext cx="1628775" cy="923925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19</xdr:row>
      <xdr:rowOff>38100</xdr:rowOff>
    </xdr:from>
    <xdr:ext cx="352425" cy="352425"/>
    <xdr:pic>
      <xdr:nvPicPr>
        <xdr:cNvPr id="0" name="image5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19</xdr:row>
      <xdr:rowOff>38100</xdr:rowOff>
    </xdr:from>
    <xdr:ext cx="352425" cy="352425"/>
    <xdr:pic>
      <xdr:nvPicPr>
        <xdr:cNvPr id="0" name="image4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476250</xdr:colOff>
      <xdr:row>19</xdr:row>
      <xdr:rowOff>38100</xdr:rowOff>
    </xdr:from>
    <xdr:ext cx="352425" cy="352425"/>
    <xdr:pic>
      <xdr:nvPicPr>
        <xdr:cNvPr id="0" name="image2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19</xdr:row>
      <xdr:rowOff>38100</xdr:rowOff>
    </xdr:from>
    <xdr:ext cx="352425" cy="352425"/>
    <xdr:pic>
      <xdr:nvPicPr>
        <xdr:cNvPr id="0" name="image3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76200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66675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0</xdr:row>
      <xdr:rowOff>76200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66675</xdr:rowOff>
    </xdr:from>
    <xdr:ext cx="581025" cy="390525"/>
    <xdr:pic>
      <xdr:nvPicPr>
        <xdr:cNvPr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361950</xdr:colOff>
      <xdr:row>1</xdr:row>
      <xdr:rowOff>57150</xdr:rowOff>
    </xdr:from>
    <xdr:ext cx="581025" cy="390525"/>
    <xdr:pic>
      <xdr:nvPicPr>
        <xdr:cNvPr id="0" name="image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371475</xdr:colOff>
      <xdr:row>1</xdr:row>
      <xdr:rowOff>76200</xdr:rowOff>
    </xdr:from>
    <xdr:ext cx="581025" cy="390525"/>
    <xdr:pic>
      <xdr:nvPicPr>
        <xdr:cNvPr id="0" name="image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2</xdr:row>
      <xdr:rowOff>114300</xdr:rowOff>
    </xdr:from>
    <xdr:ext cx="1314450" cy="257175"/>
    <xdr:sp>
      <xdr:nvSpPr>
        <xdr:cNvPr id="3" name="Shape 3"/>
        <xdr:cNvSpPr txBox="1"/>
      </xdr:nvSpPr>
      <xdr:spPr>
        <a:xfrm>
          <a:off x="4689186" y="3652722"/>
          <a:ext cx="1313629" cy="254557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chemeClr val="dk2"/>
              </a:solidFill>
              <a:latin typeface="Arial"/>
              <a:ea typeface="Arial"/>
              <a:cs typeface="Arial"/>
              <a:sym typeface="Arial"/>
            </a:rPr>
            <a:t>Operational Data</a:t>
          </a:r>
          <a:endParaRPr sz="1400"/>
        </a:p>
      </xdr:txBody>
    </xdr:sp>
    <xdr:clientData fLocksWithSheet="0"/>
  </xdr:oneCellAnchor>
  <xdr:oneCellAnchor>
    <xdr:from>
      <xdr:col>1</xdr:col>
      <xdr:colOff>342900</xdr:colOff>
      <xdr:row>2</xdr:row>
      <xdr:rowOff>66675</xdr:rowOff>
    </xdr:from>
    <xdr:ext cx="581025" cy="390525"/>
    <xdr:pic>
      <xdr:nvPicPr>
        <xdr:cNvPr descr="logo grupo.png"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2000250</xdr:colOff>
      <xdr:row>2</xdr:row>
      <xdr:rowOff>123825</xdr:rowOff>
    </xdr:from>
    <xdr:ext cx="1533525" cy="266700"/>
    <xdr:grpSp>
      <xdr:nvGrpSpPr>
        <xdr:cNvPr id="2" name="Shape 2"/>
        <xdr:cNvGrpSpPr/>
      </xdr:nvGrpSpPr>
      <xdr:grpSpPr>
        <a:xfrm>
          <a:off x="4579238" y="3646650"/>
          <a:ext cx="1533525" cy="266700"/>
          <a:chOff x="4579238" y="3646650"/>
          <a:chExt cx="1533525" cy="266700"/>
        </a:xfrm>
      </xdr:grpSpPr>
      <xdr:grpSp>
        <xdr:nvGrpSpPr>
          <xdr:cNvPr id="4" name="Shape 4"/>
          <xdr:cNvGrpSpPr/>
        </xdr:nvGrpSpPr>
        <xdr:grpSpPr>
          <a:xfrm>
            <a:off x="4579238" y="3646650"/>
            <a:ext cx="1533525" cy="266700"/>
            <a:chOff x="4580214" y="3648105"/>
            <a:chExt cx="1531572" cy="263790"/>
          </a:xfrm>
        </xdr:grpSpPr>
        <xdr:sp>
          <xdr:nvSpPr>
            <xdr:cNvPr id="5" name="Shape 5"/>
            <xdr:cNvSpPr/>
          </xdr:nvSpPr>
          <xdr:spPr>
            <a:xfrm>
              <a:off x="4580214" y="3648105"/>
              <a:ext cx="1531550" cy="2637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" name="Shape 6"/>
            <xdr:cNvSpPr txBox="1"/>
          </xdr:nvSpPr>
          <xdr:spPr>
            <a:xfrm>
              <a:off x="4580214" y="3648105"/>
              <a:ext cx="1531572" cy="263790"/>
            </a:xfrm>
            <a:prstGeom prst="rect">
              <a:avLst/>
            </a:prstGeom>
            <a:noFill/>
            <a:ln cap="flat" cmpd="sng" w="9525">
              <a:solidFill>
                <a:srgbClr val="000000"/>
              </a:solidFill>
              <a:prstDash val="solid"/>
              <a:round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Clr>
                  <a:schemeClr val="dk2"/>
                </a:buClr>
                <a:buSzPts val="1100"/>
                <a:buFont typeface="Verdana"/>
                <a:buNone/>
              </a:pPr>
              <a:r>
                <a:rPr b="1" i="0" lang="en-US" sz="1100" u="none" cap="none" strike="noStrike">
                  <a:solidFill>
                    <a:schemeClr val="dk2"/>
                  </a:solidFill>
                  <a:latin typeface="Verdana"/>
                  <a:ea typeface="Verdana"/>
                  <a:cs typeface="Verdana"/>
                  <a:sym typeface="Verdana"/>
                </a:rPr>
                <a:t>Operational Data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0</xdr:col>
      <xdr:colOff>285750</xdr:colOff>
      <xdr:row>2</xdr:row>
      <xdr:rowOff>57150</xdr:rowOff>
    </xdr:from>
    <xdr:ext cx="571500" cy="39052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48.29"/>
    <col customWidth="1" min="3" max="6" width="11.43"/>
    <col customWidth="1" min="7" max="7" width="6.71"/>
    <col customWidth="1" min="8" max="16" width="11.43"/>
    <col customWidth="1" min="17" max="17" width="12.29"/>
    <col customWidth="1" min="18" max="32" width="11.43"/>
  </cols>
  <sheetData>
    <row r="1" ht="12.75" customHeight="1">
      <c r="A1" s="1">
        <v>6.0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5"/>
      <c r="AA1" s="5"/>
      <c r="AB1" s="5"/>
      <c r="AC1" s="5"/>
      <c r="AD1" s="5"/>
      <c r="AE1" s="5"/>
      <c r="AF1" s="5"/>
    </row>
    <row r="2" ht="12.75" customHeight="1">
      <c r="A2" s="2"/>
      <c r="B2" s="2"/>
      <c r="C2" s="2"/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5"/>
      <c r="AA2" s="5"/>
      <c r="AB2" s="5"/>
      <c r="AC2" s="5"/>
      <c r="AD2" s="5"/>
      <c r="AE2" s="5"/>
      <c r="AF2" s="5"/>
    </row>
    <row r="3" ht="12.75" customHeight="1">
      <c r="A3" s="2"/>
      <c r="B3" s="2"/>
      <c r="C3" s="2"/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4"/>
      <c r="S3" s="4"/>
      <c r="T3" s="4"/>
      <c r="U3" s="4"/>
      <c r="V3" s="4"/>
      <c r="W3" s="4"/>
      <c r="X3" s="4"/>
      <c r="Y3" s="4"/>
      <c r="Z3" s="5"/>
      <c r="AA3" s="5"/>
      <c r="AB3" s="5"/>
      <c r="AC3" s="5"/>
      <c r="AD3" s="5"/>
      <c r="AE3" s="5"/>
      <c r="AF3" s="5"/>
    </row>
    <row r="4" ht="12.75" customHeight="1">
      <c r="A4" s="2"/>
      <c r="B4" s="2"/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5"/>
      <c r="AA4" s="5"/>
      <c r="AB4" s="5"/>
      <c r="AC4" s="5"/>
      <c r="AD4" s="5"/>
      <c r="AE4" s="5"/>
      <c r="AF4" s="5"/>
    </row>
    <row r="5" ht="12.75" customHeight="1">
      <c r="A5" s="2"/>
      <c r="B5" s="2"/>
      <c r="C5" s="2"/>
      <c r="D5" s="2"/>
      <c r="E5" s="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4"/>
      <c r="S5" s="4"/>
      <c r="T5" s="4"/>
      <c r="U5" s="4"/>
      <c r="V5" s="4"/>
      <c r="W5" s="4"/>
      <c r="X5" s="4"/>
      <c r="Y5" s="4"/>
      <c r="Z5" s="5"/>
      <c r="AA5" s="5"/>
      <c r="AB5" s="5"/>
      <c r="AC5" s="5"/>
      <c r="AD5" s="5"/>
      <c r="AE5" s="5"/>
      <c r="AF5" s="5"/>
    </row>
    <row r="6" ht="12.75" customHeight="1">
      <c r="A6" s="2"/>
      <c r="B6" s="2"/>
      <c r="C6" s="2"/>
      <c r="D6" s="2"/>
      <c r="E6" s="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4"/>
      <c r="S6" s="4"/>
      <c r="T6" s="4"/>
      <c r="U6" s="4"/>
      <c r="V6" s="4"/>
      <c r="W6" s="4"/>
      <c r="X6" s="4"/>
      <c r="Y6" s="4"/>
      <c r="Z6" s="5"/>
      <c r="AA6" s="5"/>
      <c r="AB6" s="5"/>
      <c r="AC6" s="5"/>
      <c r="AD6" s="5"/>
      <c r="AE6" s="5"/>
      <c r="AF6" s="5"/>
    </row>
    <row r="7" ht="12.75" customHeight="1">
      <c r="A7" s="2"/>
      <c r="B7" s="2"/>
      <c r="C7" s="2"/>
      <c r="D7" s="2"/>
      <c r="E7" s="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4"/>
      <c r="T7" s="4"/>
      <c r="U7" s="4"/>
      <c r="V7" s="4"/>
      <c r="W7" s="4"/>
      <c r="X7" s="4"/>
      <c r="Y7" s="4"/>
      <c r="Z7" s="5"/>
      <c r="AA7" s="5"/>
      <c r="AB7" s="5"/>
      <c r="AC7" s="5"/>
      <c r="AD7" s="5"/>
      <c r="AE7" s="5"/>
      <c r="AF7" s="5"/>
    </row>
    <row r="8" ht="12.75" customHeight="1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4"/>
      <c r="S8" s="4"/>
      <c r="T8" s="4"/>
      <c r="U8" s="4"/>
      <c r="V8" s="4"/>
      <c r="W8" s="4"/>
      <c r="X8" s="4"/>
      <c r="Y8" s="4"/>
      <c r="Z8" s="5"/>
      <c r="AA8" s="5"/>
      <c r="AB8" s="5"/>
      <c r="AC8" s="5"/>
      <c r="AD8" s="5"/>
      <c r="AE8" s="5"/>
      <c r="AF8" s="5"/>
    </row>
    <row r="9" ht="12.75" customHeight="1">
      <c r="A9" s="2"/>
      <c r="B9" s="2"/>
      <c r="C9" s="2"/>
      <c r="D9" s="2"/>
      <c r="E9" s="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4"/>
      <c r="T9" s="4"/>
      <c r="U9" s="4"/>
      <c r="V9" s="4"/>
      <c r="W9" s="4"/>
      <c r="X9" s="4"/>
      <c r="Y9" s="4"/>
      <c r="Z9" s="5"/>
      <c r="AA9" s="5"/>
      <c r="AB9" s="5"/>
      <c r="AC9" s="5"/>
      <c r="AD9" s="5"/>
      <c r="AE9" s="5"/>
      <c r="AF9" s="5"/>
    </row>
    <row r="10" ht="12.75" customHeight="1">
      <c r="A10" s="2"/>
      <c r="B10" s="2"/>
      <c r="C10" s="2"/>
      <c r="D10" s="2"/>
      <c r="E10" s="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4"/>
      <c r="S10" s="4"/>
      <c r="T10" s="4"/>
      <c r="U10" s="4"/>
      <c r="V10" s="4"/>
      <c r="W10" s="4"/>
      <c r="X10" s="4"/>
      <c r="Y10" s="4"/>
      <c r="Z10" s="5"/>
      <c r="AA10" s="5"/>
      <c r="AB10" s="5"/>
      <c r="AC10" s="5"/>
      <c r="AD10" s="5"/>
      <c r="AE10" s="5"/>
      <c r="AF10" s="5"/>
    </row>
    <row r="11" ht="12.75" customHeight="1">
      <c r="A11" s="2"/>
      <c r="B11" s="2"/>
      <c r="C11" s="2"/>
      <c r="D11" s="2"/>
      <c r="E11" s="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4"/>
      <c r="S11" s="4"/>
      <c r="T11" s="4"/>
      <c r="U11" s="4"/>
      <c r="V11" s="4"/>
      <c r="W11" s="4"/>
      <c r="X11" s="4"/>
      <c r="Y11" s="4"/>
      <c r="Z11" s="5"/>
      <c r="AA11" s="5"/>
      <c r="AB11" s="5"/>
      <c r="AC11" s="5"/>
      <c r="AD11" s="5"/>
      <c r="AE11" s="5"/>
      <c r="AF11" s="5"/>
    </row>
    <row r="12" ht="34.5" customHeight="1">
      <c r="A12" s="2"/>
      <c r="B12" s="6" t="s">
        <v>0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4"/>
      <c r="S12" s="4"/>
      <c r="T12" s="4"/>
      <c r="U12" s="4"/>
      <c r="V12" s="4"/>
      <c r="W12" s="4"/>
      <c r="X12" s="4"/>
      <c r="Y12" s="4"/>
      <c r="Z12" s="5"/>
      <c r="AA12" s="5"/>
      <c r="AB12" s="5"/>
      <c r="AC12" s="5"/>
      <c r="AD12" s="5"/>
      <c r="AE12" s="5"/>
      <c r="AF12" s="5"/>
    </row>
    <row r="13" ht="18.75" customHeight="1">
      <c r="A13" s="2"/>
      <c r="B13" s="7" t="s">
        <v>1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4"/>
      <c r="T13" s="4"/>
      <c r="U13" s="4"/>
      <c r="V13" s="4"/>
      <c r="W13" s="4"/>
      <c r="X13" s="4"/>
      <c r="Y13" s="4"/>
      <c r="Z13" s="5"/>
      <c r="AA13" s="5"/>
      <c r="AB13" s="5"/>
      <c r="AC13" s="5"/>
      <c r="AD13" s="5"/>
      <c r="AE13" s="5"/>
      <c r="AF13" s="5"/>
    </row>
    <row r="14" ht="18.75" customHeight="1">
      <c r="A14" s="2"/>
      <c r="B14" s="8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4"/>
      <c r="S14" s="4"/>
      <c r="T14" s="4"/>
      <c r="U14" s="4"/>
      <c r="V14" s="4"/>
      <c r="W14" s="4"/>
      <c r="X14" s="4"/>
      <c r="Y14" s="4"/>
      <c r="Z14" s="5"/>
      <c r="AA14" s="5"/>
      <c r="AB14" s="5"/>
      <c r="AC14" s="5"/>
      <c r="AD14" s="5"/>
      <c r="AE14" s="5"/>
      <c r="AF14" s="5"/>
    </row>
    <row r="15" ht="18.75" customHeight="1">
      <c r="A15" s="2"/>
      <c r="B15" s="9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4"/>
      <c r="S15" s="4"/>
      <c r="T15" s="4"/>
      <c r="U15" s="4"/>
      <c r="V15" s="4"/>
      <c r="W15" s="4"/>
      <c r="X15" s="4"/>
      <c r="Y15" s="4"/>
      <c r="Z15" s="5"/>
      <c r="AA15" s="5"/>
      <c r="AB15" s="5"/>
      <c r="AC15" s="5"/>
      <c r="AD15" s="5"/>
      <c r="AE15" s="5"/>
      <c r="AF15" s="5"/>
    </row>
    <row r="16" ht="18.75" customHeight="1">
      <c r="A16" s="2"/>
      <c r="B16" s="2"/>
      <c r="C16" s="3"/>
      <c r="D16" s="3"/>
      <c r="E16" s="3"/>
      <c r="F16" s="3"/>
      <c r="G16" s="3"/>
      <c r="H16" s="3"/>
      <c r="I16" s="3"/>
      <c r="J16" s="3"/>
      <c r="K16" s="3"/>
      <c r="L16" s="3" t="s">
        <v>2</v>
      </c>
      <c r="M16" s="3"/>
      <c r="N16" s="3"/>
      <c r="O16" s="3"/>
      <c r="P16" s="3"/>
      <c r="Q16" s="3"/>
      <c r="R16" s="4"/>
      <c r="S16" s="4"/>
      <c r="T16" s="4"/>
      <c r="U16" s="4"/>
      <c r="V16" s="4"/>
      <c r="W16" s="4"/>
      <c r="X16" s="4"/>
      <c r="Y16" s="4"/>
      <c r="Z16" s="5"/>
      <c r="AA16" s="5"/>
      <c r="AB16" s="5"/>
      <c r="AC16" s="5"/>
      <c r="AD16" s="5"/>
      <c r="AE16" s="5"/>
      <c r="AF16" s="5"/>
    </row>
    <row r="17" ht="18.75" customHeight="1">
      <c r="A17" s="2"/>
      <c r="B17" s="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4"/>
      <c r="T17" s="4"/>
      <c r="U17" s="4"/>
      <c r="V17" s="4"/>
      <c r="W17" s="4"/>
      <c r="X17" s="4"/>
      <c r="Y17" s="4"/>
      <c r="Z17" s="5"/>
      <c r="AA17" s="5"/>
      <c r="AB17" s="5"/>
      <c r="AC17" s="5"/>
      <c r="AD17" s="5"/>
      <c r="AE17" s="5"/>
      <c r="AF17" s="5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4"/>
      <c r="S18" s="4"/>
      <c r="T18" s="4"/>
      <c r="U18" s="4"/>
      <c r="V18" s="4"/>
      <c r="W18" s="4"/>
      <c r="X18" s="4"/>
      <c r="Y18" s="4"/>
      <c r="Z18" s="5"/>
      <c r="AA18" s="5"/>
      <c r="AB18" s="5"/>
      <c r="AC18" s="5"/>
      <c r="AD18" s="5"/>
      <c r="AE18" s="5"/>
      <c r="AF18" s="5"/>
    </row>
    <row r="19" ht="18.0" customHeight="1">
      <c r="A19" s="3"/>
      <c r="B19" s="10" t="s">
        <v>3</v>
      </c>
      <c r="C19" s="3"/>
      <c r="D19" s="3"/>
      <c r="E19" s="3"/>
      <c r="F19" s="3"/>
      <c r="G19" s="11" t="s">
        <v>4</v>
      </c>
      <c r="H19" s="12"/>
      <c r="I19" s="12"/>
      <c r="J19" s="12"/>
      <c r="K19" s="3"/>
      <c r="L19" s="3"/>
      <c r="M19" s="3"/>
      <c r="N19" s="3"/>
      <c r="O19" s="3"/>
      <c r="P19" s="3"/>
      <c r="Q19" s="3"/>
      <c r="R19" s="4"/>
      <c r="S19" s="4"/>
      <c r="T19" s="4"/>
      <c r="U19" s="4"/>
      <c r="V19" s="4"/>
      <c r="W19" s="4"/>
      <c r="X19" s="4"/>
      <c r="Y19" s="4"/>
      <c r="Z19" s="5"/>
      <c r="AA19" s="5"/>
      <c r="AB19" s="5"/>
      <c r="AC19" s="5"/>
      <c r="AD19" s="5"/>
      <c r="AE19" s="5"/>
      <c r="AF19" s="5"/>
    </row>
    <row r="20" ht="21.0" customHeight="1">
      <c r="A20" s="3"/>
      <c r="B20" s="13" t="s">
        <v>5</v>
      </c>
      <c r="C20" s="3"/>
      <c r="D20" s="3"/>
      <c r="E20" s="3"/>
      <c r="F20" s="3"/>
      <c r="G20" s="14"/>
      <c r="H20" s="14"/>
      <c r="I20" s="15"/>
      <c r="J20" s="15"/>
      <c r="K20" s="3"/>
      <c r="L20" s="3"/>
      <c r="M20" s="3"/>
      <c r="N20" s="3"/>
      <c r="O20" s="3"/>
      <c r="P20" s="3"/>
      <c r="Q20" s="3"/>
      <c r="R20" s="4"/>
      <c r="S20" s="4"/>
      <c r="T20" s="4"/>
      <c r="U20" s="4"/>
      <c r="V20" s="4"/>
      <c r="W20" s="4"/>
      <c r="X20" s="4"/>
      <c r="Y20" s="4"/>
      <c r="Z20" s="5"/>
      <c r="AA20" s="5"/>
      <c r="AB20" s="5"/>
      <c r="AC20" s="5"/>
      <c r="AD20" s="5"/>
      <c r="AE20" s="5"/>
      <c r="AF20" s="5"/>
    </row>
    <row r="21" ht="21.0" customHeight="1">
      <c r="A21" s="3"/>
      <c r="B21" s="16"/>
      <c r="C21" s="3"/>
      <c r="D21" s="3"/>
      <c r="E21" s="3"/>
      <c r="F21" s="3"/>
      <c r="G21" s="14"/>
      <c r="H21" s="14"/>
      <c r="I21" s="15"/>
      <c r="J21" s="15"/>
      <c r="K21" s="3"/>
      <c r="L21" s="3"/>
      <c r="M21" s="3"/>
      <c r="N21" s="3"/>
      <c r="O21" s="3"/>
      <c r="P21" s="3"/>
      <c r="Q21" s="3"/>
      <c r="R21" s="4"/>
      <c r="S21" s="4"/>
      <c r="T21" s="4"/>
      <c r="U21" s="4"/>
      <c r="V21" s="4"/>
      <c r="W21" s="4"/>
      <c r="X21" s="4"/>
      <c r="Y21" s="4"/>
      <c r="Z21" s="5"/>
      <c r="AA21" s="5"/>
      <c r="AB21" s="5"/>
      <c r="AC21" s="5"/>
      <c r="AD21" s="5"/>
      <c r="AE21" s="5"/>
      <c r="AF21" s="5"/>
    </row>
    <row r="22" ht="30.75" customHeight="1">
      <c r="A22" s="3"/>
      <c r="B22" s="2"/>
      <c r="C22" s="3"/>
      <c r="D22" s="3"/>
      <c r="E22" s="3"/>
      <c r="F22" s="3"/>
      <c r="G22" s="14"/>
      <c r="H22" s="14"/>
      <c r="I22" s="15"/>
      <c r="J22" s="15"/>
      <c r="K22" s="3"/>
      <c r="L22" s="3"/>
      <c r="M22" s="3"/>
      <c r="N22" s="3"/>
      <c r="O22" s="3"/>
      <c r="P22" s="3"/>
      <c r="Q22" s="3"/>
      <c r="R22" s="4"/>
      <c r="S22" s="4"/>
      <c r="T22" s="4"/>
      <c r="U22" s="4"/>
      <c r="V22" s="4"/>
      <c r="W22" s="4"/>
      <c r="X22" s="4"/>
      <c r="Y22" s="4"/>
      <c r="Z22" s="5"/>
      <c r="AA22" s="5"/>
      <c r="AB22" s="5"/>
      <c r="AC22" s="5"/>
      <c r="AD22" s="5"/>
      <c r="AE22" s="5"/>
      <c r="AF22" s="5"/>
    </row>
    <row r="23" ht="30.75" customHeight="1">
      <c r="A23" s="4"/>
      <c r="B23" s="17"/>
      <c r="C23" s="4"/>
      <c r="D23" s="4"/>
      <c r="E23" s="4"/>
      <c r="F23" s="4"/>
      <c r="G23" s="14" t="s">
        <v>6</v>
      </c>
      <c r="H23" s="14"/>
      <c r="I23" s="15"/>
      <c r="J23" s="15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/>
      <c r="AA23" s="5"/>
      <c r="AB23" s="5"/>
      <c r="AC23" s="5"/>
      <c r="AD23" s="5"/>
      <c r="AE23" s="5"/>
      <c r="AF23" s="5"/>
    </row>
    <row r="24" ht="30.75" customHeight="1">
      <c r="A24" s="18"/>
      <c r="B24" s="17"/>
      <c r="C24" s="17"/>
      <c r="D24" s="17"/>
      <c r="E24" s="17"/>
      <c r="F24" s="18"/>
      <c r="G24" s="15"/>
      <c r="H24" s="14"/>
      <c r="I24" s="15"/>
      <c r="J24" s="17"/>
      <c r="K24" s="18"/>
      <c r="L24" s="18"/>
      <c r="M24" s="18"/>
      <c r="N24" s="18"/>
      <c r="O24" s="18"/>
      <c r="P24" s="18"/>
      <c r="Q24" s="18"/>
      <c r="R24" s="4"/>
      <c r="S24" s="4"/>
      <c r="T24" s="4"/>
      <c r="U24" s="4"/>
      <c r="V24" s="4"/>
      <c r="W24" s="4"/>
      <c r="X24" s="4"/>
      <c r="Y24" s="4"/>
      <c r="Z24" s="5"/>
      <c r="AA24" s="5"/>
      <c r="AB24" s="5"/>
      <c r="AC24" s="5"/>
      <c r="AD24" s="5"/>
      <c r="AE24" s="5"/>
      <c r="AF24" s="5"/>
    </row>
    <row r="25" ht="30.75" customHeight="1">
      <c r="A25" s="17"/>
      <c r="B25" s="17"/>
      <c r="C25" s="17"/>
      <c r="D25" s="17"/>
      <c r="E25" s="17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4"/>
      <c r="S25" s="4"/>
      <c r="T25" s="4"/>
      <c r="U25" s="4"/>
      <c r="V25" s="4"/>
      <c r="W25" s="4"/>
      <c r="X25" s="4"/>
      <c r="Y25" s="4"/>
      <c r="Z25" s="5"/>
      <c r="AA25" s="5"/>
      <c r="AB25" s="5"/>
      <c r="AC25" s="5"/>
      <c r="AD25" s="5"/>
      <c r="AE25" s="5"/>
      <c r="AF25" s="5"/>
    </row>
    <row r="26" ht="30.75" customHeight="1">
      <c r="A26" s="17"/>
      <c r="B26" s="17"/>
      <c r="C26" s="17"/>
      <c r="D26" s="17"/>
      <c r="E26" s="17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4"/>
      <c r="S26" s="4"/>
      <c r="T26" s="4"/>
      <c r="U26" s="4"/>
      <c r="V26" s="4"/>
      <c r="W26" s="4"/>
      <c r="X26" s="4"/>
      <c r="Y26" s="4"/>
      <c r="Z26" s="5"/>
      <c r="AA26" s="5"/>
      <c r="AB26" s="5"/>
      <c r="AC26" s="5"/>
      <c r="AD26" s="5"/>
      <c r="AE26" s="5"/>
      <c r="AF26" s="5"/>
    </row>
    <row r="27" ht="30.75" customHeight="1">
      <c r="A27" s="17"/>
      <c r="B27" s="17"/>
      <c r="C27" s="17"/>
      <c r="D27" s="17"/>
      <c r="E27" s="17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4"/>
      <c r="S27" s="4"/>
      <c r="T27" s="4"/>
      <c r="U27" s="4"/>
      <c r="V27" s="4"/>
      <c r="W27" s="4"/>
      <c r="X27" s="4"/>
      <c r="Y27" s="4"/>
      <c r="Z27" s="5"/>
      <c r="AA27" s="5"/>
      <c r="AB27" s="5"/>
      <c r="AC27" s="5"/>
      <c r="AD27" s="5"/>
      <c r="AE27" s="5"/>
      <c r="AF27" s="5"/>
    </row>
    <row r="28" ht="30.75" customHeight="1">
      <c r="A28" s="17"/>
      <c r="B28" s="17"/>
      <c r="C28" s="17"/>
      <c r="D28" s="17"/>
      <c r="E28" s="17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4"/>
      <c r="S28" s="4"/>
      <c r="T28" s="4"/>
      <c r="U28" s="4"/>
      <c r="V28" s="4"/>
      <c r="W28" s="4"/>
      <c r="X28" s="4"/>
      <c r="Y28" s="4"/>
      <c r="Z28" s="5"/>
      <c r="AA28" s="5"/>
      <c r="AB28" s="5"/>
      <c r="AC28" s="5"/>
      <c r="AD28" s="5"/>
      <c r="AE28" s="5"/>
      <c r="AF28" s="5"/>
    </row>
    <row r="29" ht="18.75" customHeight="1">
      <c r="A29" s="2"/>
      <c r="B29" s="2"/>
      <c r="C29" s="2"/>
      <c r="D29" s="2"/>
      <c r="E29" s="2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4"/>
      <c r="T29" s="4"/>
      <c r="U29" s="4"/>
      <c r="V29" s="4"/>
      <c r="W29" s="4"/>
      <c r="X29" s="4"/>
      <c r="Y29" s="4"/>
      <c r="Z29" s="5"/>
      <c r="AA29" s="5"/>
      <c r="AB29" s="5"/>
      <c r="AC29" s="5"/>
      <c r="AD29" s="5"/>
      <c r="AE29" s="5"/>
      <c r="AF29" s="5"/>
    </row>
    <row r="30" ht="18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5"/>
      <c r="AA30" s="5"/>
      <c r="AB30" s="5"/>
      <c r="AC30" s="5"/>
      <c r="AD30" s="5"/>
      <c r="AE30" s="5"/>
      <c r="AF30" s="5"/>
    </row>
    <row r="31" ht="18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5"/>
      <c r="AA31" s="5"/>
      <c r="AB31" s="5"/>
      <c r="AC31" s="5"/>
      <c r="AD31" s="5"/>
      <c r="AE31" s="5"/>
      <c r="AF31" s="5"/>
    </row>
    <row r="32" ht="18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5"/>
      <c r="AB32" s="5"/>
      <c r="AC32" s="5"/>
      <c r="AD32" s="5"/>
      <c r="AE32" s="5"/>
      <c r="AF32" s="5"/>
    </row>
    <row r="33" ht="25.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</row>
    <row r="34" ht="18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</row>
    <row r="35" ht="18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</row>
    <row r="36" ht="18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</row>
    <row r="37" ht="18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</row>
    <row r="38" ht="18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</row>
    <row r="39" ht="18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</row>
    <row r="40" ht="18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</row>
    <row r="41" ht="18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</row>
    <row r="42" ht="18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</row>
    <row r="43" ht="18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</row>
    <row r="44" ht="18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</row>
    <row r="45" ht="18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</row>
    <row r="46" ht="18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</row>
    <row r="47" ht="18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</row>
    <row r="48" ht="18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</row>
    <row r="49" ht="18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</row>
    <row r="50" ht="18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</row>
    <row r="242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</row>
    <row r="243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</row>
    <row r="244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</row>
    <row r="245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</row>
    <row r="246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</row>
    <row r="247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</row>
    <row r="248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</row>
    <row r="249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</row>
    <row r="25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</row>
    <row r="251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</row>
    <row r="252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</row>
    <row r="253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</row>
    <row r="254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</row>
    <row r="255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</row>
    <row r="256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</row>
    <row r="257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</row>
    <row r="258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</row>
    <row r="259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</row>
    <row r="26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</row>
    <row r="261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</row>
    <row r="262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</row>
    <row r="263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</row>
    <row r="264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</row>
    <row r="265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</row>
    <row r="266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</row>
    <row r="267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</row>
    <row r="268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</row>
    <row r="269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</row>
    <row r="27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</row>
    <row r="271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</row>
    <row r="272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</row>
    <row r="273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</row>
    <row r="274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</row>
    <row r="275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</row>
    <row r="276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</row>
    <row r="277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</row>
    <row r="278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</row>
    <row r="279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</row>
    <row r="28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</row>
    <row r="281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</row>
    <row r="282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</row>
    <row r="283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</row>
    <row r="284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</row>
    <row r="285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</row>
    <row r="286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</row>
    <row r="287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</row>
    <row r="288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</row>
    <row r="289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</row>
    <row r="29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</row>
    <row r="291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</row>
    <row r="292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</row>
    <row r="293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</row>
    <row r="294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</row>
    <row r="295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</row>
    <row r="296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</row>
    <row r="297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</row>
    <row r="298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</row>
    <row r="299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</row>
    <row r="30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</row>
    <row r="301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</row>
    <row r="302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</row>
    <row r="303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</row>
    <row r="304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</row>
    <row r="305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</row>
    <row r="306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</row>
    <row r="307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</row>
    <row r="308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</row>
    <row r="309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</row>
    <row r="31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</row>
    <row r="311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</row>
    <row r="312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</row>
    <row r="313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</row>
    <row r="314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</row>
    <row r="315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</row>
    <row r="316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</row>
    <row r="317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</row>
    <row r="318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</row>
    <row r="319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</row>
    <row r="32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</row>
    <row r="321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</row>
    <row r="322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</row>
    <row r="323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</row>
    <row r="324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</row>
    <row r="325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</row>
    <row r="326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</row>
    <row r="327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</row>
    <row r="328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</row>
    <row r="329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</row>
    <row r="33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</row>
    <row r="331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</row>
    <row r="332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</row>
    <row r="333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</row>
    <row r="334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</row>
    <row r="335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</row>
    <row r="336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</row>
    <row r="337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</row>
    <row r="338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</row>
    <row r="339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</row>
    <row r="34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</row>
    <row r="341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</row>
    <row r="342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</row>
    <row r="343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</row>
    <row r="344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</row>
    <row r="345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</row>
    <row r="346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</row>
    <row r="347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</row>
    <row r="348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</row>
    <row r="349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</row>
    <row r="35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</row>
    <row r="351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</row>
    <row r="352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</row>
    <row r="353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</row>
    <row r="354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</row>
    <row r="355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</row>
    <row r="356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</row>
    <row r="357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</row>
    <row r="358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</row>
    <row r="359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</row>
    <row r="36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</row>
    <row r="361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</row>
    <row r="362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</row>
    <row r="363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</row>
    <row r="364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</row>
    <row r="365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</row>
    <row r="366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</row>
    <row r="367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</row>
    <row r="368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</row>
    <row r="369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</row>
    <row r="37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</row>
    <row r="371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</row>
    <row r="372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</row>
    <row r="373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</row>
    <row r="374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</row>
    <row r="375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</row>
    <row r="376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</row>
    <row r="377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</row>
    <row r="378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</row>
    <row r="379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</row>
    <row r="38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</row>
    <row r="381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</row>
    <row r="382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</row>
    <row r="383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</row>
    <row r="384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</row>
    <row r="385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</row>
    <row r="386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</row>
    <row r="387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</row>
    <row r="388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</row>
    <row r="389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</row>
    <row r="39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</row>
    <row r="391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</row>
    <row r="392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</row>
    <row r="393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</row>
    <row r="394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</row>
    <row r="395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</row>
    <row r="396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</row>
    <row r="397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</row>
    <row r="398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</row>
    <row r="399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</row>
    <row r="40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</row>
    <row r="401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</row>
    <row r="402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</row>
    <row r="403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</row>
    <row r="404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</row>
    <row r="405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</row>
    <row r="406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</row>
    <row r="407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</row>
    <row r="408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</row>
    <row r="409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</row>
    <row r="41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</row>
    <row r="411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</row>
    <row r="412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</row>
    <row r="413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</row>
    <row r="414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</row>
    <row r="415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</row>
    <row r="416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</row>
    <row r="417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</row>
    <row r="418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</row>
    <row r="419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</row>
    <row r="42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</row>
    <row r="421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</row>
    <row r="422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</row>
    <row r="423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</row>
    <row r="424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</row>
    <row r="425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</row>
    <row r="426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</row>
    <row r="427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</row>
    <row r="428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</row>
    <row r="429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</row>
    <row r="43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</row>
    <row r="431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</row>
    <row r="432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</row>
    <row r="433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</row>
    <row r="434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</row>
    <row r="435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</row>
    <row r="436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</row>
    <row r="437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</row>
    <row r="438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</row>
    <row r="439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</row>
    <row r="44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</row>
    <row r="441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</row>
    <row r="442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</row>
    <row r="443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</row>
    <row r="444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</row>
    <row r="445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</row>
    <row r="446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</row>
    <row r="447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</row>
    <row r="448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</row>
    <row r="449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</row>
    <row r="45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</row>
    <row r="451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</row>
    <row r="452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</row>
    <row r="453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</row>
    <row r="454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</row>
    <row r="455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</row>
    <row r="456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</row>
    <row r="457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</row>
    <row r="458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</row>
    <row r="459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</row>
    <row r="46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</row>
    <row r="461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</row>
    <row r="462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</row>
    <row r="463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</row>
    <row r="464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</row>
    <row r="465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</row>
    <row r="466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</row>
    <row r="467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</row>
    <row r="468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</row>
    <row r="469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</row>
    <row r="47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</row>
    <row r="471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</row>
    <row r="472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</row>
    <row r="473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</row>
    <row r="474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</row>
    <row r="475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</row>
    <row r="476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</row>
    <row r="477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</row>
    <row r="478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</row>
    <row r="479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</row>
    <row r="48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</row>
    <row r="481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</row>
    <row r="482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</row>
    <row r="483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</row>
    <row r="484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</row>
    <row r="485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</row>
    <row r="486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</row>
    <row r="487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</row>
    <row r="488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</row>
    <row r="489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</row>
    <row r="49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</row>
    <row r="491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</row>
    <row r="492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</row>
    <row r="493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</row>
    <row r="494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</row>
    <row r="495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</row>
    <row r="496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</row>
    <row r="497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</row>
    <row r="498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</row>
    <row r="499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</row>
    <row r="50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</row>
    <row r="501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</row>
    <row r="502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</row>
    <row r="503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</row>
    <row r="504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</row>
    <row r="505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</row>
    <row r="506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</row>
    <row r="507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</row>
    <row r="508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</row>
    <row r="509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</row>
    <row r="51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</row>
    <row r="511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</row>
    <row r="512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</row>
    <row r="513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</row>
    <row r="514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</row>
    <row r="515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</row>
    <row r="516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</row>
    <row r="517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</row>
    <row r="518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</row>
    <row r="519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</row>
    <row r="52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</row>
    <row r="521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</row>
    <row r="522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</row>
    <row r="523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</row>
    <row r="524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</row>
    <row r="525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</row>
    <row r="526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</row>
    <row r="527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</row>
    <row r="528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</row>
    <row r="529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</row>
    <row r="53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</row>
    <row r="531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</row>
    <row r="532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</row>
    <row r="533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</row>
    <row r="534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</row>
    <row r="535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</row>
    <row r="536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</row>
    <row r="537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</row>
    <row r="538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</row>
    <row r="539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</row>
    <row r="54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</row>
    <row r="541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</row>
    <row r="542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</row>
    <row r="543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</row>
    <row r="544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</row>
    <row r="545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</row>
    <row r="546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</row>
    <row r="547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</row>
    <row r="548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</row>
    <row r="549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</row>
    <row r="55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</row>
    <row r="551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</row>
    <row r="552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</row>
    <row r="553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</row>
    <row r="554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</row>
    <row r="555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</row>
    <row r="556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</row>
    <row r="557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</row>
    <row r="558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</row>
    <row r="559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</row>
    <row r="56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</row>
    <row r="561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</row>
    <row r="562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</row>
    <row r="563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</row>
    <row r="564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</row>
    <row r="565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</row>
    <row r="566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</row>
    <row r="567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</row>
    <row r="568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</row>
    <row r="569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</row>
    <row r="57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</row>
    <row r="571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</row>
    <row r="572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</row>
    <row r="573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</row>
    <row r="574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</row>
    <row r="575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</row>
    <row r="576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</row>
    <row r="577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</row>
    <row r="578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</row>
    <row r="579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</row>
    <row r="58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</row>
    <row r="581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</row>
    <row r="582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</row>
    <row r="583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</row>
    <row r="584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</row>
    <row r="585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</row>
    <row r="586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</row>
    <row r="587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</row>
    <row r="588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</row>
    <row r="589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</row>
    <row r="59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</row>
    <row r="591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</row>
    <row r="592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</row>
    <row r="593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</row>
    <row r="594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</row>
    <row r="595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</row>
    <row r="596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</row>
    <row r="597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</row>
    <row r="598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</row>
    <row r="599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</row>
    <row r="60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</row>
    <row r="601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</row>
    <row r="602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</row>
    <row r="603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</row>
    <row r="604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</row>
    <row r="605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</row>
    <row r="606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</row>
    <row r="607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</row>
    <row r="608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</row>
    <row r="609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</row>
    <row r="61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</row>
    <row r="611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</row>
    <row r="612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</row>
    <row r="613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</row>
    <row r="614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</row>
    <row r="615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</row>
    <row r="616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</row>
    <row r="617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</row>
    <row r="618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</row>
    <row r="619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</row>
    <row r="62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</row>
    <row r="621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</row>
    <row r="622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</row>
    <row r="623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</row>
    <row r="624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</row>
    <row r="625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</row>
    <row r="626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</row>
    <row r="627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</row>
    <row r="628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</row>
    <row r="629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</row>
    <row r="63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</row>
    <row r="631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</row>
    <row r="632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</row>
    <row r="633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</row>
    <row r="634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</row>
    <row r="635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</row>
    <row r="636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</row>
    <row r="637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</row>
    <row r="638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</row>
    <row r="639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</row>
    <row r="64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</row>
    <row r="641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</row>
    <row r="642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</row>
    <row r="643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</row>
    <row r="644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</row>
    <row r="645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</row>
    <row r="646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</row>
    <row r="647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</row>
    <row r="648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</row>
    <row r="649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</row>
    <row r="65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</row>
    <row r="651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</row>
    <row r="652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</row>
    <row r="653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</row>
    <row r="654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</row>
    <row r="655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</row>
    <row r="656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</row>
    <row r="657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</row>
    <row r="658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</row>
    <row r="659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</row>
    <row r="66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</row>
    <row r="661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</row>
    <row r="662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</row>
    <row r="663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</row>
    <row r="664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</row>
    <row r="665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</row>
    <row r="666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</row>
    <row r="667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</row>
    <row r="668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</row>
    <row r="669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</row>
    <row r="67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</row>
    <row r="671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</row>
    <row r="672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</row>
    <row r="673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</row>
    <row r="674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</row>
    <row r="675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</row>
    <row r="676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</row>
    <row r="677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</row>
    <row r="678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</row>
    <row r="679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</row>
    <row r="68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</row>
    <row r="681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</row>
    <row r="682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</row>
    <row r="683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</row>
    <row r="684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</row>
    <row r="685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</row>
    <row r="686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</row>
    <row r="687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</row>
    <row r="688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</row>
    <row r="689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</row>
    <row r="69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</row>
    <row r="691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</row>
    <row r="692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</row>
    <row r="693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</row>
    <row r="694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</row>
    <row r="695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</row>
    <row r="696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</row>
    <row r="697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</row>
    <row r="698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</row>
    <row r="699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</row>
    <row r="70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</row>
    <row r="701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</row>
    <row r="702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</row>
    <row r="703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</row>
    <row r="704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</row>
    <row r="705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</row>
    <row r="706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</row>
    <row r="707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</row>
    <row r="708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</row>
    <row r="709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</row>
    <row r="71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</row>
    <row r="711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</row>
    <row r="712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</row>
    <row r="713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</row>
    <row r="714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</row>
    <row r="715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</row>
    <row r="716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</row>
    <row r="717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</row>
    <row r="718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</row>
    <row r="719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</row>
    <row r="72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</row>
    <row r="721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</row>
    <row r="722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</row>
    <row r="723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</row>
    <row r="724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</row>
    <row r="725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</row>
    <row r="726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</row>
    <row r="727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</row>
    <row r="728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</row>
    <row r="729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</row>
    <row r="73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</row>
    <row r="731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</row>
    <row r="732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</row>
    <row r="733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</row>
    <row r="734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</row>
    <row r="735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</row>
    <row r="736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</row>
    <row r="737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</row>
    <row r="738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</row>
    <row r="739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</row>
    <row r="74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</row>
    <row r="741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</row>
    <row r="742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</row>
    <row r="743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</row>
    <row r="744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</row>
    <row r="745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</row>
    <row r="746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</row>
    <row r="747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</row>
    <row r="748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</row>
    <row r="749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</row>
    <row r="75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</row>
    <row r="751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</row>
    <row r="752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</row>
    <row r="753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</row>
    <row r="754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</row>
    <row r="755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</row>
    <row r="756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</row>
    <row r="757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</row>
    <row r="758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</row>
    <row r="759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</row>
    <row r="76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</row>
    <row r="761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</row>
    <row r="762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</row>
    <row r="763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</row>
    <row r="764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</row>
    <row r="765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</row>
    <row r="766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</row>
    <row r="767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</row>
    <row r="768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</row>
    <row r="769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</row>
    <row r="77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</row>
    <row r="771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</row>
    <row r="772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</row>
    <row r="773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</row>
    <row r="774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</row>
    <row r="775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</row>
    <row r="776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</row>
    <row r="777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</row>
    <row r="778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</row>
    <row r="779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</row>
    <row r="78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</row>
    <row r="781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</row>
    <row r="782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</row>
    <row r="783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</row>
    <row r="784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</row>
    <row r="785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</row>
    <row r="786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</row>
    <row r="787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</row>
    <row r="788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</row>
    <row r="789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</row>
    <row r="79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</row>
    <row r="791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</row>
    <row r="792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</row>
    <row r="793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</row>
    <row r="794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</row>
    <row r="795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</row>
    <row r="796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</row>
    <row r="797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</row>
    <row r="798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</row>
    <row r="799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</row>
    <row r="80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</row>
    <row r="801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</row>
    <row r="802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</row>
    <row r="803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</row>
    <row r="804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</row>
    <row r="805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</row>
    <row r="806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</row>
    <row r="807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</row>
    <row r="808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</row>
    <row r="809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</row>
    <row r="81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</row>
    <row r="811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</row>
    <row r="812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</row>
    <row r="813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</row>
    <row r="814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</row>
    <row r="815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</row>
    <row r="816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</row>
    <row r="817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</row>
    <row r="818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</row>
    <row r="819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</row>
    <row r="82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</row>
    <row r="821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</row>
    <row r="822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</row>
    <row r="823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</row>
    <row r="824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</row>
    <row r="825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</row>
    <row r="826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</row>
    <row r="827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</row>
    <row r="828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</row>
    <row r="829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</row>
    <row r="83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</row>
    <row r="831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</row>
    <row r="832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</row>
    <row r="833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</row>
    <row r="834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</row>
    <row r="835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</row>
    <row r="836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</row>
    <row r="837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</row>
    <row r="838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</row>
    <row r="839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</row>
    <row r="84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</row>
    <row r="841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</row>
    <row r="842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</row>
    <row r="843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</row>
    <row r="844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</row>
    <row r="845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</row>
    <row r="846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</row>
    <row r="847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</row>
    <row r="848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</row>
    <row r="849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</row>
    <row r="85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</row>
    <row r="851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</row>
    <row r="852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</row>
    <row r="853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</row>
    <row r="854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</row>
    <row r="855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</row>
    <row r="856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</row>
    <row r="857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</row>
    <row r="858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</row>
    <row r="859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</row>
    <row r="86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</row>
    <row r="861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</row>
    <row r="862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</row>
    <row r="863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</row>
    <row r="864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</row>
    <row r="865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</row>
    <row r="866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</row>
    <row r="867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</row>
    <row r="868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</row>
    <row r="869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</row>
    <row r="87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</row>
    <row r="871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</row>
    <row r="872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</row>
    <row r="873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</row>
    <row r="874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</row>
    <row r="875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</row>
    <row r="876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</row>
    <row r="877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</row>
    <row r="878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</row>
    <row r="879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</row>
    <row r="88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</row>
    <row r="881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</row>
    <row r="882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</row>
    <row r="883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</row>
    <row r="884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</row>
    <row r="885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</row>
    <row r="886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</row>
    <row r="887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</row>
    <row r="888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</row>
    <row r="889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</row>
    <row r="89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</row>
    <row r="891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</row>
    <row r="892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</row>
    <row r="893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</row>
    <row r="894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</row>
    <row r="895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</row>
    <row r="896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</row>
    <row r="897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</row>
    <row r="898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</row>
    <row r="899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</row>
    <row r="90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</row>
    <row r="901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</row>
    <row r="902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</row>
    <row r="903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</row>
    <row r="904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</row>
    <row r="905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</row>
    <row r="906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</row>
    <row r="907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</row>
    <row r="908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</row>
    <row r="909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</row>
    <row r="91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</row>
    <row r="911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</row>
    <row r="912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</row>
    <row r="913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</row>
    <row r="914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</row>
    <row r="915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</row>
    <row r="916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</row>
    <row r="917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</row>
    <row r="918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</row>
    <row r="919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</row>
    <row r="92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</row>
    <row r="921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</row>
    <row r="922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</row>
    <row r="923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</row>
    <row r="924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</row>
    <row r="925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</row>
    <row r="926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</row>
    <row r="927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</row>
    <row r="928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</row>
    <row r="929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</row>
    <row r="93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</row>
    <row r="931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</row>
    <row r="932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</row>
    <row r="933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</row>
    <row r="934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</row>
    <row r="935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</row>
    <row r="936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</row>
    <row r="937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</row>
    <row r="938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</row>
    <row r="939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</row>
    <row r="94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</row>
    <row r="941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</row>
    <row r="942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</row>
    <row r="943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</row>
    <row r="944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</row>
    <row r="945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</row>
    <row r="946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</row>
    <row r="947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</row>
    <row r="948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</row>
    <row r="949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</row>
    <row r="95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</row>
    <row r="951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</row>
    <row r="952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</row>
    <row r="953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</row>
    <row r="954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</row>
    <row r="955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</row>
    <row r="956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</row>
    <row r="957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</row>
    <row r="958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</row>
    <row r="959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</row>
    <row r="96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</row>
    <row r="961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</row>
    <row r="962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</row>
    <row r="963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</row>
    <row r="964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</row>
    <row r="965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</row>
    <row r="966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</row>
    <row r="967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</row>
    <row r="968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</row>
    <row r="969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</row>
    <row r="97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</row>
    <row r="971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</row>
    <row r="972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</row>
    <row r="973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</row>
    <row r="974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</row>
    <row r="975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</row>
    <row r="976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</row>
    <row r="977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</row>
    <row r="978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</row>
    <row r="979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</row>
    <row r="98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</row>
    <row r="981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</row>
    <row r="982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</row>
    <row r="983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</row>
    <row r="984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</row>
    <row r="985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</row>
    <row r="986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</row>
    <row r="987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</row>
    <row r="988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</row>
    <row r="989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</row>
    <row r="99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</row>
    <row r="991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</row>
    <row r="992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</row>
    <row r="993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</row>
    <row r="994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</row>
    <row r="995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</row>
    <row r="996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</row>
    <row r="997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</row>
    <row r="998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</row>
    <row r="999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</row>
    <row r="100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</row>
  </sheetData>
  <printOptions/>
  <pageMargins bottom="0.75" footer="0.0" header="0.0" left="0.25" right="0.25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6.43"/>
    <col customWidth="1" min="2" max="2" width="51.43"/>
    <col customWidth="1" min="3" max="3" width="8.14"/>
    <col customWidth="1" hidden="1" min="4" max="158" width="8.14"/>
    <col customWidth="1" hidden="1" min="159" max="159" width="7.0"/>
    <col customWidth="1" hidden="1" min="160" max="171" width="8.14"/>
    <col customWidth="1" hidden="1" min="172" max="175" width="7.71"/>
    <col customWidth="1" hidden="1" min="176" max="176" width="8.14"/>
    <col customWidth="1" hidden="1" min="177" max="177" width="7.71"/>
    <col customWidth="1" hidden="1" min="178" max="178" width="7.14"/>
    <col customWidth="1" hidden="1" min="179" max="179" width="8.14"/>
    <col customWidth="1" hidden="1" min="180" max="180" width="7.86"/>
    <col customWidth="1" hidden="1" min="181" max="181" width="7.57"/>
    <col customWidth="1" hidden="1" min="182" max="182" width="8.0"/>
    <col customWidth="1" hidden="1" min="183" max="183" width="7.86"/>
    <col customWidth="1" hidden="1" min="184" max="187" width="7.71"/>
    <col customWidth="1" hidden="1" min="188" max="188" width="8.14"/>
    <col customWidth="1" hidden="1" min="189" max="189" width="7.71"/>
    <col customWidth="1" hidden="1" min="190" max="190" width="7.14"/>
    <col customWidth="1" hidden="1" min="191" max="191" width="8.14"/>
    <col customWidth="1" hidden="1" min="192" max="198" width="7.86"/>
    <col customWidth="1" hidden="1" min="199" max="199" width="7.57"/>
    <col customWidth="1" hidden="1" min="200" max="200" width="7.43"/>
    <col customWidth="1" hidden="1" min="201" max="201" width="7.57"/>
    <col customWidth="1" hidden="1" min="202" max="202" width="6.57"/>
    <col customWidth="1" hidden="1" min="203" max="203" width="7.57"/>
    <col customWidth="1" hidden="1" min="204" max="207" width="7.43"/>
    <col customWidth="1" min="208" max="221" width="7.43"/>
    <col customWidth="1" min="222" max="231" width="7.57"/>
  </cols>
  <sheetData>
    <row r="1" ht="11.25" customHeight="1">
      <c r="A1" s="19"/>
      <c r="B1" s="20"/>
      <c r="C1" s="21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3"/>
      <c r="FS1" s="23"/>
      <c r="FT1" s="23"/>
      <c r="FU1" s="23"/>
      <c r="FV1" s="23"/>
      <c r="FW1" s="23"/>
      <c r="FX1" s="23"/>
      <c r="FY1" s="23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7"/>
      <c r="HO1" s="27"/>
      <c r="HP1" s="27"/>
      <c r="HQ1" s="28"/>
      <c r="HR1" s="28"/>
      <c r="HS1" s="28"/>
      <c r="HT1" s="29"/>
      <c r="HU1" s="29"/>
      <c r="HV1" s="29"/>
      <c r="HW1" s="29"/>
    </row>
    <row r="2" ht="11.25" customHeight="1">
      <c r="A2" s="19"/>
      <c r="B2" s="30" t="s">
        <v>0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6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6"/>
      <c r="HL2" s="25"/>
      <c r="HM2" s="25"/>
      <c r="HN2" s="34"/>
      <c r="HO2" s="34"/>
      <c r="HP2" s="34"/>
      <c r="HQ2" s="27"/>
      <c r="HR2" s="27"/>
      <c r="HS2" s="27"/>
      <c r="HT2" s="29"/>
      <c r="HU2" s="29"/>
      <c r="HV2" s="29"/>
      <c r="HW2" s="29"/>
    </row>
    <row r="3" ht="11.25" customHeight="1">
      <c r="A3" s="19"/>
      <c r="C3" s="35" t="s">
        <v>7</v>
      </c>
      <c r="D3" s="36">
        <v>31.0</v>
      </c>
      <c r="E3" s="36">
        <v>28.0</v>
      </c>
      <c r="F3" s="36">
        <v>31.0</v>
      </c>
      <c r="G3" s="36">
        <v>30.0</v>
      </c>
      <c r="H3" s="36">
        <v>31.0</v>
      </c>
      <c r="I3" s="36">
        <v>30.0</v>
      </c>
      <c r="J3" s="36">
        <v>31.0</v>
      </c>
      <c r="K3" s="36">
        <v>31.0</v>
      </c>
      <c r="L3" s="36">
        <v>30.0</v>
      </c>
      <c r="M3" s="36">
        <v>31.0</v>
      </c>
      <c r="N3" s="36">
        <v>30.0</v>
      </c>
      <c r="O3" s="36">
        <v>31.0</v>
      </c>
      <c r="P3" s="36">
        <v>31.0</v>
      </c>
      <c r="Q3" s="36">
        <v>28.0</v>
      </c>
      <c r="R3" s="36">
        <v>31.0</v>
      </c>
      <c r="S3" s="36">
        <v>30.0</v>
      </c>
      <c r="T3" s="36">
        <v>31.0</v>
      </c>
      <c r="U3" s="36">
        <v>30.0</v>
      </c>
      <c r="V3" s="36">
        <v>31.0</v>
      </c>
      <c r="W3" s="36">
        <v>31.0</v>
      </c>
      <c r="X3" s="36">
        <v>30.0</v>
      </c>
      <c r="Y3" s="36">
        <v>31.0</v>
      </c>
      <c r="Z3" s="36">
        <v>30.0</v>
      </c>
      <c r="AA3" s="36">
        <v>31.0</v>
      </c>
      <c r="AB3" s="36">
        <v>31.0</v>
      </c>
      <c r="AC3" s="36">
        <v>29.0</v>
      </c>
      <c r="AD3" s="36">
        <v>31.0</v>
      </c>
      <c r="AE3" s="36">
        <v>30.0</v>
      </c>
      <c r="AF3" s="36">
        <v>31.0</v>
      </c>
      <c r="AG3" s="36">
        <v>30.0</v>
      </c>
      <c r="AH3" s="36">
        <v>31.0</v>
      </c>
      <c r="AI3" s="36">
        <v>31.0</v>
      </c>
      <c r="AJ3" s="36">
        <v>30.0</v>
      </c>
      <c r="AK3" s="36">
        <v>31.0</v>
      </c>
      <c r="AL3" s="36">
        <v>30.0</v>
      </c>
      <c r="AM3" s="36">
        <v>31.0</v>
      </c>
      <c r="AN3" s="36">
        <v>31.0</v>
      </c>
      <c r="AO3" s="36">
        <v>28.0</v>
      </c>
      <c r="AP3" s="36">
        <v>31.0</v>
      </c>
      <c r="AQ3" s="36">
        <v>30.0</v>
      </c>
      <c r="AR3" s="36">
        <v>31.0</v>
      </c>
      <c r="AS3" s="36">
        <v>30.0</v>
      </c>
      <c r="AT3" s="36">
        <v>31.0</v>
      </c>
      <c r="AU3" s="36">
        <v>31.0</v>
      </c>
      <c r="AV3" s="36">
        <v>30.0</v>
      </c>
      <c r="AW3" s="36">
        <v>31.0</v>
      </c>
      <c r="AX3" s="36">
        <v>30.0</v>
      </c>
      <c r="AY3" s="36">
        <v>31.0</v>
      </c>
      <c r="AZ3" s="36">
        <v>31.0</v>
      </c>
      <c r="BA3" s="36">
        <v>28.0</v>
      </c>
      <c r="BB3" s="36">
        <v>31.0</v>
      </c>
      <c r="BC3" s="36">
        <v>30.0</v>
      </c>
      <c r="BD3" s="36">
        <v>31.0</v>
      </c>
      <c r="BE3" s="36">
        <v>30.0</v>
      </c>
      <c r="BF3" s="36">
        <v>31.0</v>
      </c>
      <c r="BG3" s="36">
        <v>31.0</v>
      </c>
      <c r="BH3" s="36">
        <v>30.0</v>
      </c>
      <c r="BI3" s="36">
        <v>31.0</v>
      </c>
      <c r="BJ3" s="36">
        <v>30.0</v>
      </c>
      <c r="BK3" s="36">
        <v>31.0</v>
      </c>
      <c r="BL3" s="36">
        <v>31.0</v>
      </c>
      <c r="BM3" s="36">
        <v>28.0</v>
      </c>
      <c r="BN3" s="36">
        <v>31.0</v>
      </c>
      <c r="BO3" s="36">
        <v>30.0</v>
      </c>
      <c r="BP3" s="36">
        <v>31.0</v>
      </c>
      <c r="BQ3" s="36">
        <v>30.0</v>
      </c>
      <c r="BR3" s="36">
        <v>31.0</v>
      </c>
      <c r="BS3" s="36">
        <v>31.0</v>
      </c>
      <c r="BT3" s="36">
        <v>30.0</v>
      </c>
      <c r="BU3" s="36">
        <v>31.0</v>
      </c>
      <c r="BV3" s="36">
        <v>30.0</v>
      </c>
      <c r="BW3" s="36">
        <v>31.0</v>
      </c>
      <c r="BX3" s="36">
        <v>31.0</v>
      </c>
      <c r="BY3" s="36">
        <v>29.0</v>
      </c>
      <c r="BZ3" s="36">
        <v>31.0</v>
      </c>
      <c r="CA3" s="36">
        <v>30.0</v>
      </c>
      <c r="CB3" s="36">
        <v>31.0</v>
      </c>
      <c r="CC3" s="36">
        <v>30.0</v>
      </c>
      <c r="CD3" s="36">
        <v>31.0</v>
      </c>
      <c r="CE3" s="36">
        <v>31.0</v>
      </c>
      <c r="CF3" s="36">
        <v>30.0</v>
      </c>
      <c r="CG3" s="36">
        <v>31.0</v>
      </c>
      <c r="CH3" s="36">
        <v>30.0</v>
      </c>
      <c r="CI3" s="36">
        <v>31.0</v>
      </c>
      <c r="CJ3" s="36">
        <v>31.0</v>
      </c>
      <c r="CK3" s="36">
        <v>28.0</v>
      </c>
      <c r="CL3" s="36">
        <v>31.0</v>
      </c>
      <c r="CM3" s="36">
        <v>30.0</v>
      </c>
      <c r="CN3" s="36">
        <v>31.0</v>
      </c>
      <c r="CO3" s="36">
        <v>30.0</v>
      </c>
      <c r="CP3" s="36">
        <v>31.0</v>
      </c>
      <c r="CQ3" s="36">
        <v>31.0</v>
      </c>
      <c r="CR3" s="36">
        <v>30.0</v>
      </c>
      <c r="CS3" s="36">
        <v>31.0</v>
      </c>
      <c r="CT3" s="36">
        <v>30.0</v>
      </c>
      <c r="CU3" s="36">
        <v>31.0</v>
      </c>
      <c r="CV3" s="36">
        <v>31.0</v>
      </c>
      <c r="CW3" s="36">
        <v>28.0</v>
      </c>
      <c r="CX3" s="36">
        <v>31.0</v>
      </c>
      <c r="CY3" s="36">
        <v>30.0</v>
      </c>
      <c r="CZ3" s="36">
        <v>31.0</v>
      </c>
      <c r="DA3" s="36">
        <v>30.0</v>
      </c>
      <c r="DB3" s="36">
        <v>31.0</v>
      </c>
      <c r="DC3" s="36">
        <v>31.0</v>
      </c>
      <c r="DD3" s="36">
        <v>30.0</v>
      </c>
      <c r="DE3" s="36">
        <v>31.0</v>
      </c>
      <c r="DF3" s="36">
        <v>30.0</v>
      </c>
      <c r="DG3" s="36">
        <v>31.0</v>
      </c>
      <c r="DH3" s="36">
        <v>31.0</v>
      </c>
      <c r="DI3" s="36">
        <v>28.0</v>
      </c>
      <c r="DJ3" s="36">
        <v>31.0</v>
      </c>
      <c r="DK3" s="36">
        <v>30.0</v>
      </c>
      <c r="DL3" s="36">
        <v>31.0</v>
      </c>
      <c r="DM3" s="36">
        <v>30.0</v>
      </c>
      <c r="DN3" s="36">
        <v>31.0</v>
      </c>
      <c r="DO3" s="36">
        <v>31.0</v>
      </c>
      <c r="DP3" s="36">
        <v>30.0</v>
      </c>
      <c r="DQ3" s="36">
        <v>31.0</v>
      </c>
      <c r="DR3" s="36">
        <v>30.0</v>
      </c>
      <c r="DS3" s="36">
        <v>31.0</v>
      </c>
      <c r="DT3" s="36">
        <v>31.0</v>
      </c>
      <c r="DU3" s="36">
        <v>29.0</v>
      </c>
      <c r="DV3" s="36">
        <v>31.0</v>
      </c>
      <c r="DW3" s="36">
        <v>30.0</v>
      </c>
      <c r="DX3" s="36">
        <v>31.0</v>
      </c>
      <c r="DY3" s="36">
        <v>30.0</v>
      </c>
      <c r="DZ3" s="36">
        <v>31.0</v>
      </c>
      <c r="EA3" s="36">
        <v>31.0</v>
      </c>
      <c r="EB3" s="36">
        <v>30.0</v>
      </c>
      <c r="EC3" s="36">
        <v>31.0</v>
      </c>
      <c r="ED3" s="36">
        <v>30.0</v>
      </c>
      <c r="EE3" s="36">
        <v>31.0</v>
      </c>
      <c r="EF3" s="36">
        <v>31.0</v>
      </c>
      <c r="EG3" s="36">
        <v>28.0</v>
      </c>
      <c r="EH3" s="36">
        <v>31.0</v>
      </c>
      <c r="EI3" s="36">
        <v>30.0</v>
      </c>
      <c r="EJ3" s="36">
        <v>31.0</v>
      </c>
      <c r="EK3" s="36">
        <v>30.0</v>
      </c>
      <c r="EL3" s="36">
        <v>31.0</v>
      </c>
      <c r="EM3" s="36">
        <v>31.0</v>
      </c>
      <c r="EN3" s="36">
        <v>30.0</v>
      </c>
      <c r="EO3" s="36">
        <v>31.0</v>
      </c>
      <c r="EP3" s="36">
        <v>30.0</v>
      </c>
      <c r="EQ3" s="36">
        <v>31.0</v>
      </c>
      <c r="ER3" s="36">
        <v>31.0</v>
      </c>
      <c r="ES3" s="36">
        <v>28.0</v>
      </c>
      <c r="ET3" s="36">
        <v>31.0</v>
      </c>
      <c r="EU3" s="36">
        <v>30.0</v>
      </c>
      <c r="EV3" s="36">
        <v>31.0</v>
      </c>
      <c r="EW3" s="36">
        <v>30.0</v>
      </c>
      <c r="EX3" s="36">
        <v>31.0</v>
      </c>
      <c r="EY3" s="36">
        <v>31.0</v>
      </c>
      <c r="EZ3" s="36">
        <v>30.0</v>
      </c>
      <c r="FA3" s="36">
        <v>31.0</v>
      </c>
      <c r="FB3" s="36">
        <v>30.0</v>
      </c>
      <c r="FC3" s="36">
        <v>31.0</v>
      </c>
      <c r="FD3" s="36">
        <v>31.0</v>
      </c>
      <c r="FE3" s="36">
        <v>28.0</v>
      </c>
      <c r="FF3" s="36">
        <v>31.0</v>
      </c>
      <c r="FG3" s="36">
        <v>30.0</v>
      </c>
      <c r="FH3" s="36">
        <v>31.0</v>
      </c>
      <c r="FI3" s="36">
        <v>30.0</v>
      </c>
      <c r="FJ3" s="36">
        <v>31.0</v>
      </c>
      <c r="FK3" s="36">
        <v>31.0</v>
      </c>
      <c r="FL3" s="36">
        <v>30.0</v>
      </c>
      <c r="FM3" s="36">
        <v>31.0</v>
      </c>
      <c r="FN3" s="36">
        <v>30.0</v>
      </c>
      <c r="FO3" s="36">
        <v>31.0</v>
      </c>
      <c r="FP3" s="36">
        <v>31.0</v>
      </c>
      <c r="FQ3" s="36">
        <v>29.0</v>
      </c>
      <c r="FR3" s="36">
        <v>31.0</v>
      </c>
      <c r="FS3" s="36">
        <v>30.0</v>
      </c>
      <c r="FT3" s="36">
        <v>31.0</v>
      </c>
      <c r="FU3" s="36">
        <v>30.0</v>
      </c>
      <c r="FV3" s="36">
        <v>31.0</v>
      </c>
      <c r="FW3" s="36">
        <v>31.0</v>
      </c>
      <c r="FX3" s="36">
        <v>30.0</v>
      </c>
      <c r="FY3" s="36">
        <v>31.0</v>
      </c>
      <c r="FZ3" s="36">
        <v>30.0</v>
      </c>
      <c r="GA3" s="36">
        <v>31.0</v>
      </c>
      <c r="GB3" s="36">
        <v>31.0</v>
      </c>
      <c r="GC3" s="36">
        <v>28.0</v>
      </c>
      <c r="GD3" s="36">
        <v>31.0</v>
      </c>
      <c r="GE3" s="36">
        <v>30.0</v>
      </c>
      <c r="GF3" s="36">
        <v>31.0</v>
      </c>
      <c r="GG3" s="36">
        <v>30.0</v>
      </c>
      <c r="GH3" s="36">
        <v>31.0</v>
      </c>
      <c r="GI3" s="36">
        <v>31.0</v>
      </c>
      <c r="GJ3" s="36">
        <v>30.0</v>
      </c>
      <c r="GK3" s="36">
        <v>31.0</v>
      </c>
      <c r="GL3" s="36">
        <v>30.0</v>
      </c>
      <c r="GM3" s="37">
        <v>31.0</v>
      </c>
      <c r="GN3" s="38">
        <v>31.0</v>
      </c>
      <c r="GO3" s="38">
        <v>28.0</v>
      </c>
      <c r="GP3" s="38">
        <v>31.0</v>
      </c>
      <c r="GQ3" s="38">
        <v>30.0</v>
      </c>
      <c r="GR3" s="38">
        <v>31.0</v>
      </c>
      <c r="GS3" s="38">
        <v>30.0</v>
      </c>
      <c r="GT3" s="38">
        <v>31.0</v>
      </c>
      <c r="GU3" s="38">
        <v>31.0</v>
      </c>
      <c r="GV3" s="38">
        <v>30.0</v>
      </c>
      <c r="GW3" s="38">
        <v>31.0</v>
      </c>
      <c r="GX3" s="38">
        <v>30.0</v>
      </c>
      <c r="GY3" s="38">
        <v>31.0</v>
      </c>
      <c r="GZ3" s="39">
        <v>31.0</v>
      </c>
      <c r="HA3" s="39">
        <v>28.0</v>
      </c>
      <c r="HB3" s="39">
        <v>31.0</v>
      </c>
      <c r="HC3" s="39">
        <v>30.0</v>
      </c>
      <c r="HD3" s="39">
        <v>31.0</v>
      </c>
      <c r="HE3" s="39">
        <v>30.0</v>
      </c>
      <c r="HF3" s="39">
        <v>31.0</v>
      </c>
      <c r="HG3" s="39">
        <v>31.0</v>
      </c>
      <c r="HH3" s="39">
        <v>30.0</v>
      </c>
      <c r="HI3" s="39">
        <v>31.0</v>
      </c>
      <c r="HJ3" s="39">
        <v>30.0</v>
      </c>
      <c r="HK3" s="39">
        <v>31.0</v>
      </c>
      <c r="HL3" s="39">
        <v>31.0</v>
      </c>
      <c r="HM3" s="39">
        <v>29.0</v>
      </c>
      <c r="HN3" s="40">
        <v>31.0</v>
      </c>
      <c r="HO3" s="40">
        <v>30.0</v>
      </c>
      <c r="HP3" s="40">
        <v>31.0</v>
      </c>
      <c r="HQ3" s="41">
        <v>30.0</v>
      </c>
      <c r="HR3" s="41">
        <v>31.0</v>
      </c>
      <c r="HS3" s="41">
        <v>31.0</v>
      </c>
      <c r="HT3" s="42"/>
      <c r="HU3" s="42"/>
      <c r="HV3" s="42"/>
      <c r="HW3" s="42"/>
    </row>
    <row r="4" ht="11.25" customHeight="1">
      <c r="A4" s="19"/>
      <c r="B4" s="24"/>
      <c r="C4" s="35" t="s">
        <v>8</v>
      </c>
      <c r="D4" s="43" t="str">
        <f t="shared" ref="D4:HS4" si="1">CONCATENATE(ROUNDUP(MONTH(D$5)/3,0),"Q",RIGHT(YEAR(D$5),2))</f>
        <v>1Q06</v>
      </c>
      <c r="E4" s="43" t="str">
        <f t="shared" si="1"/>
        <v>1Q06</v>
      </c>
      <c r="F4" s="43" t="str">
        <f t="shared" si="1"/>
        <v>1Q06</v>
      </c>
      <c r="G4" s="43" t="str">
        <f t="shared" si="1"/>
        <v>2Q06</v>
      </c>
      <c r="H4" s="43" t="str">
        <f t="shared" si="1"/>
        <v>2Q06</v>
      </c>
      <c r="I4" s="43" t="str">
        <f t="shared" si="1"/>
        <v>2Q06</v>
      </c>
      <c r="J4" s="43" t="str">
        <f t="shared" si="1"/>
        <v>3Q06</v>
      </c>
      <c r="K4" s="43" t="str">
        <f t="shared" si="1"/>
        <v>3Q06</v>
      </c>
      <c r="L4" s="43" t="str">
        <f t="shared" si="1"/>
        <v>3Q06</v>
      </c>
      <c r="M4" s="43" t="str">
        <f t="shared" si="1"/>
        <v>4Q06</v>
      </c>
      <c r="N4" s="43" t="str">
        <f t="shared" si="1"/>
        <v>4Q06</v>
      </c>
      <c r="O4" s="43" t="str">
        <f t="shared" si="1"/>
        <v>4Q06</v>
      </c>
      <c r="P4" s="43" t="str">
        <f t="shared" si="1"/>
        <v>1Q07</v>
      </c>
      <c r="Q4" s="43" t="str">
        <f t="shared" si="1"/>
        <v>1Q07</v>
      </c>
      <c r="R4" s="43" t="str">
        <f t="shared" si="1"/>
        <v>1Q07</v>
      </c>
      <c r="S4" s="43" t="str">
        <f t="shared" si="1"/>
        <v>2Q07</v>
      </c>
      <c r="T4" s="43" t="str">
        <f t="shared" si="1"/>
        <v>2Q07</v>
      </c>
      <c r="U4" s="43" t="str">
        <f t="shared" si="1"/>
        <v>2Q07</v>
      </c>
      <c r="V4" s="43" t="str">
        <f t="shared" si="1"/>
        <v>3Q07</v>
      </c>
      <c r="W4" s="43" t="str">
        <f t="shared" si="1"/>
        <v>3Q07</v>
      </c>
      <c r="X4" s="43" t="str">
        <f t="shared" si="1"/>
        <v>3Q07</v>
      </c>
      <c r="Y4" s="43" t="str">
        <f t="shared" si="1"/>
        <v>4Q07</v>
      </c>
      <c r="Z4" s="43" t="str">
        <f t="shared" si="1"/>
        <v>4Q07</v>
      </c>
      <c r="AA4" s="43" t="str">
        <f t="shared" si="1"/>
        <v>4Q07</v>
      </c>
      <c r="AB4" s="43" t="str">
        <f t="shared" si="1"/>
        <v>1Q08</v>
      </c>
      <c r="AC4" s="43" t="str">
        <f t="shared" si="1"/>
        <v>1Q08</v>
      </c>
      <c r="AD4" s="43" t="str">
        <f t="shared" si="1"/>
        <v>1Q08</v>
      </c>
      <c r="AE4" s="43" t="str">
        <f t="shared" si="1"/>
        <v>2Q08</v>
      </c>
      <c r="AF4" s="43" t="str">
        <f t="shared" si="1"/>
        <v>2Q08</v>
      </c>
      <c r="AG4" s="43" t="str">
        <f t="shared" si="1"/>
        <v>2Q08</v>
      </c>
      <c r="AH4" s="43" t="str">
        <f t="shared" si="1"/>
        <v>3Q08</v>
      </c>
      <c r="AI4" s="43" t="str">
        <f t="shared" si="1"/>
        <v>3Q08</v>
      </c>
      <c r="AJ4" s="43" t="str">
        <f t="shared" si="1"/>
        <v>3Q08</v>
      </c>
      <c r="AK4" s="43" t="str">
        <f t="shared" si="1"/>
        <v>4Q08</v>
      </c>
      <c r="AL4" s="43" t="str">
        <f t="shared" si="1"/>
        <v>4Q08</v>
      </c>
      <c r="AM4" s="43" t="str">
        <f t="shared" si="1"/>
        <v>4Q08</v>
      </c>
      <c r="AN4" s="43" t="str">
        <f t="shared" si="1"/>
        <v>1Q09</v>
      </c>
      <c r="AO4" s="43" t="str">
        <f t="shared" si="1"/>
        <v>1Q09</v>
      </c>
      <c r="AP4" s="43" t="str">
        <f t="shared" si="1"/>
        <v>1Q09</v>
      </c>
      <c r="AQ4" s="43" t="str">
        <f t="shared" si="1"/>
        <v>2Q09</v>
      </c>
      <c r="AR4" s="43" t="str">
        <f t="shared" si="1"/>
        <v>2Q09</v>
      </c>
      <c r="AS4" s="43" t="str">
        <f t="shared" si="1"/>
        <v>2Q09</v>
      </c>
      <c r="AT4" s="43" t="str">
        <f t="shared" si="1"/>
        <v>3Q09</v>
      </c>
      <c r="AU4" s="43" t="str">
        <f t="shared" si="1"/>
        <v>3Q09</v>
      </c>
      <c r="AV4" s="43" t="str">
        <f t="shared" si="1"/>
        <v>3Q09</v>
      </c>
      <c r="AW4" s="43" t="str">
        <f t="shared" si="1"/>
        <v>4Q09</v>
      </c>
      <c r="AX4" s="43" t="str">
        <f t="shared" si="1"/>
        <v>4Q09</v>
      </c>
      <c r="AY4" s="43" t="str">
        <f t="shared" si="1"/>
        <v>4Q09</v>
      </c>
      <c r="AZ4" s="43" t="str">
        <f t="shared" si="1"/>
        <v>1Q10</v>
      </c>
      <c r="BA4" s="43" t="str">
        <f t="shared" si="1"/>
        <v>1Q10</v>
      </c>
      <c r="BB4" s="43" t="str">
        <f t="shared" si="1"/>
        <v>1Q10</v>
      </c>
      <c r="BC4" s="43" t="str">
        <f t="shared" si="1"/>
        <v>2Q10</v>
      </c>
      <c r="BD4" s="43" t="str">
        <f t="shared" si="1"/>
        <v>2Q10</v>
      </c>
      <c r="BE4" s="43" t="str">
        <f t="shared" si="1"/>
        <v>2Q10</v>
      </c>
      <c r="BF4" s="43" t="str">
        <f t="shared" si="1"/>
        <v>3Q10</v>
      </c>
      <c r="BG4" s="43" t="str">
        <f t="shared" si="1"/>
        <v>3Q10</v>
      </c>
      <c r="BH4" s="43" t="str">
        <f t="shared" si="1"/>
        <v>3Q10</v>
      </c>
      <c r="BI4" s="43" t="str">
        <f t="shared" si="1"/>
        <v>4Q10</v>
      </c>
      <c r="BJ4" s="43" t="str">
        <f t="shared" si="1"/>
        <v>4Q10</v>
      </c>
      <c r="BK4" s="43" t="str">
        <f t="shared" si="1"/>
        <v>4Q10</v>
      </c>
      <c r="BL4" s="43" t="str">
        <f t="shared" si="1"/>
        <v>1Q11</v>
      </c>
      <c r="BM4" s="43" t="str">
        <f t="shared" si="1"/>
        <v>1Q11</v>
      </c>
      <c r="BN4" s="43" t="str">
        <f t="shared" si="1"/>
        <v>1Q11</v>
      </c>
      <c r="BO4" s="43" t="str">
        <f t="shared" si="1"/>
        <v>2Q11</v>
      </c>
      <c r="BP4" s="43" t="str">
        <f t="shared" si="1"/>
        <v>2Q11</v>
      </c>
      <c r="BQ4" s="43" t="str">
        <f t="shared" si="1"/>
        <v>2Q11</v>
      </c>
      <c r="BR4" s="43" t="str">
        <f t="shared" si="1"/>
        <v>3Q11</v>
      </c>
      <c r="BS4" s="43" t="str">
        <f t="shared" si="1"/>
        <v>3Q11</v>
      </c>
      <c r="BT4" s="43" t="str">
        <f t="shared" si="1"/>
        <v>3Q11</v>
      </c>
      <c r="BU4" s="43" t="str">
        <f t="shared" si="1"/>
        <v>4Q11</v>
      </c>
      <c r="BV4" s="43" t="str">
        <f t="shared" si="1"/>
        <v>4Q11</v>
      </c>
      <c r="BW4" s="43" t="str">
        <f t="shared" si="1"/>
        <v>4Q11</v>
      </c>
      <c r="BX4" s="43" t="str">
        <f t="shared" si="1"/>
        <v>1Q12</v>
      </c>
      <c r="BY4" s="43" t="str">
        <f t="shared" si="1"/>
        <v>1Q12</v>
      </c>
      <c r="BZ4" s="43" t="str">
        <f t="shared" si="1"/>
        <v>1Q12</v>
      </c>
      <c r="CA4" s="43" t="str">
        <f t="shared" si="1"/>
        <v>2Q12</v>
      </c>
      <c r="CB4" s="43" t="str">
        <f t="shared" si="1"/>
        <v>2Q12</v>
      </c>
      <c r="CC4" s="43" t="str">
        <f t="shared" si="1"/>
        <v>2Q12</v>
      </c>
      <c r="CD4" s="43" t="str">
        <f t="shared" si="1"/>
        <v>3Q12</v>
      </c>
      <c r="CE4" s="43" t="str">
        <f t="shared" si="1"/>
        <v>3Q12</v>
      </c>
      <c r="CF4" s="43" t="str">
        <f t="shared" si="1"/>
        <v>3Q12</v>
      </c>
      <c r="CG4" s="43" t="str">
        <f t="shared" si="1"/>
        <v>4Q12</v>
      </c>
      <c r="CH4" s="43" t="str">
        <f t="shared" si="1"/>
        <v>4Q12</v>
      </c>
      <c r="CI4" s="43" t="str">
        <f t="shared" si="1"/>
        <v>4Q12</v>
      </c>
      <c r="CJ4" s="43" t="str">
        <f t="shared" si="1"/>
        <v>1Q13</v>
      </c>
      <c r="CK4" s="43" t="str">
        <f t="shared" si="1"/>
        <v>1Q13</v>
      </c>
      <c r="CL4" s="43" t="str">
        <f t="shared" si="1"/>
        <v>1Q13</v>
      </c>
      <c r="CM4" s="43" t="str">
        <f t="shared" si="1"/>
        <v>2Q13</v>
      </c>
      <c r="CN4" s="43" t="str">
        <f t="shared" si="1"/>
        <v>2Q13</v>
      </c>
      <c r="CO4" s="43" t="str">
        <f t="shared" si="1"/>
        <v>2Q13</v>
      </c>
      <c r="CP4" s="43" t="str">
        <f t="shared" si="1"/>
        <v>3Q13</v>
      </c>
      <c r="CQ4" s="43" t="str">
        <f t="shared" si="1"/>
        <v>3Q13</v>
      </c>
      <c r="CR4" s="43" t="str">
        <f t="shared" si="1"/>
        <v>3Q13</v>
      </c>
      <c r="CS4" s="43" t="str">
        <f t="shared" si="1"/>
        <v>4Q13</v>
      </c>
      <c r="CT4" s="43" t="str">
        <f t="shared" si="1"/>
        <v>4Q13</v>
      </c>
      <c r="CU4" s="43" t="str">
        <f t="shared" si="1"/>
        <v>4Q13</v>
      </c>
      <c r="CV4" s="43" t="str">
        <f t="shared" si="1"/>
        <v>1Q14</v>
      </c>
      <c r="CW4" s="43" t="str">
        <f t="shared" si="1"/>
        <v>1Q14</v>
      </c>
      <c r="CX4" s="43" t="str">
        <f t="shared" si="1"/>
        <v>1Q14</v>
      </c>
      <c r="CY4" s="43" t="str">
        <f t="shared" si="1"/>
        <v>2Q14</v>
      </c>
      <c r="CZ4" s="43" t="str">
        <f t="shared" si="1"/>
        <v>2Q14</v>
      </c>
      <c r="DA4" s="43" t="str">
        <f t="shared" si="1"/>
        <v>2Q14</v>
      </c>
      <c r="DB4" s="43" t="str">
        <f t="shared" si="1"/>
        <v>3Q14</v>
      </c>
      <c r="DC4" s="43" t="str">
        <f t="shared" si="1"/>
        <v>3Q14</v>
      </c>
      <c r="DD4" s="43" t="str">
        <f t="shared" si="1"/>
        <v>3Q14</v>
      </c>
      <c r="DE4" s="43" t="str">
        <f t="shared" si="1"/>
        <v>4Q14</v>
      </c>
      <c r="DF4" s="43" t="str">
        <f t="shared" si="1"/>
        <v>4Q14</v>
      </c>
      <c r="DG4" s="43" t="str">
        <f t="shared" si="1"/>
        <v>4Q14</v>
      </c>
      <c r="DH4" s="43" t="str">
        <f t="shared" si="1"/>
        <v>1Q15</v>
      </c>
      <c r="DI4" s="43" t="str">
        <f t="shared" si="1"/>
        <v>1Q15</v>
      </c>
      <c r="DJ4" s="43" t="str">
        <f t="shared" si="1"/>
        <v>1Q15</v>
      </c>
      <c r="DK4" s="43" t="str">
        <f t="shared" si="1"/>
        <v>2Q15</v>
      </c>
      <c r="DL4" s="43" t="str">
        <f t="shared" si="1"/>
        <v>2Q15</v>
      </c>
      <c r="DM4" s="43" t="str">
        <f t="shared" si="1"/>
        <v>2Q15</v>
      </c>
      <c r="DN4" s="43" t="str">
        <f t="shared" si="1"/>
        <v>3Q15</v>
      </c>
      <c r="DO4" s="43" t="str">
        <f t="shared" si="1"/>
        <v>3Q15</v>
      </c>
      <c r="DP4" s="43" t="str">
        <f t="shared" si="1"/>
        <v>3Q15</v>
      </c>
      <c r="DQ4" s="43" t="str">
        <f t="shared" si="1"/>
        <v>4Q15</v>
      </c>
      <c r="DR4" s="43" t="str">
        <f t="shared" si="1"/>
        <v>4Q15</v>
      </c>
      <c r="DS4" s="43" t="str">
        <f t="shared" si="1"/>
        <v>4Q15</v>
      </c>
      <c r="DT4" s="43" t="str">
        <f t="shared" si="1"/>
        <v>1Q16</v>
      </c>
      <c r="DU4" s="43" t="str">
        <f t="shared" si="1"/>
        <v>1Q16</v>
      </c>
      <c r="DV4" s="43" t="str">
        <f t="shared" si="1"/>
        <v>1Q16</v>
      </c>
      <c r="DW4" s="43" t="str">
        <f t="shared" si="1"/>
        <v>2Q16</v>
      </c>
      <c r="DX4" s="43" t="str">
        <f t="shared" si="1"/>
        <v>2Q16</v>
      </c>
      <c r="DY4" s="43" t="str">
        <f t="shared" si="1"/>
        <v>2Q16</v>
      </c>
      <c r="DZ4" s="43" t="str">
        <f t="shared" si="1"/>
        <v>3Q16</v>
      </c>
      <c r="EA4" s="43" t="str">
        <f t="shared" si="1"/>
        <v>3Q16</v>
      </c>
      <c r="EB4" s="43" t="str">
        <f t="shared" si="1"/>
        <v>3Q16</v>
      </c>
      <c r="EC4" s="43" t="str">
        <f t="shared" si="1"/>
        <v>4Q16</v>
      </c>
      <c r="ED4" s="43" t="str">
        <f t="shared" si="1"/>
        <v>4Q16</v>
      </c>
      <c r="EE4" s="43" t="str">
        <f t="shared" si="1"/>
        <v>4Q16</v>
      </c>
      <c r="EF4" s="43" t="str">
        <f t="shared" si="1"/>
        <v>1Q17</v>
      </c>
      <c r="EG4" s="43" t="str">
        <f t="shared" si="1"/>
        <v>1Q17</v>
      </c>
      <c r="EH4" s="43" t="str">
        <f t="shared" si="1"/>
        <v>1Q17</v>
      </c>
      <c r="EI4" s="43" t="str">
        <f t="shared" si="1"/>
        <v>2Q17</v>
      </c>
      <c r="EJ4" s="43" t="str">
        <f t="shared" si="1"/>
        <v>2Q17</v>
      </c>
      <c r="EK4" s="43" t="str">
        <f t="shared" si="1"/>
        <v>2Q17</v>
      </c>
      <c r="EL4" s="43" t="str">
        <f t="shared" si="1"/>
        <v>3Q17</v>
      </c>
      <c r="EM4" s="43" t="str">
        <f t="shared" si="1"/>
        <v>3Q17</v>
      </c>
      <c r="EN4" s="43" t="str">
        <f t="shared" si="1"/>
        <v>3Q17</v>
      </c>
      <c r="EO4" s="43" t="str">
        <f t="shared" si="1"/>
        <v>4Q17</v>
      </c>
      <c r="EP4" s="43" t="str">
        <f t="shared" si="1"/>
        <v>4Q17</v>
      </c>
      <c r="EQ4" s="43" t="str">
        <f t="shared" si="1"/>
        <v>4Q17</v>
      </c>
      <c r="ER4" s="43" t="str">
        <f t="shared" si="1"/>
        <v>1Q18</v>
      </c>
      <c r="ES4" s="43" t="str">
        <f t="shared" si="1"/>
        <v>1Q18</v>
      </c>
      <c r="ET4" s="43" t="str">
        <f t="shared" si="1"/>
        <v>1Q18</v>
      </c>
      <c r="EU4" s="43" t="str">
        <f t="shared" si="1"/>
        <v>2Q18</v>
      </c>
      <c r="EV4" s="43" t="str">
        <f t="shared" si="1"/>
        <v>2Q18</v>
      </c>
      <c r="EW4" s="43" t="str">
        <f t="shared" si="1"/>
        <v>2Q18</v>
      </c>
      <c r="EX4" s="43" t="str">
        <f t="shared" si="1"/>
        <v>3Q18</v>
      </c>
      <c r="EY4" s="43" t="str">
        <f t="shared" si="1"/>
        <v>3Q18</v>
      </c>
      <c r="EZ4" s="43" t="str">
        <f t="shared" si="1"/>
        <v>3Q18</v>
      </c>
      <c r="FA4" s="43" t="str">
        <f t="shared" si="1"/>
        <v>4Q18</v>
      </c>
      <c r="FB4" s="43" t="str">
        <f t="shared" si="1"/>
        <v>4Q18</v>
      </c>
      <c r="FC4" s="43" t="str">
        <f t="shared" si="1"/>
        <v>4Q18</v>
      </c>
      <c r="FD4" s="43" t="str">
        <f t="shared" si="1"/>
        <v>1Q19</v>
      </c>
      <c r="FE4" s="43" t="str">
        <f t="shared" si="1"/>
        <v>1Q19</v>
      </c>
      <c r="FF4" s="43" t="str">
        <f t="shared" si="1"/>
        <v>1Q19</v>
      </c>
      <c r="FG4" s="43" t="str">
        <f t="shared" si="1"/>
        <v>2Q19</v>
      </c>
      <c r="FH4" s="43" t="str">
        <f t="shared" si="1"/>
        <v>2Q19</v>
      </c>
      <c r="FI4" s="43" t="str">
        <f t="shared" si="1"/>
        <v>2Q19</v>
      </c>
      <c r="FJ4" s="43" t="str">
        <f t="shared" si="1"/>
        <v>3Q19</v>
      </c>
      <c r="FK4" s="43" t="str">
        <f t="shared" si="1"/>
        <v>3Q19</v>
      </c>
      <c r="FL4" s="43" t="str">
        <f t="shared" si="1"/>
        <v>3Q19</v>
      </c>
      <c r="FM4" s="43" t="str">
        <f t="shared" si="1"/>
        <v>4Q19</v>
      </c>
      <c r="FN4" s="43" t="str">
        <f t="shared" si="1"/>
        <v>4Q19</v>
      </c>
      <c r="FO4" s="43" t="str">
        <f t="shared" si="1"/>
        <v>4Q19</v>
      </c>
      <c r="FP4" s="43" t="str">
        <f t="shared" si="1"/>
        <v>1Q20</v>
      </c>
      <c r="FQ4" s="43" t="str">
        <f t="shared" si="1"/>
        <v>1Q20</v>
      </c>
      <c r="FR4" s="43" t="str">
        <f t="shared" si="1"/>
        <v>1Q20</v>
      </c>
      <c r="FS4" s="43" t="str">
        <f t="shared" si="1"/>
        <v>2Q20</v>
      </c>
      <c r="FT4" s="43" t="str">
        <f t="shared" si="1"/>
        <v>2Q20</v>
      </c>
      <c r="FU4" s="43" t="str">
        <f t="shared" si="1"/>
        <v>2Q20</v>
      </c>
      <c r="FV4" s="43" t="str">
        <f t="shared" si="1"/>
        <v>3Q20</v>
      </c>
      <c r="FW4" s="43" t="str">
        <f t="shared" si="1"/>
        <v>3Q20</v>
      </c>
      <c r="FX4" s="43" t="str">
        <f t="shared" si="1"/>
        <v>3Q20</v>
      </c>
      <c r="FY4" s="43" t="str">
        <f t="shared" si="1"/>
        <v>4Q20</v>
      </c>
      <c r="FZ4" s="43" t="str">
        <f t="shared" si="1"/>
        <v>4Q20</v>
      </c>
      <c r="GA4" s="43" t="str">
        <f t="shared" si="1"/>
        <v>4Q20</v>
      </c>
      <c r="GB4" s="43" t="str">
        <f t="shared" si="1"/>
        <v>1Q21</v>
      </c>
      <c r="GC4" s="43" t="str">
        <f t="shared" si="1"/>
        <v>1Q21</v>
      </c>
      <c r="GD4" s="43" t="str">
        <f t="shared" si="1"/>
        <v>1Q21</v>
      </c>
      <c r="GE4" s="43" t="str">
        <f t="shared" si="1"/>
        <v>2Q21</v>
      </c>
      <c r="GF4" s="43" t="str">
        <f t="shared" si="1"/>
        <v>2Q21</v>
      </c>
      <c r="GG4" s="43" t="str">
        <f t="shared" si="1"/>
        <v>2Q21</v>
      </c>
      <c r="GH4" s="43" t="str">
        <f t="shared" si="1"/>
        <v>3Q21</v>
      </c>
      <c r="GI4" s="43" t="str">
        <f t="shared" si="1"/>
        <v>3Q21</v>
      </c>
      <c r="GJ4" s="43" t="str">
        <f t="shared" si="1"/>
        <v>3Q21</v>
      </c>
      <c r="GK4" s="43" t="str">
        <f t="shared" si="1"/>
        <v>4Q21</v>
      </c>
      <c r="GL4" s="43" t="str">
        <f t="shared" si="1"/>
        <v>4Q21</v>
      </c>
      <c r="GM4" s="44" t="str">
        <f t="shared" si="1"/>
        <v>4Q21</v>
      </c>
      <c r="GN4" s="44" t="str">
        <f t="shared" si="1"/>
        <v>1Q22</v>
      </c>
      <c r="GO4" s="44" t="str">
        <f t="shared" si="1"/>
        <v>1Q22</v>
      </c>
      <c r="GP4" s="44" t="str">
        <f t="shared" si="1"/>
        <v>1Q22</v>
      </c>
      <c r="GQ4" s="44" t="str">
        <f t="shared" si="1"/>
        <v>2Q22</v>
      </c>
      <c r="GR4" s="44" t="str">
        <f t="shared" si="1"/>
        <v>2Q22</v>
      </c>
      <c r="GS4" s="44" t="str">
        <f t="shared" si="1"/>
        <v>2Q22</v>
      </c>
      <c r="GT4" s="44" t="str">
        <f t="shared" si="1"/>
        <v>3Q22</v>
      </c>
      <c r="GU4" s="44" t="str">
        <f t="shared" si="1"/>
        <v>3Q22</v>
      </c>
      <c r="GV4" s="44" t="str">
        <f t="shared" si="1"/>
        <v>3Q22</v>
      </c>
      <c r="GW4" s="44" t="str">
        <f t="shared" si="1"/>
        <v>4Q22</v>
      </c>
      <c r="GX4" s="44" t="str">
        <f t="shared" si="1"/>
        <v>4Q22</v>
      </c>
      <c r="GY4" s="44" t="str">
        <f t="shared" si="1"/>
        <v>4Q22</v>
      </c>
      <c r="GZ4" s="43" t="str">
        <f t="shared" si="1"/>
        <v>1Q23</v>
      </c>
      <c r="HA4" s="43" t="str">
        <f t="shared" si="1"/>
        <v>1Q23</v>
      </c>
      <c r="HB4" s="43" t="str">
        <f t="shared" si="1"/>
        <v>1Q23</v>
      </c>
      <c r="HC4" s="43" t="str">
        <f t="shared" si="1"/>
        <v>2Q23</v>
      </c>
      <c r="HD4" s="43" t="str">
        <f t="shared" si="1"/>
        <v>2Q23</v>
      </c>
      <c r="HE4" s="43" t="str">
        <f t="shared" si="1"/>
        <v>2Q23</v>
      </c>
      <c r="HF4" s="43" t="str">
        <f t="shared" si="1"/>
        <v>3Q23</v>
      </c>
      <c r="HG4" s="43" t="str">
        <f t="shared" si="1"/>
        <v>3Q23</v>
      </c>
      <c r="HH4" s="43" t="str">
        <f t="shared" si="1"/>
        <v>3Q23</v>
      </c>
      <c r="HI4" s="43" t="str">
        <f t="shared" si="1"/>
        <v>4Q23</v>
      </c>
      <c r="HJ4" s="43" t="str">
        <f t="shared" si="1"/>
        <v>4Q23</v>
      </c>
      <c r="HK4" s="43" t="str">
        <f t="shared" si="1"/>
        <v>4Q23</v>
      </c>
      <c r="HL4" s="43" t="str">
        <f t="shared" si="1"/>
        <v>1Q24</v>
      </c>
      <c r="HM4" s="43" t="str">
        <f t="shared" si="1"/>
        <v>1Q24</v>
      </c>
      <c r="HN4" s="43" t="str">
        <f t="shared" si="1"/>
        <v>1Q24</v>
      </c>
      <c r="HO4" s="43" t="str">
        <f t="shared" si="1"/>
        <v>2Q24</v>
      </c>
      <c r="HP4" s="43" t="str">
        <f t="shared" si="1"/>
        <v>2Q24</v>
      </c>
      <c r="HQ4" s="45" t="str">
        <f t="shared" si="1"/>
        <v>2Q24</v>
      </c>
      <c r="HR4" s="45" t="str">
        <f t="shared" si="1"/>
        <v>3Q24</v>
      </c>
      <c r="HS4" s="45" t="str">
        <f t="shared" si="1"/>
        <v>3Q24</v>
      </c>
      <c r="HT4" s="42"/>
      <c r="HU4" s="42"/>
      <c r="HV4" s="42"/>
      <c r="HW4" s="42"/>
    </row>
    <row r="5" ht="12.75" customHeight="1">
      <c r="A5" s="19">
        <v>1.0</v>
      </c>
      <c r="B5" s="46" t="s">
        <v>9</v>
      </c>
      <c r="C5" s="47"/>
      <c r="D5" s="48">
        <v>38718.0</v>
      </c>
      <c r="E5" s="48">
        <v>38749.0</v>
      </c>
      <c r="F5" s="48">
        <v>38777.0</v>
      </c>
      <c r="G5" s="48">
        <v>38808.0</v>
      </c>
      <c r="H5" s="48">
        <v>38838.0</v>
      </c>
      <c r="I5" s="48">
        <v>38869.0</v>
      </c>
      <c r="J5" s="48">
        <v>38899.0</v>
      </c>
      <c r="K5" s="48">
        <v>38930.0</v>
      </c>
      <c r="L5" s="48">
        <v>38961.0</v>
      </c>
      <c r="M5" s="48">
        <v>38991.0</v>
      </c>
      <c r="N5" s="48">
        <v>39022.0</v>
      </c>
      <c r="O5" s="48">
        <v>39052.0</v>
      </c>
      <c r="P5" s="48">
        <v>39083.0</v>
      </c>
      <c r="Q5" s="48">
        <v>39114.0</v>
      </c>
      <c r="R5" s="48">
        <v>39142.0</v>
      </c>
      <c r="S5" s="48">
        <v>39173.0</v>
      </c>
      <c r="T5" s="48">
        <v>39203.0</v>
      </c>
      <c r="U5" s="48">
        <v>39234.0</v>
      </c>
      <c r="V5" s="48">
        <v>39264.0</v>
      </c>
      <c r="W5" s="48">
        <v>39295.0</v>
      </c>
      <c r="X5" s="48">
        <v>39326.0</v>
      </c>
      <c r="Y5" s="48">
        <v>39356.0</v>
      </c>
      <c r="Z5" s="48">
        <v>39387.0</v>
      </c>
      <c r="AA5" s="48">
        <v>39417.0</v>
      </c>
      <c r="AB5" s="48">
        <v>39448.0</v>
      </c>
      <c r="AC5" s="48">
        <v>39479.0</v>
      </c>
      <c r="AD5" s="48">
        <v>39508.0</v>
      </c>
      <c r="AE5" s="48">
        <v>39539.0</v>
      </c>
      <c r="AF5" s="48">
        <v>39569.0</v>
      </c>
      <c r="AG5" s="48">
        <v>39600.0</v>
      </c>
      <c r="AH5" s="48">
        <v>39630.0</v>
      </c>
      <c r="AI5" s="48">
        <v>39661.0</v>
      </c>
      <c r="AJ5" s="48">
        <v>39692.0</v>
      </c>
      <c r="AK5" s="48">
        <v>39722.0</v>
      </c>
      <c r="AL5" s="48">
        <v>39753.0</v>
      </c>
      <c r="AM5" s="48">
        <v>39783.0</v>
      </c>
      <c r="AN5" s="48">
        <v>39814.0</v>
      </c>
      <c r="AO5" s="48">
        <v>39845.0</v>
      </c>
      <c r="AP5" s="48">
        <v>39873.0</v>
      </c>
      <c r="AQ5" s="48">
        <v>39904.0</v>
      </c>
      <c r="AR5" s="48">
        <v>39934.0</v>
      </c>
      <c r="AS5" s="48">
        <v>39965.0</v>
      </c>
      <c r="AT5" s="48">
        <v>39995.0</v>
      </c>
      <c r="AU5" s="48">
        <v>40026.0</v>
      </c>
      <c r="AV5" s="48">
        <v>40057.0</v>
      </c>
      <c r="AW5" s="48">
        <v>40087.0</v>
      </c>
      <c r="AX5" s="48">
        <v>40118.0</v>
      </c>
      <c r="AY5" s="48">
        <v>40148.0</v>
      </c>
      <c r="AZ5" s="48">
        <v>40179.0</v>
      </c>
      <c r="BA5" s="48">
        <v>40210.0</v>
      </c>
      <c r="BB5" s="48">
        <v>40238.0</v>
      </c>
      <c r="BC5" s="48">
        <v>40269.0</v>
      </c>
      <c r="BD5" s="48">
        <v>40299.0</v>
      </c>
      <c r="BE5" s="48">
        <v>40330.0</v>
      </c>
      <c r="BF5" s="48">
        <v>40360.0</v>
      </c>
      <c r="BG5" s="48">
        <v>40391.0</v>
      </c>
      <c r="BH5" s="48">
        <v>40422.0</v>
      </c>
      <c r="BI5" s="48">
        <v>40452.0</v>
      </c>
      <c r="BJ5" s="48">
        <v>40483.0</v>
      </c>
      <c r="BK5" s="48">
        <v>40513.0</v>
      </c>
      <c r="BL5" s="48">
        <v>40544.0</v>
      </c>
      <c r="BM5" s="48">
        <v>40575.0</v>
      </c>
      <c r="BN5" s="48">
        <v>40603.0</v>
      </c>
      <c r="BO5" s="48">
        <v>40634.0</v>
      </c>
      <c r="BP5" s="48">
        <v>40664.0</v>
      </c>
      <c r="BQ5" s="48">
        <v>40695.0</v>
      </c>
      <c r="BR5" s="48">
        <v>40725.0</v>
      </c>
      <c r="BS5" s="48">
        <v>40756.0</v>
      </c>
      <c r="BT5" s="48">
        <v>40787.0</v>
      </c>
      <c r="BU5" s="48">
        <v>40817.0</v>
      </c>
      <c r="BV5" s="48">
        <v>40848.0</v>
      </c>
      <c r="BW5" s="48">
        <v>40878.0</v>
      </c>
      <c r="BX5" s="48">
        <v>40909.0</v>
      </c>
      <c r="BY5" s="48">
        <v>40940.0</v>
      </c>
      <c r="BZ5" s="48">
        <v>40969.0</v>
      </c>
      <c r="CA5" s="48">
        <v>41000.0</v>
      </c>
      <c r="CB5" s="48">
        <v>41030.0</v>
      </c>
      <c r="CC5" s="48">
        <v>41061.0</v>
      </c>
      <c r="CD5" s="48">
        <v>41091.0</v>
      </c>
      <c r="CE5" s="48">
        <v>41122.0</v>
      </c>
      <c r="CF5" s="48">
        <v>41153.0</v>
      </c>
      <c r="CG5" s="48">
        <v>41183.0</v>
      </c>
      <c r="CH5" s="48">
        <v>41214.0</v>
      </c>
      <c r="CI5" s="48">
        <v>41244.0</v>
      </c>
      <c r="CJ5" s="48">
        <v>41275.0</v>
      </c>
      <c r="CK5" s="48">
        <v>41306.0</v>
      </c>
      <c r="CL5" s="48">
        <v>41334.0</v>
      </c>
      <c r="CM5" s="48">
        <v>41365.0</v>
      </c>
      <c r="CN5" s="48">
        <v>41395.0</v>
      </c>
      <c r="CO5" s="48">
        <v>41426.0</v>
      </c>
      <c r="CP5" s="48">
        <v>41456.0</v>
      </c>
      <c r="CQ5" s="48">
        <v>41487.0</v>
      </c>
      <c r="CR5" s="48">
        <v>41518.0</v>
      </c>
      <c r="CS5" s="48">
        <v>41548.0</v>
      </c>
      <c r="CT5" s="48">
        <v>41579.0</v>
      </c>
      <c r="CU5" s="48">
        <v>41609.0</v>
      </c>
      <c r="CV5" s="48">
        <v>41640.0</v>
      </c>
      <c r="CW5" s="48">
        <v>41671.0</v>
      </c>
      <c r="CX5" s="48">
        <v>41699.0</v>
      </c>
      <c r="CY5" s="48">
        <v>41730.0</v>
      </c>
      <c r="CZ5" s="48">
        <v>41760.0</v>
      </c>
      <c r="DA5" s="48">
        <v>41791.0</v>
      </c>
      <c r="DB5" s="48">
        <v>41821.0</v>
      </c>
      <c r="DC5" s="48">
        <v>41852.0</v>
      </c>
      <c r="DD5" s="48">
        <v>41883.0</v>
      </c>
      <c r="DE5" s="48">
        <v>41913.0</v>
      </c>
      <c r="DF5" s="48">
        <v>41944.0</v>
      </c>
      <c r="DG5" s="48">
        <v>41974.0</v>
      </c>
      <c r="DH5" s="48">
        <v>42005.0</v>
      </c>
      <c r="DI5" s="48">
        <v>42036.0</v>
      </c>
      <c r="DJ5" s="48">
        <v>42064.0</v>
      </c>
      <c r="DK5" s="48">
        <v>42095.0</v>
      </c>
      <c r="DL5" s="48">
        <v>42125.0</v>
      </c>
      <c r="DM5" s="48">
        <v>42156.0</v>
      </c>
      <c r="DN5" s="48">
        <v>42186.0</v>
      </c>
      <c r="DO5" s="48">
        <v>42217.0</v>
      </c>
      <c r="DP5" s="48">
        <v>42248.0</v>
      </c>
      <c r="DQ5" s="48">
        <v>42278.0</v>
      </c>
      <c r="DR5" s="48">
        <v>42309.0</v>
      </c>
      <c r="DS5" s="48">
        <v>42339.0</v>
      </c>
      <c r="DT5" s="48">
        <v>42370.0</v>
      </c>
      <c r="DU5" s="48">
        <v>42401.0</v>
      </c>
      <c r="DV5" s="48">
        <v>42430.0</v>
      </c>
      <c r="DW5" s="48">
        <v>42461.0</v>
      </c>
      <c r="DX5" s="48">
        <v>42491.0</v>
      </c>
      <c r="DY5" s="48">
        <v>42522.0</v>
      </c>
      <c r="DZ5" s="48">
        <v>42552.0</v>
      </c>
      <c r="EA5" s="48">
        <v>42583.0</v>
      </c>
      <c r="EB5" s="48">
        <v>42614.0</v>
      </c>
      <c r="EC5" s="48">
        <v>42644.0</v>
      </c>
      <c r="ED5" s="48">
        <v>42675.0</v>
      </c>
      <c r="EE5" s="48">
        <v>42705.0</v>
      </c>
      <c r="EF5" s="48">
        <v>42736.0</v>
      </c>
      <c r="EG5" s="48">
        <v>42767.0</v>
      </c>
      <c r="EH5" s="48">
        <v>42795.0</v>
      </c>
      <c r="EI5" s="48">
        <v>42826.0</v>
      </c>
      <c r="EJ5" s="48">
        <v>42856.0</v>
      </c>
      <c r="EK5" s="48">
        <v>42887.0</v>
      </c>
      <c r="EL5" s="48">
        <v>42917.0</v>
      </c>
      <c r="EM5" s="48">
        <v>42948.0</v>
      </c>
      <c r="EN5" s="48">
        <v>42979.0</v>
      </c>
      <c r="EO5" s="48">
        <v>43009.0</v>
      </c>
      <c r="EP5" s="48">
        <v>43040.0</v>
      </c>
      <c r="EQ5" s="48">
        <v>43070.0</v>
      </c>
      <c r="ER5" s="48">
        <v>43101.0</v>
      </c>
      <c r="ES5" s="48">
        <v>43132.0</v>
      </c>
      <c r="ET5" s="48">
        <v>43160.0</v>
      </c>
      <c r="EU5" s="48">
        <v>43191.0</v>
      </c>
      <c r="EV5" s="48">
        <v>43221.0</v>
      </c>
      <c r="EW5" s="48">
        <v>43252.0</v>
      </c>
      <c r="EX5" s="48">
        <v>43282.0</v>
      </c>
      <c r="EY5" s="48">
        <v>43313.0</v>
      </c>
      <c r="EZ5" s="48">
        <v>43344.0</v>
      </c>
      <c r="FA5" s="48">
        <v>43374.0</v>
      </c>
      <c r="FB5" s="48">
        <v>43405.0</v>
      </c>
      <c r="FC5" s="48">
        <v>43435.0</v>
      </c>
      <c r="FD5" s="48">
        <v>43466.0</v>
      </c>
      <c r="FE5" s="48">
        <v>43497.0</v>
      </c>
      <c r="FF5" s="48">
        <v>43525.0</v>
      </c>
      <c r="FG5" s="48">
        <v>43556.0</v>
      </c>
      <c r="FH5" s="48">
        <v>43586.0</v>
      </c>
      <c r="FI5" s="48">
        <v>43617.0</v>
      </c>
      <c r="FJ5" s="48">
        <v>43647.0</v>
      </c>
      <c r="FK5" s="48">
        <v>43678.0</v>
      </c>
      <c r="FL5" s="48">
        <v>43709.0</v>
      </c>
      <c r="FM5" s="48">
        <v>43739.0</v>
      </c>
      <c r="FN5" s="48">
        <v>43770.0</v>
      </c>
      <c r="FO5" s="48">
        <v>43800.0</v>
      </c>
      <c r="FP5" s="48">
        <v>43831.0</v>
      </c>
      <c r="FQ5" s="48">
        <v>43862.0</v>
      </c>
      <c r="FR5" s="48">
        <v>43891.0</v>
      </c>
      <c r="FS5" s="48">
        <v>43922.0</v>
      </c>
      <c r="FT5" s="48">
        <v>43952.0</v>
      </c>
      <c r="FU5" s="48">
        <v>43983.0</v>
      </c>
      <c r="FV5" s="48">
        <v>44013.0</v>
      </c>
      <c r="FW5" s="48">
        <v>44044.0</v>
      </c>
      <c r="FX5" s="48">
        <v>44075.0</v>
      </c>
      <c r="FY5" s="48">
        <v>44105.0</v>
      </c>
      <c r="FZ5" s="48">
        <v>44136.0</v>
      </c>
      <c r="GA5" s="48">
        <v>44166.0</v>
      </c>
      <c r="GB5" s="48">
        <v>44197.0</v>
      </c>
      <c r="GC5" s="48">
        <v>44228.0</v>
      </c>
      <c r="GD5" s="48">
        <v>44256.0</v>
      </c>
      <c r="GE5" s="48">
        <v>44287.0</v>
      </c>
      <c r="GF5" s="48">
        <v>44317.0</v>
      </c>
      <c r="GG5" s="48">
        <v>44348.0</v>
      </c>
      <c r="GH5" s="48">
        <v>44378.0</v>
      </c>
      <c r="GI5" s="48">
        <v>44409.0</v>
      </c>
      <c r="GJ5" s="48">
        <v>44440.0</v>
      </c>
      <c r="GK5" s="48">
        <v>44470.0</v>
      </c>
      <c r="GL5" s="48">
        <v>44501.0</v>
      </c>
      <c r="GM5" s="48">
        <v>44531.0</v>
      </c>
      <c r="GN5" s="48">
        <v>44562.0</v>
      </c>
      <c r="GO5" s="48">
        <v>44593.0</v>
      </c>
      <c r="GP5" s="48">
        <v>44621.0</v>
      </c>
      <c r="GQ5" s="48">
        <v>44652.0</v>
      </c>
      <c r="GR5" s="48">
        <v>44682.0</v>
      </c>
      <c r="GS5" s="48">
        <v>44713.0</v>
      </c>
      <c r="GT5" s="48">
        <v>44743.0</v>
      </c>
      <c r="GU5" s="49">
        <v>44774.0</v>
      </c>
      <c r="GV5" s="49">
        <v>44805.0</v>
      </c>
      <c r="GW5" s="49">
        <v>44835.0</v>
      </c>
      <c r="GX5" s="49">
        <v>44866.0</v>
      </c>
      <c r="GY5" s="49">
        <v>44896.0</v>
      </c>
      <c r="GZ5" s="49">
        <v>44927.0</v>
      </c>
      <c r="HA5" s="49">
        <v>44958.0</v>
      </c>
      <c r="HB5" s="49">
        <v>44986.0</v>
      </c>
      <c r="HC5" s="49">
        <v>45017.0</v>
      </c>
      <c r="HD5" s="49">
        <v>45047.0</v>
      </c>
      <c r="HE5" s="49">
        <v>45078.0</v>
      </c>
      <c r="HF5" s="49">
        <v>45108.0</v>
      </c>
      <c r="HG5" s="49">
        <v>45139.0</v>
      </c>
      <c r="HH5" s="49">
        <v>45170.0</v>
      </c>
      <c r="HI5" s="49">
        <v>45200.0</v>
      </c>
      <c r="HJ5" s="49">
        <v>45231.0</v>
      </c>
      <c r="HK5" s="49">
        <v>45261.0</v>
      </c>
      <c r="HL5" s="49">
        <v>45292.0</v>
      </c>
      <c r="HM5" s="49">
        <v>45323.0</v>
      </c>
      <c r="HN5" s="49">
        <v>45352.0</v>
      </c>
      <c r="HO5" s="49">
        <v>45383.0</v>
      </c>
      <c r="HP5" s="49">
        <v>45413.0</v>
      </c>
      <c r="HQ5" s="49">
        <v>45444.0</v>
      </c>
      <c r="HR5" s="49">
        <v>45474.0</v>
      </c>
      <c r="HS5" s="49">
        <v>45505.0</v>
      </c>
      <c r="HT5" s="50"/>
      <c r="HU5" s="50"/>
      <c r="HV5" s="50"/>
      <c r="HW5" s="50"/>
    </row>
    <row r="6" ht="13.5" customHeight="1">
      <c r="A6" s="19">
        <f t="shared" ref="A6:A53" si="2">A5+1</f>
        <v>2</v>
      </c>
      <c r="B6" s="51" t="s">
        <v>10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3"/>
      <c r="HU6" s="53"/>
      <c r="HV6" s="53"/>
      <c r="HW6" s="53"/>
    </row>
    <row r="7" ht="13.5" customHeight="1">
      <c r="A7" s="19">
        <f t="shared" si="2"/>
        <v>3</v>
      </c>
      <c r="B7" s="54" t="s">
        <v>11</v>
      </c>
      <c r="C7" s="55"/>
      <c r="D7" s="55">
        <f t="shared" ref="D7:HS7" si="3">SUM(D8:D10)</f>
        <v>17.899</v>
      </c>
      <c r="E7" s="55">
        <f t="shared" si="3"/>
        <v>18.348</v>
      </c>
      <c r="F7" s="55">
        <f t="shared" si="3"/>
        <v>21.393</v>
      </c>
      <c r="G7" s="55">
        <f t="shared" si="3"/>
        <v>20.043</v>
      </c>
      <c r="H7" s="55">
        <f t="shared" si="3"/>
        <v>23.124</v>
      </c>
      <c r="I7" s="55">
        <f t="shared" si="3"/>
        <v>21.688</v>
      </c>
      <c r="J7" s="55">
        <f t="shared" si="3"/>
        <v>22.945</v>
      </c>
      <c r="K7" s="55">
        <f t="shared" si="3"/>
        <v>28.131</v>
      </c>
      <c r="L7" s="55">
        <f t="shared" si="3"/>
        <v>23.638</v>
      </c>
      <c r="M7" s="55">
        <f t="shared" si="3"/>
        <v>23.161</v>
      </c>
      <c r="N7" s="55">
        <f t="shared" si="3"/>
        <v>21.836</v>
      </c>
      <c r="O7" s="55">
        <f t="shared" si="3"/>
        <v>23.984</v>
      </c>
      <c r="P7" s="55">
        <f t="shared" si="3"/>
        <v>22.043</v>
      </c>
      <c r="Q7" s="55">
        <f t="shared" si="3"/>
        <v>19.335</v>
      </c>
      <c r="R7" s="55">
        <f t="shared" si="3"/>
        <v>23.65</v>
      </c>
      <c r="S7" s="55">
        <f t="shared" si="3"/>
        <v>23.276</v>
      </c>
      <c r="T7" s="55">
        <f t="shared" si="3"/>
        <v>26.667</v>
      </c>
      <c r="U7" s="55">
        <f t="shared" si="3"/>
        <v>24.138</v>
      </c>
      <c r="V7" s="55">
        <f t="shared" si="3"/>
        <v>29.094</v>
      </c>
      <c r="W7" s="55">
        <f t="shared" si="3"/>
        <v>26.064</v>
      </c>
      <c r="X7" s="55">
        <f t="shared" si="3"/>
        <v>22.749</v>
      </c>
      <c r="Y7" s="55">
        <f t="shared" si="3"/>
        <v>28.56</v>
      </c>
      <c r="Z7" s="55">
        <f t="shared" si="3"/>
        <v>25.676</v>
      </c>
      <c r="AA7" s="55">
        <f t="shared" si="3"/>
        <v>25.714</v>
      </c>
      <c r="AB7" s="55">
        <f t="shared" si="3"/>
        <v>21.907</v>
      </c>
      <c r="AC7" s="55">
        <f t="shared" si="3"/>
        <v>23.465</v>
      </c>
      <c r="AD7" s="55">
        <f t="shared" si="3"/>
        <v>24.721</v>
      </c>
      <c r="AE7" s="55">
        <f t="shared" si="3"/>
        <v>22.623</v>
      </c>
      <c r="AF7" s="55">
        <f t="shared" si="3"/>
        <v>24.133</v>
      </c>
      <c r="AG7" s="55">
        <f t="shared" si="3"/>
        <v>27.7</v>
      </c>
      <c r="AH7" s="55">
        <f t="shared" si="3"/>
        <v>25.31</v>
      </c>
      <c r="AI7" s="55">
        <f t="shared" si="3"/>
        <v>28.174</v>
      </c>
      <c r="AJ7" s="55">
        <f t="shared" si="3"/>
        <v>29.268</v>
      </c>
      <c r="AK7" s="55">
        <f t="shared" si="3"/>
        <v>31.439</v>
      </c>
      <c r="AL7" s="55">
        <f t="shared" si="3"/>
        <v>26.345</v>
      </c>
      <c r="AM7" s="55">
        <f t="shared" si="3"/>
        <v>26.27</v>
      </c>
      <c r="AN7" s="55">
        <f t="shared" si="3"/>
        <v>21.022</v>
      </c>
      <c r="AO7" s="55">
        <f t="shared" si="3"/>
        <v>20.428</v>
      </c>
      <c r="AP7" s="55">
        <f t="shared" si="3"/>
        <v>24.145</v>
      </c>
      <c r="AQ7" s="55">
        <f t="shared" si="3"/>
        <v>23.813</v>
      </c>
      <c r="AR7" s="55">
        <f t="shared" si="3"/>
        <v>25.516</v>
      </c>
      <c r="AS7" s="55">
        <f t="shared" si="3"/>
        <v>28.786</v>
      </c>
      <c r="AT7" s="55">
        <f t="shared" si="3"/>
        <v>28.069</v>
      </c>
      <c r="AU7" s="55">
        <f t="shared" si="3"/>
        <v>27.835</v>
      </c>
      <c r="AV7" s="55">
        <f t="shared" si="3"/>
        <v>26.127</v>
      </c>
      <c r="AW7" s="55">
        <f t="shared" si="3"/>
        <v>29.463</v>
      </c>
      <c r="AX7" s="55">
        <f t="shared" si="3"/>
        <v>22.787</v>
      </c>
      <c r="AY7" s="55">
        <f t="shared" si="3"/>
        <v>25.095</v>
      </c>
      <c r="AZ7" s="55">
        <f t="shared" si="3"/>
        <v>21.542</v>
      </c>
      <c r="BA7" s="55">
        <f t="shared" si="3"/>
        <v>19.701</v>
      </c>
      <c r="BB7" s="55">
        <f t="shared" si="3"/>
        <v>25.073</v>
      </c>
      <c r="BC7" s="55">
        <f t="shared" si="3"/>
        <v>21.603</v>
      </c>
      <c r="BD7" s="55">
        <f t="shared" si="3"/>
        <v>24.299</v>
      </c>
      <c r="BE7" s="55">
        <f t="shared" si="3"/>
        <v>27.396</v>
      </c>
      <c r="BF7" s="55">
        <f t="shared" si="3"/>
        <v>26.409</v>
      </c>
      <c r="BG7" s="55">
        <f t="shared" si="3"/>
        <v>29.064</v>
      </c>
      <c r="BH7" s="55">
        <f t="shared" si="3"/>
        <v>27.424</v>
      </c>
      <c r="BI7" s="55">
        <f t="shared" si="3"/>
        <v>26.353</v>
      </c>
      <c r="BJ7" s="55">
        <f t="shared" si="3"/>
        <v>27.917</v>
      </c>
      <c r="BK7" s="55">
        <f t="shared" si="3"/>
        <v>25.356</v>
      </c>
      <c r="BL7" s="55">
        <f t="shared" si="3"/>
        <v>21.777</v>
      </c>
      <c r="BM7" s="55">
        <f t="shared" si="3"/>
        <v>23.115</v>
      </c>
      <c r="BN7" s="55">
        <f t="shared" si="3"/>
        <v>25.15</v>
      </c>
      <c r="BO7" s="55">
        <f t="shared" si="3"/>
        <v>26.507</v>
      </c>
      <c r="BP7" s="55">
        <f t="shared" si="3"/>
        <v>27.326</v>
      </c>
      <c r="BQ7" s="55">
        <f t="shared" si="3"/>
        <v>27.89</v>
      </c>
      <c r="BR7" s="55">
        <f t="shared" si="3"/>
        <v>32.664</v>
      </c>
      <c r="BS7" s="55">
        <f t="shared" si="3"/>
        <v>27.115</v>
      </c>
      <c r="BT7" s="55">
        <f t="shared" si="3"/>
        <v>31.734</v>
      </c>
      <c r="BU7" s="55">
        <f t="shared" si="3"/>
        <v>30.322</v>
      </c>
      <c r="BV7" s="55">
        <f t="shared" si="3"/>
        <v>24.664</v>
      </c>
      <c r="BW7" s="55">
        <f t="shared" si="3"/>
        <v>28.286</v>
      </c>
      <c r="BX7" s="55">
        <f t="shared" si="3"/>
        <v>25.223</v>
      </c>
      <c r="BY7" s="55">
        <f t="shared" si="3"/>
        <v>25.805</v>
      </c>
      <c r="BZ7" s="55">
        <f t="shared" si="3"/>
        <v>26.034</v>
      </c>
      <c r="CA7" s="55">
        <f t="shared" si="3"/>
        <v>25.057</v>
      </c>
      <c r="CB7" s="55">
        <f t="shared" si="3"/>
        <v>25.632</v>
      </c>
      <c r="CC7" s="55">
        <f t="shared" si="3"/>
        <v>27.349</v>
      </c>
      <c r="CD7" s="55">
        <f t="shared" si="3"/>
        <v>29.632</v>
      </c>
      <c r="CE7" s="55">
        <f t="shared" si="3"/>
        <v>31.363</v>
      </c>
      <c r="CF7" s="55">
        <f t="shared" si="3"/>
        <v>27.767</v>
      </c>
      <c r="CG7" s="55">
        <f t="shared" si="3"/>
        <v>34.021</v>
      </c>
      <c r="CH7" s="55">
        <f t="shared" si="3"/>
        <v>25.822</v>
      </c>
      <c r="CI7" s="55">
        <f t="shared" si="3"/>
        <v>25.897</v>
      </c>
      <c r="CJ7" s="55">
        <f t="shared" si="3"/>
        <v>22.74</v>
      </c>
      <c r="CK7" s="55">
        <f t="shared" si="3"/>
        <v>24.052</v>
      </c>
      <c r="CL7" s="55">
        <f t="shared" si="3"/>
        <v>26.474</v>
      </c>
      <c r="CM7" s="55">
        <f t="shared" si="3"/>
        <v>26.53</v>
      </c>
      <c r="CN7" s="55">
        <f t="shared" si="3"/>
        <v>30.519</v>
      </c>
      <c r="CO7" s="55">
        <f t="shared" si="3"/>
        <v>29.688</v>
      </c>
      <c r="CP7" s="55">
        <f t="shared" si="3"/>
        <v>28.066</v>
      </c>
      <c r="CQ7" s="55">
        <f t="shared" si="3"/>
        <v>30.998</v>
      </c>
      <c r="CR7" s="55">
        <f t="shared" si="3"/>
        <v>30.794</v>
      </c>
      <c r="CS7" s="55">
        <f t="shared" si="3"/>
        <v>34.107</v>
      </c>
      <c r="CT7" s="55">
        <f t="shared" si="3"/>
        <v>28.256</v>
      </c>
      <c r="CU7" s="55">
        <f t="shared" si="3"/>
        <v>31.634</v>
      </c>
      <c r="CV7" s="55">
        <f t="shared" si="3"/>
        <v>24.642</v>
      </c>
      <c r="CW7" s="55">
        <f t="shared" si="3"/>
        <v>23.87</v>
      </c>
      <c r="CX7" s="55">
        <f t="shared" si="3"/>
        <v>25.948</v>
      </c>
      <c r="CY7" s="55">
        <f t="shared" si="3"/>
        <v>27.732</v>
      </c>
      <c r="CZ7" s="55">
        <f t="shared" si="3"/>
        <v>25.306</v>
      </c>
      <c r="DA7" s="55">
        <f t="shared" si="3"/>
        <v>24.312</v>
      </c>
      <c r="DB7" s="55">
        <f t="shared" si="3"/>
        <v>29.349</v>
      </c>
      <c r="DC7" s="55">
        <f t="shared" si="3"/>
        <v>27.028</v>
      </c>
      <c r="DD7" s="55">
        <f t="shared" si="3"/>
        <v>34.693</v>
      </c>
      <c r="DE7" s="55">
        <f t="shared" si="3"/>
        <v>32.233</v>
      </c>
      <c r="DF7" s="55">
        <f t="shared" si="3"/>
        <v>25.739</v>
      </c>
      <c r="DG7" s="55">
        <f t="shared" si="3"/>
        <v>28.189</v>
      </c>
      <c r="DH7" s="55">
        <f t="shared" si="3"/>
        <v>22.616</v>
      </c>
      <c r="DI7" s="55">
        <f t="shared" si="3"/>
        <v>22.508</v>
      </c>
      <c r="DJ7" s="55">
        <f t="shared" si="3"/>
        <v>28.586</v>
      </c>
      <c r="DK7" s="55">
        <f t="shared" si="3"/>
        <v>25.966</v>
      </c>
      <c r="DL7" s="55">
        <f t="shared" si="3"/>
        <v>27.466</v>
      </c>
      <c r="DM7" s="55">
        <f t="shared" si="3"/>
        <v>29.762</v>
      </c>
      <c r="DN7" s="55">
        <f t="shared" si="3"/>
        <v>26.975</v>
      </c>
      <c r="DO7" s="55">
        <f t="shared" si="3"/>
        <v>34.681</v>
      </c>
      <c r="DP7" s="55">
        <f t="shared" si="3"/>
        <v>29.979</v>
      </c>
      <c r="DQ7" s="55">
        <f t="shared" si="3"/>
        <v>32.236</v>
      </c>
      <c r="DR7" s="55">
        <f t="shared" si="3"/>
        <v>27.594</v>
      </c>
      <c r="DS7" s="55">
        <f t="shared" si="3"/>
        <v>29.682</v>
      </c>
      <c r="DT7" s="55">
        <f t="shared" si="3"/>
        <v>26.534</v>
      </c>
      <c r="DU7" s="55">
        <f t="shared" si="3"/>
        <v>24.768</v>
      </c>
      <c r="DV7" s="55">
        <f t="shared" si="3"/>
        <v>29.183</v>
      </c>
      <c r="DW7" s="55">
        <f t="shared" si="3"/>
        <v>29.495</v>
      </c>
      <c r="DX7" s="55">
        <f t="shared" si="3"/>
        <v>28.85</v>
      </c>
      <c r="DY7" s="55">
        <f t="shared" si="3"/>
        <v>29.814</v>
      </c>
      <c r="DZ7" s="55">
        <f t="shared" si="3"/>
        <v>29.613</v>
      </c>
      <c r="EA7" s="55">
        <f t="shared" si="3"/>
        <v>34.104</v>
      </c>
      <c r="EB7" s="55">
        <f t="shared" si="3"/>
        <v>28.969</v>
      </c>
      <c r="EC7" s="55">
        <f t="shared" si="3"/>
        <v>27.974</v>
      </c>
      <c r="ED7" s="55">
        <f t="shared" si="3"/>
        <v>26.664</v>
      </c>
      <c r="EE7" s="55">
        <f t="shared" si="3"/>
        <v>30.773</v>
      </c>
      <c r="EF7" s="55">
        <f t="shared" si="3"/>
        <v>26.895</v>
      </c>
      <c r="EG7" s="55">
        <f t="shared" si="3"/>
        <v>24.977</v>
      </c>
      <c r="EH7" s="55">
        <f t="shared" si="3"/>
        <v>29.72</v>
      </c>
      <c r="EI7" s="55">
        <f t="shared" si="3"/>
        <v>27.019</v>
      </c>
      <c r="EJ7" s="55">
        <f t="shared" si="3"/>
        <v>30.63</v>
      </c>
      <c r="EK7" s="55">
        <f t="shared" si="3"/>
        <v>29.77</v>
      </c>
      <c r="EL7" s="55">
        <f t="shared" si="3"/>
        <v>32.646</v>
      </c>
      <c r="EM7" s="55">
        <f t="shared" si="3"/>
        <v>32.606</v>
      </c>
      <c r="EN7" s="55">
        <f t="shared" si="3"/>
        <v>31.191</v>
      </c>
      <c r="EO7" s="55">
        <f t="shared" si="3"/>
        <v>32.262</v>
      </c>
      <c r="EP7" s="55">
        <f t="shared" si="3"/>
        <v>30.728</v>
      </c>
      <c r="EQ7" s="55">
        <f t="shared" si="3"/>
        <v>28.803</v>
      </c>
      <c r="ER7" s="55">
        <f t="shared" si="3"/>
        <v>30.93</v>
      </c>
      <c r="ES7" s="55">
        <f t="shared" si="3"/>
        <v>26.326</v>
      </c>
      <c r="ET7" s="55">
        <f t="shared" si="3"/>
        <v>30.175</v>
      </c>
      <c r="EU7" s="55">
        <f t="shared" si="3"/>
        <v>26.44</v>
      </c>
      <c r="EV7" s="55">
        <f t="shared" si="3"/>
        <v>25.155</v>
      </c>
      <c r="EW7" s="55">
        <f t="shared" si="3"/>
        <v>26.246</v>
      </c>
      <c r="EX7" s="55">
        <f t="shared" si="3"/>
        <v>34.344</v>
      </c>
      <c r="EY7" s="55">
        <f t="shared" si="3"/>
        <v>34.423</v>
      </c>
      <c r="EZ7" s="55">
        <f t="shared" si="3"/>
        <v>28.294</v>
      </c>
      <c r="FA7" s="55">
        <f t="shared" si="3"/>
        <v>34.25</v>
      </c>
      <c r="FB7" s="55">
        <f t="shared" si="3"/>
        <v>30.286</v>
      </c>
      <c r="FC7" s="55">
        <f t="shared" si="3"/>
        <v>31.814</v>
      </c>
      <c r="FD7" s="55">
        <f t="shared" si="3"/>
        <v>28.809</v>
      </c>
      <c r="FE7" s="55">
        <f t="shared" si="3"/>
        <v>29</v>
      </c>
      <c r="FF7" s="55">
        <f t="shared" si="3"/>
        <v>30.839</v>
      </c>
      <c r="FG7" s="55">
        <f t="shared" si="3"/>
        <v>29.308</v>
      </c>
      <c r="FH7" s="55">
        <f t="shared" si="3"/>
        <v>28.915</v>
      </c>
      <c r="FI7" s="55">
        <f t="shared" si="3"/>
        <v>29.976</v>
      </c>
      <c r="FJ7" s="55">
        <f t="shared" si="3"/>
        <v>31.023</v>
      </c>
      <c r="FK7" s="55">
        <f t="shared" si="3"/>
        <v>33.754</v>
      </c>
      <c r="FL7" s="55">
        <f t="shared" si="3"/>
        <v>31.975</v>
      </c>
      <c r="FM7" s="55">
        <f t="shared" si="3"/>
        <v>32.816</v>
      </c>
      <c r="FN7" s="55">
        <f t="shared" si="3"/>
        <v>29.089</v>
      </c>
      <c r="FO7" s="55">
        <f t="shared" si="3"/>
        <v>29.349</v>
      </c>
      <c r="FP7" s="55">
        <f t="shared" si="3"/>
        <v>27.542</v>
      </c>
      <c r="FQ7" s="55">
        <f t="shared" si="3"/>
        <v>27.667</v>
      </c>
      <c r="FR7" s="55">
        <f t="shared" si="3"/>
        <v>29.212</v>
      </c>
      <c r="FS7" s="55">
        <f t="shared" si="3"/>
        <v>25.084</v>
      </c>
      <c r="FT7" s="55">
        <f t="shared" si="3"/>
        <v>28.347</v>
      </c>
      <c r="FU7" s="55">
        <f t="shared" si="3"/>
        <v>27.363</v>
      </c>
      <c r="FV7" s="55">
        <f t="shared" si="3"/>
        <v>32.082</v>
      </c>
      <c r="FW7" s="55">
        <f t="shared" si="3"/>
        <v>29.713</v>
      </c>
      <c r="FX7" s="55">
        <f t="shared" si="3"/>
        <v>30.778</v>
      </c>
      <c r="FY7" s="55">
        <f t="shared" si="3"/>
        <v>27.987</v>
      </c>
      <c r="FZ7" s="55">
        <f t="shared" si="3"/>
        <v>30.673</v>
      </c>
      <c r="GA7" s="55">
        <f t="shared" si="3"/>
        <v>29.431</v>
      </c>
      <c r="GB7" s="55">
        <f t="shared" si="3"/>
        <v>30.828</v>
      </c>
      <c r="GC7" s="55">
        <f t="shared" si="3"/>
        <v>25.365</v>
      </c>
      <c r="GD7" s="55">
        <f t="shared" si="3"/>
        <v>32.068</v>
      </c>
      <c r="GE7" s="55">
        <f t="shared" si="3"/>
        <v>30.234</v>
      </c>
      <c r="GF7" s="55">
        <f t="shared" si="3"/>
        <v>29.912</v>
      </c>
      <c r="GG7" s="55">
        <f t="shared" si="3"/>
        <v>26.761</v>
      </c>
      <c r="GH7" s="55">
        <f t="shared" si="3"/>
        <v>26.747</v>
      </c>
      <c r="GI7" s="55">
        <f t="shared" si="3"/>
        <v>28.366</v>
      </c>
      <c r="GJ7" s="55">
        <f t="shared" si="3"/>
        <v>24.084</v>
      </c>
      <c r="GK7" s="55">
        <f t="shared" si="3"/>
        <v>27.47</v>
      </c>
      <c r="GL7" s="55">
        <f t="shared" si="3"/>
        <v>25.04</v>
      </c>
      <c r="GM7" s="55">
        <f t="shared" si="3"/>
        <v>26.204</v>
      </c>
      <c r="GN7" s="55">
        <f t="shared" si="3"/>
        <v>21.7</v>
      </c>
      <c r="GO7" s="55">
        <f t="shared" si="3"/>
        <v>22.586</v>
      </c>
      <c r="GP7" s="55">
        <f t="shared" si="3"/>
        <v>26.107</v>
      </c>
      <c r="GQ7" s="55">
        <f t="shared" si="3"/>
        <v>21.407</v>
      </c>
      <c r="GR7" s="55">
        <f t="shared" si="3"/>
        <v>23.502</v>
      </c>
      <c r="GS7" s="55">
        <f t="shared" si="3"/>
        <v>22.091</v>
      </c>
      <c r="GT7" s="55">
        <f t="shared" si="3"/>
        <v>17.718</v>
      </c>
      <c r="GU7" s="55">
        <f t="shared" si="3"/>
        <v>25.081</v>
      </c>
      <c r="GV7" s="55">
        <f t="shared" si="3"/>
        <v>23.527</v>
      </c>
      <c r="GW7" s="55">
        <f t="shared" si="3"/>
        <v>22.154</v>
      </c>
      <c r="GX7" s="55">
        <f t="shared" si="3"/>
        <v>24.63</v>
      </c>
      <c r="GY7" s="55">
        <f t="shared" si="3"/>
        <v>26.076</v>
      </c>
      <c r="GZ7" s="55">
        <f t="shared" si="3"/>
        <v>23.188</v>
      </c>
      <c r="HA7" s="55">
        <f t="shared" si="3"/>
        <v>19.61</v>
      </c>
      <c r="HB7" s="56">
        <f t="shared" si="3"/>
        <v>26.991</v>
      </c>
      <c r="HC7" s="56">
        <f t="shared" si="3"/>
        <v>24.302</v>
      </c>
      <c r="HD7" s="56">
        <f t="shared" si="3"/>
        <v>27.842</v>
      </c>
      <c r="HE7" s="56">
        <f t="shared" si="3"/>
        <v>26.394</v>
      </c>
      <c r="HF7" s="56">
        <f t="shared" si="3"/>
        <v>27.384</v>
      </c>
      <c r="HG7" s="56">
        <f t="shared" si="3"/>
        <v>30.796</v>
      </c>
      <c r="HH7" s="56">
        <f t="shared" si="3"/>
        <v>26.667</v>
      </c>
      <c r="HI7" s="56">
        <f t="shared" si="3"/>
        <v>28.052</v>
      </c>
      <c r="HJ7" s="56">
        <f t="shared" si="3"/>
        <v>30.557</v>
      </c>
      <c r="HK7" s="56">
        <f t="shared" si="3"/>
        <v>28.73</v>
      </c>
      <c r="HL7" s="56">
        <f t="shared" si="3"/>
        <v>30.85</v>
      </c>
      <c r="HM7" s="56">
        <f t="shared" si="3"/>
        <v>26.479</v>
      </c>
      <c r="HN7" s="56">
        <f t="shared" si="3"/>
        <v>29.089</v>
      </c>
      <c r="HO7" s="56">
        <f t="shared" si="3"/>
        <v>31.516</v>
      </c>
      <c r="HP7" s="56">
        <f t="shared" si="3"/>
        <v>23.389</v>
      </c>
      <c r="HQ7" s="56">
        <f t="shared" si="3"/>
        <v>30.069</v>
      </c>
      <c r="HR7" s="56">
        <f t="shared" si="3"/>
        <v>26.91</v>
      </c>
      <c r="HS7" s="56">
        <f t="shared" si="3"/>
        <v>27.88</v>
      </c>
      <c r="HT7" s="57"/>
      <c r="HU7" s="57"/>
      <c r="HV7" s="57"/>
      <c r="HW7" s="57"/>
    </row>
    <row r="8" ht="12.75" customHeight="1">
      <c r="A8" s="19">
        <f t="shared" si="2"/>
        <v>4</v>
      </c>
      <c r="B8" s="58" t="s">
        <v>12</v>
      </c>
      <c r="C8" s="59"/>
      <c r="D8" s="59">
        <v>12.991</v>
      </c>
      <c r="E8" s="59">
        <v>13.931</v>
      </c>
      <c r="F8" s="59">
        <v>16.642</v>
      </c>
      <c r="G8" s="59">
        <v>14.968</v>
      </c>
      <c r="H8" s="59">
        <v>18.212</v>
      </c>
      <c r="I8" s="59">
        <v>17.09</v>
      </c>
      <c r="J8" s="59">
        <v>18.616</v>
      </c>
      <c r="K8" s="59">
        <v>21.763</v>
      </c>
      <c r="L8" s="59">
        <v>18.55</v>
      </c>
      <c r="M8" s="59">
        <v>17.934</v>
      </c>
      <c r="N8" s="59">
        <v>16.831</v>
      </c>
      <c r="O8" s="59">
        <v>19.316</v>
      </c>
      <c r="P8" s="59">
        <v>16.641</v>
      </c>
      <c r="Q8" s="59">
        <v>14.893</v>
      </c>
      <c r="R8" s="59">
        <v>18.2</v>
      </c>
      <c r="S8" s="59">
        <v>17.806</v>
      </c>
      <c r="T8" s="59">
        <v>21.105</v>
      </c>
      <c r="U8" s="59">
        <v>18.402</v>
      </c>
      <c r="V8" s="59">
        <v>23.278</v>
      </c>
      <c r="W8" s="59">
        <v>19.506</v>
      </c>
      <c r="X8" s="59">
        <v>16.084</v>
      </c>
      <c r="Y8" s="59">
        <v>20.906</v>
      </c>
      <c r="Z8" s="59">
        <v>17.323</v>
      </c>
      <c r="AA8" s="59">
        <v>18.274</v>
      </c>
      <c r="AB8" s="59">
        <v>15.438</v>
      </c>
      <c r="AC8" s="59">
        <v>15.353</v>
      </c>
      <c r="AD8" s="59">
        <v>17.096</v>
      </c>
      <c r="AE8" s="59">
        <v>15.044</v>
      </c>
      <c r="AF8" s="59">
        <v>17.463</v>
      </c>
      <c r="AG8" s="59">
        <v>19.988999999999997</v>
      </c>
      <c r="AH8" s="59">
        <v>17.62</v>
      </c>
      <c r="AI8" s="59">
        <v>20.328</v>
      </c>
      <c r="AJ8" s="59">
        <v>20.088</v>
      </c>
      <c r="AK8" s="59">
        <v>20.515</v>
      </c>
      <c r="AL8" s="59">
        <v>18.298</v>
      </c>
      <c r="AM8" s="59">
        <v>18.362</v>
      </c>
      <c r="AN8" s="59">
        <v>14.385</v>
      </c>
      <c r="AO8" s="59">
        <v>14.36</v>
      </c>
      <c r="AP8" s="59">
        <v>18.545</v>
      </c>
      <c r="AQ8" s="59">
        <v>18.201</v>
      </c>
      <c r="AR8" s="59">
        <v>20.465</v>
      </c>
      <c r="AS8" s="59">
        <v>23.121</v>
      </c>
      <c r="AT8" s="59">
        <v>21.956</v>
      </c>
      <c r="AU8" s="59">
        <v>21.553</v>
      </c>
      <c r="AV8" s="59">
        <v>19.686</v>
      </c>
      <c r="AW8" s="59">
        <v>22.88</v>
      </c>
      <c r="AX8" s="59">
        <v>15.677</v>
      </c>
      <c r="AY8" s="59">
        <v>18.201999999999998</v>
      </c>
      <c r="AZ8" s="59">
        <v>14.651</v>
      </c>
      <c r="BA8" s="59">
        <v>13.268</v>
      </c>
      <c r="BB8" s="59">
        <v>16.842</v>
      </c>
      <c r="BC8" s="59">
        <v>14.717</v>
      </c>
      <c r="BD8" s="59">
        <v>16.393</v>
      </c>
      <c r="BE8" s="59">
        <v>19.139</v>
      </c>
      <c r="BF8" s="59">
        <v>18.131</v>
      </c>
      <c r="BG8" s="59">
        <v>20.305</v>
      </c>
      <c r="BH8" s="59">
        <v>17.148</v>
      </c>
      <c r="BI8" s="59">
        <v>16.962</v>
      </c>
      <c r="BJ8" s="59">
        <v>17.671</v>
      </c>
      <c r="BK8" s="59">
        <v>16.951</v>
      </c>
      <c r="BL8" s="59">
        <v>13.763</v>
      </c>
      <c r="BM8" s="59">
        <v>14.873000000000001</v>
      </c>
      <c r="BN8" s="59">
        <v>16.095</v>
      </c>
      <c r="BO8" s="59">
        <v>17.372999999999998</v>
      </c>
      <c r="BP8" s="59">
        <v>17.611</v>
      </c>
      <c r="BQ8" s="59">
        <v>18.076999999999998</v>
      </c>
      <c r="BR8" s="59">
        <v>21.93</v>
      </c>
      <c r="BS8" s="59">
        <v>18.191</v>
      </c>
      <c r="BT8" s="59">
        <v>21.116</v>
      </c>
      <c r="BU8" s="59">
        <v>21.051</v>
      </c>
      <c r="BV8" s="59">
        <v>16.647</v>
      </c>
      <c r="BW8" s="59">
        <v>17.793</v>
      </c>
      <c r="BX8" s="59">
        <v>15.794</v>
      </c>
      <c r="BY8" s="59">
        <v>17.085</v>
      </c>
      <c r="BZ8" s="59">
        <v>17.619</v>
      </c>
      <c r="CA8" s="59">
        <v>16.446</v>
      </c>
      <c r="CB8" s="59">
        <v>16.9</v>
      </c>
      <c r="CC8" s="59">
        <v>17.575</v>
      </c>
      <c r="CD8" s="59">
        <v>19.767</v>
      </c>
      <c r="CE8" s="59">
        <v>20.479</v>
      </c>
      <c r="CF8" s="59">
        <v>18.343</v>
      </c>
      <c r="CG8" s="59">
        <v>22.429</v>
      </c>
      <c r="CH8" s="59">
        <v>16.331</v>
      </c>
      <c r="CI8" s="59">
        <v>16.429000000000002</v>
      </c>
      <c r="CJ8" s="59">
        <v>12.97</v>
      </c>
      <c r="CK8" s="59">
        <v>15.2</v>
      </c>
      <c r="CL8" s="59">
        <v>16.32</v>
      </c>
      <c r="CM8" s="59">
        <v>15.734</v>
      </c>
      <c r="CN8" s="59">
        <v>19.22</v>
      </c>
      <c r="CO8" s="59">
        <v>18.691</v>
      </c>
      <c r="CP8" s="59">
        <v>17.342</v>
      </c>
      <c r="CQ8" s="59">
        <v>19.742</v>
      </c>
      <c r="CR8" s="59">
        <v>20.093</v>
      </c>
      <c r="CS8" s="59">
        <v>22.021</v>
      </c>
      <c r="CT8" s="59">
        <v>17.468</v>
      </c>
      <c r="CU8" s="59">
        <v>20.229</v>
      </c>
      <c r="CV8" s="59">
        <v>13.752</v>
      </c>
      <c r="CW8" s="59">
        <v>15.019</v>
      </c>
      <c r="CX8" s="59">
        <v>14.684</v>
      </c>
      <c r="CY8" s="59">
        <v>16.052</v>
      </c>
      <c r="CZ8" s="59">
        <v>14.376</v>
      </c>
      <c r="DA8" s="59">
        <v>14.436</v>
      </c>
      <c r="DB8" s="59">
        <v>18.357</v>
      </c>
      <c r="DC8" s="59">
        <v>17.202</v>
      </c>
      <c r="DD8" s="59">
        <v>22.077</v>
      </c>
      <c r="DE8" s="59">
        <v>20.592</v>
      </c>
      <c r="DF8" s="59">
        <v>15.756</v>
      </c>
      <c r="DG8" s="59">
        <v>16.913</v>
      </c>
      <c r="DH8" s="59">
        <v>11.883</v>
      </c>
      <c r="DI8" s="59">
        <v>12.9</v>
      </c>
      <c r="DJ8" s="59">
        <v>17.278</v>
      </c>
      <c r="DK8" s="59">
        <v>15.681</v>
      </c>
      <c r="DL8" s="59">
        <v>18.193</v>
      </c>
      <c r="DM8" s="59">
        <v>19.691</v>
      </c>
      <c r="DN8" s="59">
        <v>17.188</v>
      </c>
      <c r="DO8" s="59">
        <v>23.743</v>
      </c>
      <c r="DP8" s="59">
        <v>20.574</v>
      </c>
      <c r="DQ8" s="59">
        <v>22.472</v>
      </c>
      <c r="DR8" s="59">
        <v>19.304</v>
      </c>
      <c r="DS8" s="59">
        <v>20.935</v>
      </c>
      <c r="DT8" s="59">
        <v>17.56</v>
      </c>
      <c r="DU8" s="59">
        <v>16.667</v>
      </c>
      <c r="DV8" s="59">
        <v>20.325</v>
      </c>
      <c r="DW8" s="59">
        <v>20.338</v>
      </c>
      <c r="DX8" s="59">
        <v>20.07</v>
      </c>
      <c r="DY8" s="59">
        <v>20.779</v>
      </c>
      <c r="DZ8" s="59">
        <v>20.308</v>
      </c>
      <c r="EA8" s="59">
        <v>22.416</v>
      </c>
      <c r="EB8" s="59">
        <v>19.316</v>
      </c>
      <c r="EC8" s="59">
        <v>18.445</v>
      </c>
      <c r="ED8" s="59">
        <v>17.152</v>
      </c>
      <c r="EE8" s="59">
        <v>21.162</v>
      </c>
      <c r="EF8" s="59">
        <v>16.793</v>
      </c>
      <c r="EG8" s="59">
        <v>16.522</v>
      </c>
      <c r="EH8" s="59">
        <v>19.361</v>
      </c>
      <c r="EI8" s="59">
        <v>17.006</v>
      </c>
      <c r="EJ8" s="59">
        <v>19.767</v>
      </c>
      <c r="EK8" s="59">
        <v>19.689</v>
      </c>
      <c r="EL8" s="59">
        <v>21.893</v>
      </c>
      <c r="EM8" s="59">
        <v>20.669</v>
      </c>
      <c r="EN8" s="59">
        <v>20.047</v>
      </c>
      <c r="EO8" s="59">
        <v>20.246</v>
      </c>
      <c r="EP8" s="59">
        <v>20.48</v>
      </c>
      <c r="EQ8" s="59">
        <v>19.427</v>
      </c>
      <c r="ER8" s="59">
        <v>19.594</v>
      </c>
      <c r="ES8" s="59">
        <v>17.428</v>
      </c>
      <c r="ET8" s="59">
        <v>17.802</v>
      </c>
      <c r="EU8" s="59">
        <v>16.544</v>
      </c>
      <c r="EV8" s="59">
        <v>15.743</v>
      </c>
      <c r="EW8" s="59">
        <v>16.288</v>
      </c>
      <c r="EX8" s="59">
        <v>21.943</v>
      </c>
      <c r="EY8" s="59">
        <v>21.383</v>
      </c>
      <c r="EZ8" s="59">
        <v>18.126</v>
      </c>
      <c r="FA8" s="59">
        <v>22.661</v>
      </c>
      <c r="FB8" s="59">
        <v>19.842</v>
      </c>
      <c r="FC8" s="59">
        <v>22.61</v>
      </c>
      <c r="FD8" s="59">
        <v>18.381</v>
      </c>
      <c r="FE8" s="59">
        <v>19.505</v>
      </c>
      <c r="FF8" s="59">
        <v>20.191</v>
      </c>
      <c r="FG8" s="59">
        <v>18.392</v>
      </c>
      <c r="FH8" s="59">
        <v>18.147</v>
      </c>
      <c r="FI8" s="59">
        <v>18.57</v>
      </c>
      <c r="FJ8" s="59">
        <v>20.827</v>
      </c>
      <c r="FK8" s="59">
        <v>21.562</v>
      </c>
      <c r="FL8" s="59">
        <v>21.721</v>
      </c>
      <c r="FM8" s="59">
        <v>20.509</v>
      </c>
      <c r="FN8" s="59">
        <v>17.641</v>
      </c>
      <c r="FO8" s="59">
        <v>20.176</v>
      </c>
      <c r="FP8" s="59">
        <v>16.401</v>
      </c>
      <c r="FQ8" s="59">
        <v>18.265</v>
      </c>
      <c r="FR8" s="59">
        <v>18.729</v>
      </c>
      <c r="FS8" s="59">
        <v>16.267</v>
      </c>
      <c r="FT8" s="59">
        <v>18.636</v>
      </c>
      <c r="FU8" s="59">
        <v>19.297</v>
      </c>
      <c r="FV8" s="59">
        <v>22.12</v>
      </c>
      <c r="FW8" s="59">
        <v>20.844</v>
      </c>
      <c r="FX8" s="59">
        <v>20.544</v>
      </c>
      <c r="FY8" s="59">
        <v>19.04</v>
      </c>
      <c r="FZ8" s="59">
        <v>20.02</v>
      </c>
      <c r="GA8" s="59">
        <v>20.532</v>
      </c>
      <c r="GB8" s="59">
        <v>19.525</v>
      </c>
      <c r="GC8" s="59">
        <v>15.762</v>
      </c>
      <c r="GD8" s="59">
        <v>19.932</v>
      </c>
      <c r="GE8" s="59">
        <v>19.564</v>
      </c>
      <c r="GF8" s="59">
        <v>19.649</v>
      </c>
      <c r="GG8" s="59">
        <v>16.97</v>
      </c>
      <c r="GH8" s="59">
        <v>18.004</v>
      </c>
      <c r="GI8" s="59">
        <v>18.187</v>
      </c>
      <c r="GJ8" s="59">
        <v>15.711</v>
      </c>
      <c r="GK8" s="59">
        <v>18.231</v>
      </c>
      <c r="GL8" s="59">
        <v>16.536</v>
      </c>
      <c r="GM8" s="59">
        <v>17.813</v>
      </c>
      <c r="GN8" s="59">
        <v>13.441</v>
      </c>
      <c r="GO8" s="59">
        <v>14.163</v>
      </c>
      <c r="GP8" s="59">
        <v>17.239</v>
      </c>
      <c r="GQ8" s="59">
        <v>12.986</v>
      </c>
      <c r="GR8" s="59">
        <v>13.558</v>
      </c>
      <c r="GS8" s="59">
        <v>14.101</v>
      </c>
      <c r="GT8" s="59">
        <v>10.454</v>
      </c>
      <c r="GU8" s="60">
        <v>16.78</v>
      </c>
      <c r="GV8" s="60">
        <v>14.106</v>
      </c>
      <c r="GW8" s="60">
        <v>13.796</v>
      </c>
      <c r="GX8" s="60">
        <v>14.241</v>
      </c>
      <c r="GY8" s="60">
        <v>16.087</v>
      </c>
      <c r="GZ8" s="60">
        <v>13.85</v>
      </c>
      <c r="HA8" s="61">
        <v>12.502</v>
      </c>
      <c r="HB8" s="61">
        <v>18.31</v>
      </c>
      <c r="HC8" s="61">
        <v>14.966</v>
      </c>
      <c r="HD8" s="61">
        <v>18.595</v>
      </c>
      <c r="HE8" s="61">
        <v>17.962</v>
      </c>
      <c r="HF8" s="61">
        <v>19.118</v>
      </c>
      <c r="HG8" s="61">
        <v>20.477</v>
      </c>
      <c r="HH8" s="61">
        <v>17.556</v>
      </c>
      <c r="HI8" s="62">
        <v>18.482</v>
      </c>
      <c r="HJ8" s="61">
        <v>20.544</v>
      </c>
      <c r="HK8" s="62">
        <v>19.356</v>
      </c>
      <c r="HL8" s="62">
        <v>21.324</v>
      </c>
      <c r="HM8" s="62">
        <v>17.585</v>
      </c>
      <c r="HN8" s="62">
        <v>19.651</v>
      </c>
      <c r="HO8" s="63">
        <v>20.797</v>
      </c>
      <c r="HP8" s="63">
        <v>14.288</v>
      </c>
      <c r="HQ8" s="63">
        <v>18.146</v>
      </c>
      <c r="HR8" s="63">
        <v>17.929</v>
      </c>
      <c r="HS8" s="63">
        <v>17.827</v>
      </c>
      <c r="HT8" s="63"/>
      <c r="HU8" s="63"/>
      <c r="HV8" s="63"/>
      <c r="HW8" s="63"/>
    </row>
    <row r="9" ht="12.75" customHeight="1">
      <c r="A9" s="19">
        <f t="shared" si="2"/>
        <v>5</v>
      </c>
      <c r="B9" s="58" t="s">
        <v>13</v>
      </c>
      <c r="C9" s="59"/>
      <c r="D9" s="59">
        <v>3.341</v>
      </c>
      <c r="E9" s="59">
        <v>3.048</v>
      </c>
      <c r="F9" s="59">
        <v>3.16</v>
      </c>
      <c r="G9" s="59">
        <v>3.087</v>
      </c>
      <c r="H9" s="59">
        <v>3.104</v>
      </c>
      <c r="I9" s="59">
        <v>2.755</v>
      </c>
      <c r="J9" s="59">
        <v>2.316</v>
      </c>
      <c r="K9" s="59">
        <v>4.334</v>
      </c>
      <c r="L9" s="59">
        <v>3.332</v>
      </c>
      <c r="M9" s="59">
        <v>3.391</v>
      </c>
      <c r="N9" s="59">
        <v>3.201</v>
      </c>
      <c r="O9" s="59">
        <v>3.064</v>
      </c>
      <c r="P9" s="59">
        <v>3.697</v>
      </c>
      <c r="Q9" s="59">
        <v>2.988</v>
      </c>
      <c r="R9" s="59">
        <v>3.678</v>
      </c>
      <c r="S9" s="59">
        <v>3.277</v>
      </c>
      <c r="T9" s="59">
        <v>3.553</v>
      </c>
      <c r="U9" s="59">
        <v>3.63</v>
      </c>
      <c r="V9" s="59">
        <v>4.211</v>
      </c>
      <c r="W9" s="59">
        <v>4.375</v>
      </c>
      <c r="X9" s="59">
        <v>3.885</v>
      </c>
      <c r="Y9" s="59">
        <v>4.798</v>
      </c>
      <c r="Z9" s="59">
        <v>5.195</v>
      </c>
      <c r="AA9" s="59">
        <v>4.996</v>
      </c>
      <c r="AB9" s="59">
        <v>4.36</v>
      </c>
      <c r="AC9" s="59">
        <v>5.885</v>
      </c>
      <c r="AD9" s="59">
        <v>5.246</v>
      </c>
      <c r="AE9" s="59">
        <v>4.557</v>
      </c>
      <c r="AF9" s="59">
        <v>4.335</v>
      </c>
      <c r="AG9" s="59">
        <v>4.834</v>
      </c>
      <c r="AH9" s="59">
        <v>4.425000000000001</v>
      </c>
      <c r="AI9" s="59">
        <v>5.625</v>
      </c>
      <c r="AJ9" s="59">
        <v>5.597</v>
      </c>
      <c r="AK9" s="59">
        <v>7.32</v>
      </c>
      <c r="AL9" s="59">
        <v>5.896</v>
      </c>
      <c r="AM9" s="59">
        <v>5.135</v>
      </c>
      <c r="AN9" s="59">
        <v>4.954000000000001</v>
      </c>
      <c r="AO9" s="59">
        <v>3.832</v>
      </c>
      <c r="AP9" s="59">
        <v>3.374</v>
      </c>
      <c r="AQ9" s="59">
        <v>2.7990000000000004</v>
      </c>
      <c r="AR9" s="59">
        <v>2.8120000000000003</v>
      </c>
      <c r="AS9" s="59">
        <v>3.17</v>
      </c>
      <c r="AT9" s="59">
        <v>3.4749999999999996</v>
      </c>
      <c r="AU9" s="59">
        <v>3.724</v>
      </c>
      <c r="AV9" s="59">
        <v>4.159</v>
      </c>
      <c r="AW9" s="59">
        <v>4.712</v>
      </c>
      <c r="AX9" s="59">
        <v>4.263</v>
      </c>
      <c r="AY9" s="59">
        <v>4.784000000000001</v>
      </c>
      <c r="AZ9" s="59">
        <v>5.086</v>
      </c>
      <c r="BA9" s="59">
        <v>4.482</v>
      </c>
      <c r="BB9" s="59">
        <v>5.474</v>
      </c>
      <c r="BC9" s="59">
        <v>4.618</v>
      </c>
      <c r="BD9" s="59">
        <v>5.718</v>
      </c>
      <c r="BE9" s="59">
        <v>5.893</v>
      </c>
      <c r="BF9" s="59">
        <v>6.305</v>
      </c>
      <c r="BG9" s="59">
        <v>6.222999999999999</v>
      </c>
      <c r="BH9" s="59">
        <v>7.493</v>
      </c>
      <c r="BI9" s="59">
        <v>7.005000000000001</v>
      </c>
      <c r="BJ9" s="59">
        <v>7.471</v>
      </c>
      <c r="BK9" s="59">
        <v>5.491</v>
      </c>
      <c r="BL9" s="59">
        <v>6.024</v>
      </c>
      <c r="BM9" s="59">
        <v>5.554</v>
      </c>
      <c r="BN9" s="59">
        <v>5.7940000000000005</v>
      </c>
      <c r="BO9" s="59">
        <v>6.03</v>
      </c>
      <c r="BP9" s="59">
        <v>5.8759999999999994</v>
      </c>
      <c r="BQ9" s="59">
        <v>6.489000000000001</v>
      </c>
      <c r="BR9" s="59">
        <v>7.646</v>
      </c>
      <c r="BS9" s="59">
        <v>6.247</v>
      </c>
      <c r="BT9" s="59">
        <v>7.606</v>
      </c>
      <c r="BU9" s="59">
        <v>6.472</v>
      </c>
      <c r="BV9" s="59">
        <v>5.5440000000000005</v>
      </c>
      <c r="BW9" s="59">
        <v>7.183999999999999</v>
      </c>
      <c r="BX9" s="59">
        <v>7.244</v>
      </c>
      <c r="BY9" s="59">
        <v>7.011</v>
      </c>
      <c r="BZ9" s="59">
        <v>5.727</v>
      </c>
      <c r="CA9" s="59">
        <v>6.135</v>
      </c>
      <c r="CB9" s="59">
        <v>5.829000000000001</v>
      </c>
      <c r="CC9" s="59">
        <v>6.731999999999999</v>
      </c>
      <c r="CD9" s="59">
        <v>6.971</v>
      </c>
      <c r="CE9" s="59">
        <v>7.542</v>
      </c>
      <c r="CF9" s="59">
        <v>6.686999999999999</v>
      </c>
      <c r="CG9" s="59">
        <v>7.708</v>
      </c>
      <c r="CH9" s="59">
        <v>6.846</v>
      </c>
      <c r="CI9" s="59">
        <v>6.753</v>
      </c>
      <c r="CJ9" s="59">
        <v>7.748</v>
      </c>
      <c r="CK9" s="59">
        <v>6.555</v>
      </c>
      <c r="CL9" s="59">
        <v>6.698</v>
      </c>
      <c r="CM9" s="59">
        <v>7.166</v>
      </c>
      <c r="CN9" s="59">
        <v>8.198</v>
      </c>
      <c r="CO9" s="59">
        <v>7.696</v>
      </c>
      <c r="CP9" s="59">
        <v>7.718</v>
      </c>
      <c r="CQ9" s="59">
        <v>8.551</v>
      </c>
      <c r="CR9" s="59">
        <v>7.872</v>
      </c>
      <c r="CS9" s="59">
        <v>8.666</v>
      </c>
      <c r="CT9" s="59">
        <v>7.428</v>
      </c>
      <c r="CU9" s="59">
        <v>8.261</v>
      </c>
      <c r="CV9" s="59">
        <v>8.273</v>
      </c>
      <c r="CW9" s="59">
        <v>6.212</v>
      </c>
      <c r="CX9" s="59">
        <v>8.127</v>
      </c>
      <c r="CY9" s="59">
        <v>8.152</v>
      </c>
      <c r="CZ9" s="59">
        <v>6.996</v>
      </c>
      <c r="DA9" s="59">
        <v>7.399</v>
      </c>
      <c r="DB9" s="59">
        <v>8.282</v>
      </c>
      <c r="DC9" s="59">
        <v>6.894</v>
      </c>
      <c r="DD9" s="59">
        <v>9.012</v>
      </c>
      <c r="DE9" s="59">
        <v>8.016</v>
      </c>
      <c r="DF9" s="59">
        <v>6.686</v>
      </c>
      <c r="DG9" s="59">
        <v>8.176</v>
      </c>
      <c r="DH9" s="59">
        <v>7.765</v>
      </c>
      <c r="DI9" s="59">
        <v>6.781</v>
      </c>
      <c r="DJ9" s="59">
        <v>7.755</v>
      </c>
      <c r="DK9" s="59">
        <v>6.456</v>
      </c>
      <c r="DL9" s="59">
        <v>6.013</v>
      </c>
      <c r="DM9" s="59">
        <v>6.344</v>
      </c>
      <c r="DN9" s="59">
        <v>6.245</v>
      </c>
      <c r="DO9" s="59">
        <v>6.976</v>
      </c>
      <c r="DP9" s="59">
        <v>6.017</v>
      </c>
      <c r="DQ9" s="59">
        <v>5.928</v>
      </c>
      <c r="DR9" s="59">
        <v>4.651</v>
      </c>
      <c r="DS9" s="59">
        <v>4.941</v>
      </c>
      <c r="DT9" s="59">
        <v>5.985</v>
      </c>
      <c r="DU9" s="59">
        <v>4.158</v>
      </c>
      <c r="DV9" s="59">
        <v>5.254</v>
      </c>
      <c r="DW9" s="59">
        <v>5.28</v>
      </c>
      <c r="DX9" s="59">
        <v>4.483</v>
      </c>
      <c r="DY9" s="59">
        <v>5.246</v>
      </c>
      <c r="DZ9" s="59">
        <v>4.972</v>
      </c>
      <c r="EA9" s="59">
        <v>6.988</v>
      </c>
      <c r="EB9" s="59">
        <v>5.715</v>
      </c>
      <c r="EC9" s="59">
        <v>6.045</v>
      </c>
      <c r="ED9" s="59">
        <v>5.538</v>
      </c>
      <c r="EE9" s="59">
        <v>6.099</v>
      </c>
      <c r="EF9" s="59">
        <v>5.666</v>
      </c>
      <c r="EG9" s="59">
        <v>4.965</v>
      </c>
      <c r="EH9" s="59">
        <v>6.169</v>
      </c>
      <c r="EI9" s="59">
        <v>6.095</v>
      </c>
      <c r="EJ9" s="59">
        <v>5.883</v>
      </c>
      <c r="EK9" s="59">
        <v>5.671</v>
      </c>
      <c r="EL9" s="59">
        <v>5.732</v>
      </c>
      <c r="EM9" s="59">
        <v>7.268</v>
      </c>
      <c r="EN9" s="59">
        <v>7.108</v>
      </c>
      <c r="EO9" s="59">
        <v>6.778</v>
      </c>
      <c r="EP9" s="59">
        <v>6.028</v>
      </c>
      <c r="EQ9" s="59">
        <v>5.379</v>
      </c>
      <c r="ER9" s="59">
        <v>7.932</v>
      </c>
      <c r="ES9" s="59">
        <v>6.097</v>
      </c>
      <c r="ET9" s="59">
        <v>6.975</v>
      </c>
      <c r="EU9" s="59">
        <v>5.818</v>
      </c>
      <c r="EV9" s="59">
        <v>6.285</v>
      </c>
      <c r="EW9" s="59">
        <v>6.052</v>
      </c>
      <c r="EX9" s="59">
        <v>7.286</v>
      </c>
      <c r="EY9" s="59">
        <v>8.164</v>
      </c>
      <c r="EZ9" s="59">
        <v>6.131</v>
      </c>
      <c r="FA9" s="59">
        <v>6.881</v>
      </c>
      <c r="FB9" s="59">
        <v>6.623</v>
      </c>
      <c r="FC9" s="59">
        <v>5.636</v>
      </c>
      <c r="FD9" s="59">
        <v>6.464</v>
      </c>
      <c r="FE9" s="59">
        <v>5.602</v>
      </c>
      <c r="FF9" s="59">
        <v>6.619</v>
      </c>
      <c r="FG9" s="59">
        <v>6.168</v>
      </c>
      <c r="FH9" s="59">
        <v>6.196</v>
      </c>
      <c r="FI9" s="59">
        <v>7.018</v>
      </c>
      <c r="FJ9" s="59">
        <v>6.621</v>
      </c>
      <c r="FK9" s="59">
        <v>7.573</v>
      </c>
      <c r="FL9" s="59">
        <v>6.034</v>
      </c>
      <c r="FM9" s="59">
        <v>7.377</v>
      </c>
      <c r="FN9" s="59">
        <v>6.491</v>
      </c>
      <c r="FO9" s="59">
        <v>6.001</v>
      </c>
      <c r="FP9" s="59">
        <v>7.486</v>
      </c>
      <c r="FQ9" s="59">
        <v>5.856</v>
      </c>
      <c r="FR9" s="59">
        <v>6.231</v>
      </c>
      <c r="FS9" s="59">
        <v>5.372</v>
      </c>
      <c r="FT9" s="59">
        <v>5.265</v>
      </c>
      <c r="FU9" s="59">
        <v>3.517</v>
      </c>
      <c r="FV9" s="59">
        <v>4.834</v>
      </c>
      <c r="FW9" s="59">
        <v>4.013</v>
      </c>
      <c r="FX9" s="59">
        <v>5.573</v>
      </c>
      <c r="FY9" s="59">
        <v>5.6</v>
      </c>
      <c r="FZ9" s="59">
        <v>7.447</v>
      </c>
      <c r="GA9" s="59">
        <v>6.425</v>
      </c>
      <c r="GB9" s="59">
        <v>8.231</v>
      </c>
      <c r="GC9" s="59">
        <v>6.401</v>
      </c>
      <c r="GD9" s="59">
        <v>7.828</v>
      </c>
      <c r="GE9" s="59">
        <v>6.341</v>
      </c>
      <c r="GF9" s="59">
        <v>5.883</v>
      </c>
      <c r="GG9" s="59">
        <v>6.451</v>
      </c>
      <c r="GH9" s="59">
        <v>5.148</v>
      </c>
      <c r="GI9" s="59">
        <v>5.193</v>
      </c>
      <c r="GJ9" s="59">
        <v>5.021</v>
      </c>
      <c r="GK9" s="59">
        <v>5.77</v>
      </c>
      <c r="GL9" s="59">
        <v>4.963</v>
      </c>
      <c r="GM9" s="59">
        <v>4.875</v>
      </c>
      <c r="GN9" s="59">
        <v>5.38</v>
      </c>
      <c r="GO9" s="59">
        <v>4.304</v>
      </c>
      <c r="GP9" s="59">
        <v>4.794</v>
      </c>
      <c r="GQ9" s="59">
        <v>3.659</v>
      </c>
      <c r="GR9" s="59">
        <v>4.883</v>
      </c>
      <c r="GS9" s="59">
        <v>4.485</v>
      </c>
      <c r="GT9" s="59">
        <v>3.893</v>
      </c>
      <c r="GU9" s="60">
        <v>5.105</v>
      </c>
      <c r="GV9" s="60">
        <v>5.5</v>
      </c>
      <c r="GW9" s="60">
        <v>4.652</v>
      </c>
      <c r="GX9" s="60">
        <v>7.024</v>
      </c>
      <c r="GY9" s="60">
        <v>6.366</v>
      </c>
      <c r="GZ9" s="60">
        <v>5.581</v>
      </c>
      <c r="HA9" s="61">
        <v>4.094</v>
      </c>
      <c r="HB9" s="61">
        <v>5.203</v>
      </c>
      <c r="HC9" s="61">
        <v>4.862</v>
      </c>
      <c r="HD9" s="61">
        <v>5.168</v>
      </c>
      <c r="HE9" s="61">
        <v>4.506</v>
      </c>
      <c r="HF9" s="61">
        <v>5.359</v>
      </c>
      <c r="HG9" s="61">
        <v>5.347</v>
      </c>
      <c r="HH9" s="61">
        <v>4.926</v>
      </c>
      <c r="HI9" s="62">
        <v>5.812</v>
      </c>
      <c r="HJ9" s="61">
        <v>6.393</v>
      </c>
      <c r="HK9" s="62">
        <v>5.144</v>
      </c>
      <c r="HL9" s="62">
        <v>6.52</v>
      </c>
      <c r="HM9" s="62">
        <v>5.409</v>
      </c>
      <c r="HN9" s="62">
        <v>5.321</v>
      </c>
      <c r="HO9" s="63">
        <v>6.251</v>
      </c>
      <c r="HP9" s="63">
        <v>4.775</v>
      </c>
      <c r="HQ9" s="63">
        <v>6.972</v>
      </c>
      <c r="HR9" s="63">
        <v>5.115</v>
      </c>
      <c r="HS9" s="63">
        <v>5.65</v>
      </c>
      <c r="HT9" s="63"/>
      <c r="HU9" s="63"/>
      <c r="HV9" s="63"/>
      <c r="HW9" s="63"/>
    </row>
    <row r="10" ht="12.75" customHeight="1">
      <c r="A10" s="19">
        <f t="shared" si="2"/>
        <v>6</v>
      </c>
      <c r="B10" s="64" t="s">
        <v>14</v>
      </c>
      <c r="C10" s="59"/>
      <c r="D10" s="59">
        <v>1.567</v>
      </c>
      <c r="E10" s="59">
        <v>1.369</v>
      </c>
      <c r="F10" s="59">
        <v>1.591</v>
      </c>
      <c r="G10" s="59">
        <v>1.988</v>
      </c>
      <c r="H10" s="59">
        <v>1.808</v>
      </c>
      <c r="I10" s="59">
        <v>1.843</v>
      </c>
      <c r="J10" s="59">
        <v>2.013</v>
      </c>
      <c r="K10" s="59">
        <v>2.034</v>
      </c>
      <c r="L10" s="59">
        <v>1.756</v>
      </c>
      <c r="M10" s="59">
        <v>1.836</v>
      </c>
      <c r="N10" s="59">
        <v>1.804</v>
      </c>
      <c r="O10" s="59">
        <v>1.604</v>
      </c>
      <c r="P10" s="59">
        <v>1.705</v>
      </c>
      <c r="Q10" s="59">
        <v>1.454</v>
      </c>
      <c r="R10" s="59">
        <v>1.772</v>
      </c>
      <c r="S10" s="59">
        <v>2.193</v>
      </c>
      <c r="T10" s="59">
        <v>2.009</v>
      </c>
      <c r="U10" s="59">
        <v>2.106</v>
      </c>
      <c r="V10" s="59">
        <v>1.605</v>
      </c>
      <c r="W10" s="59">
        <v>2.183</v>
      </c>
      <c r="X10" s="59">
        <v>2.78</v>
      </c>
      <c r="Y10" s="59">
        <v>2.856</v>
      </c>
      <c r="Z10" s="59">
        <v>3.158</v>
      </c>
      <c r="AA10" s="59">
        <v>2.444</v>
      </c>
      <c r="AB10" s="59">
        <v>2.109</v>
      </c>
      <c r="AC10" s="59">
        <v>2.2270000000000003</v>
      </c>
      <c r="AD10" s="59">
        <v>2.379</v>
      </c>
      <c r="AE10" s="59">
        <v>3.0219999999999994</v>
      </c>
      <c r="AF10" s="59">
        <v>2.335</v>
      </c>
      <c r="AG10" s="59">
        <v>2.8770000000000002</v>
      </c>
      <c r="AH10" s="59">
        <v>3.2649999999999997</v>
      </c>
      <c r="AI10" s="59">
        <v>2.221</v>
      </c>
      <c r="AJ10" s="59">
        <v>3.5829999999999997</v>
      </c>
      <c r="AK10" s="59">
        <v>3.604</v>
      </c>
      <c r="AL10" s="59">
        <v>2.151</v>
      </c>
      <c r="AM10" s="59">
        <v>2.7729999999999997</v>
      </c>
      <c r="AN10" s="59">
        <v>1.6830000000000003</v>
      </c>
      <c r="AO10" s="59">
        <v>2.2359999999999998</v>
      </c>
      <c r="AP10" s="59">
        <v>2.2259999999999995</v>
      </c>
      <c r="AQ10" s="59">
        <v>2.8130000000000006</v>
      </c>
      <c r="AR10" s="59">
        <v>2.239</v>
      </c>
      <c r="AS10" s="59">
        <v>2.495</v>
      </c>
      <c r="AT10" s="59">
        <v>2.638</v>
      </c>
      <c r="AU10" s="59">
        <v>2.558</v>
      </c>
      <c r="AV10" s="59">
        <v>2.2819999999999996</v>
      </c>
      <c r="AW10" s="59">
        <v>1.8710000000000002</v>
      </c>
      <c r="AX10" s="59">
        <v>2.847</v>
      </c>
      <c r="AY10" s="59">
        <v>2.109</v>
      </c>
      <c r="AZ10" s="59">
        <v>1.805</v>
      </c>
      <c r="BA10" s="59">
        <v>1.951</v>
      </c>
      <c r="BB10" s="59">
        <v>2.7569999999999997</v>
      </c>
      <c r="BC10" s="59">
        <v>2.268</v>
      </c>
      <c r="BD10" s="59">
        <v>2.188</v>
      </c>
      <c r="BE10" s="59">
        <v>2.3640000000000003</v>
      </c>
      <c r="BF10" s="59">
        <v>1.973</v>
      </c>
      <c r="BG10" s="59">
        <v>2.536</v>
      </c>
      <c r="BH10" s="59">
        <v>2.7830000000000004</v>
      </c>
      <c r="BI10" s="59">
        <v>2.3860000000000006</v>
      </c>
      <c r="BJ10" s="59">
        <v>2.775</v>
      </c>
      <c r="BK10" s="59">
        <v>2.9139999999999997</v>
      </c>
      <c r="BL10" s="59">
        <v>1.99</v>
      </c>
      <c r="BM10" s="59">
        <v>2.6879999999999997</v>
      </c>
      <c r="BN10" s="59">
        <v>3.2609999999999997</v>
      </c>
      <c r="BO10" s="59">
        <v>3.1039999999999996</v>
      </c>
      <c r="BP10" s="59">
        <v>3.8390000000000004</v>
      </c>
      <c r="BQ10" s="59">
        <v>3.324</v>
      </c>
      <c r="BR10" s="59">
        <v>3.088</v>
      </c>
      <c r="BS10" s="59">
        <v>2.677</v>
      </c>
      <c r="BT10" s="59">
        <v>3.012</v>
      </c>
      <c r="BU10" s="59">
        <v>2.799</v>
      </c>
      <c r="BV10" s="59">
        <v>2.473</v>
      </c>
      <c r="BW10" s="59">
        <v>3.309</v>
      </c>
      <c r="BX10" s="59">
        <v>2.185</v>
      </c>
      <c r="BY10" s="59">
        <v>1.709</v>
      </c>
      <c r="BZ10" s="59">
        <v>2.6879999999999997</v>
      </c>
      <c r="CA10" s="59">
        <v>2.476</v>
      </c>
      <c r="CB10" s="59">
        <v>2.903</v>
      </c>
      <c r="CC10" s="59">
        <v>3.0420000000000003</v>
      </c>
      <c r="CD10" s="59">
        <v>2.8939999999999997</v>
      </c>
      <c r="CE10" s="59">
        <v>3.3419999999999996</v>
      </c>
      <c r="CF10" s="59">
        <v>2.7369999999999997</v>
      </c>
      <c r="CG10" s="59">
        <v>3.884</v>
      </c>
      <c r="CH10" s="59">
        <v>2.645</v>
      </c>
      <c r="CI10" s="59">
        <v>2.715</v>
      </c>
      <c r="CJ10" s="59">
        <v>2.022</v>
      </c>
      <c r="CK10" s="59">
        <v>2.297</v>
      </c>
      <c r="CL10" s="59">
        <v>3.456</v>
      </c>
      <c r="CM10" s="59">
        <v>3.63</v>
      </c>
      <c r="CN10" s="59">
        <v>3.101</v>
      </c>
      <c r="CO10" s="59">
        <v>3.301</v>
      </c>
      <c r="CP10" s="59">
        <v>3.006</v>
      </c>
      <c r="CQ10" s="59">
        <v>2.705</v>
      </c>
      <c r="CR10" s="59">
        <v>2.829</v>
      </c>
      <c r="CS10" s="59">
        <v>3.42</v>
      </c>
      <c r="CT10" s="59">
        <v>3.36</v>
      </c>
      <c r="CU10" s="59">
        <v>3.144</v>
      </c>
      <c r="CV10" s="59">
        <v>2.617</v>
      </c>
      <c r="CW10" s="59">
        <v>2.639</v>
      </c>
      <c r="CX10" s="59">
        <v>3.137</v>
      </c>
      <c r="CY10" s="59">
        <v>3.528</v>
      </c>
      <c r="CZ10" s="59">
        <v>3.934</v>
      </c>
      <c r="DA10" s="59">
        <v>2.477</v>
      </c>
      <c r="DB10" s="59">
        <v>2.71</v>
      </c>
      <c r="DC10" s="59">
        <v>2.932</v>
      </c>
      <c r="DD10" s="59">
        <v>3.604</v>
      </c>
      <c r="DE10" s="59">
        <v>3.625</v>
      </c>
      <c r="DF10" s="59">
        <v>3.297</v>
      </c>
      <c r="DG10" s="59">
        <v>3.1</v>
      </c>
      <c r="DH10" s="59">
        <v>2.968</v>
      </c>
      <c r="DI10" s="59">
        <v>2.827</v>
      </c>
      <c r="DJ10" s="59">
        <v>3.553</v>
      </c>
      <c r="DK10" s="59">
        <v>3.829</v>
      </c>
      <c r="DL10" s="59">
        <v>3.26</v>
      </c>
      <c r="DM10" s="59">
        <v>3.727</v>
      </c>
      <c r="DN10" s="59">
        <v>3.542</v>
      </c>
      <c r="DO10" s="59">
        <v>3.962</v>
      </c>
      <c r="DP10" s="59">
        <v>3.388</v>
      </c>
      <c r="DQ10" s="59">
        <v>3.836</v>
      </c>
      <c r="DR10" s="59">
        <v>3.639</v>
      </c>
      <c r="DS10" s="59">
        <v>3.806</v>
      </c>
      <c r="DT10" s="59">
        <v>2.989</v>
      </c>
      <c r="DU10" s="59">
        <v>3.943</v>
      </c>
      <c r="DV10" s="59">
        <v>3.604</v>
      </c>
      <c r="DW10" s="59">
        <v>3.877</v>
      </c>
      <c r="DX10" s="59">
        <v>4.297</v>
      </c>
      <c r="DY10" s="59">
        <v>3.789</v>
      </c>
      <c r="DZ10" s="59">
        <v>4.333</v>
      </c>
      <c r="EA10" s="59">
        <v>4.7</v>
      </c>
      <c r="EB10" s="59">
        <v>3.938</v>
      </c>
      <c r="EC10" s="59">
        <v>3.484</v>
      </c>
      <c r="ED10" s="59">
        <v>3.974</v>
      </c>
      <c r="EE10" s="59">
        <v>3.512</v>
      </c>
      <c r="EF10" s="59">
        <v>4.436</v>
      </c>
      <c r="EG10" s="59">
        <v>3.49</v>
      </c>
      <c r="EH10" s="59">
        <v>4.19</v>
      </c>
      <c r="EI10" s="59">
        <v>3.918</v>
      </c>
      <c r="EJ10" s="59">
        <v>4.98</v>
      </c>
      <c r="EK10" s="59">
        <v>4.41</v>
      </c>
      <c r="EL10" s="59">
        <v>5.021</v>
      </c>
      <c r="EM10" s="59">
        <v>4.669</v>
      </c>
      <c r="EN10" s="59">
        <v>4.036</v>
      </c>
      <c r="EO10" s="59">
        <v>5.238</v>
      </c>
      <c r="EP10" s="59">
        <v>4.22</v>
      </c>
      <c r="EQ10" s="59">
        <v>3.997</v>
      </c>
      <c r="ER10" s="59">
        <v>3.404</v>
      </c>
      <c r="ES10" s="59">
        <v>2.801</v>
      </c>
      <c r="ET10" s="59">
        <v>5.398</v>
      </c>
      <c r="EU10" s="59">
        <v>4.078</v>
      </c>
      <c r="EV10" s="59">
        <v>3.127</v>
      </c>
      <c r="EW10" s="59">
        <v>3.906</v>
      </c>
      <c r="EX10" s="59">
        <v>5.115</v>
      </c>
      <c r="EY10" s="59">
        <v>4.876</v>
      </c>
      <c r="EZ10" s="59">
        <v>4.037</v>
      </c>
      <c r="FA10" s="59">
        <v>4.708</v>
      </c>
      <c r="FB10" s="59">
        <v>3.821</v>
      </c>
      <c r="FC10" s="59">
        <v>3.568</v>
      </c>
      <c r="FD10" s="59">
        <v>3.964</v>
      </c>
      <c r="FE10" s="59">
        <v>3.893</v>
      </c>
      <c r="FF10" s="59">
        <v>4.029</v>
      </c>
      <c r="FG10" s="59">
        <v>4.748</v>
      </c>
      <c r="FH10" s="59">
        <v>4.572</v>
      </c>
      <c r="FI10" s="59">
        <v>4.388</v>
      </c>
      <c r="FJ10" s="59">
        <v>3.575</v>
      </c>
      <c r="FK10" s="59">
        <v>4.619</v>
      </c>
      <c r="FL10" s="59">
        <v>4.22</v>
      </c>
      <c r="FM10" s="59">
        <v>4.93</v>
      </c>
      <c r="FN10" s="59">
        <v>4.957</v>
      </c>
      <c r="FO10" s="59">
        <v>3.172</v>
      </c>
      <c r="FP10" s="59">
        <v>3.655</v>
      </c>
      <c r="FQ10" s="59">
        <v>3.546</v>
      </c>
      <c r="FR10" s="59">
        <v>4.252</v>
      </c>
      <c r="FS10" s="59">
        <v>3.445</v>
      </c>
      <c r="FT10" s="59">
        <v>4.446</v>
      </c>
      <c r="FU10" s="59">
        <v>4.549</v>
      </c>
      <c r="FV10" s="59">
        <v>5.128</v>
      </c>
      <c r="FW10" s="59">
        <v>4.856</v>
      </c>
      <c r="FX10" s="59">
        <v>4.661</v>
      </c>
      <c r="FY10" s="59">
        <v>3.347</v>
      </c>
      <c r="FZ10" s="59">
        <v>3.206</v>
      </c>
      <c r="GA10" s="59">
        <v>2.474</v>
      </c>
      <c r="GB10" s="59">
        <v>3.072</v>
      </c>
      <c r="GC10" s="59">
        <v>3.202</v>
      </c>
      <c r="GD10" s="59">
        <v>4.308</v>
      </c>
      <c r="GE10" s="59">
        <v>4.329</v>
      </c>
      <c r="GF10" s="59">
        <v>4.38</v>
      </c>
      <c r="GG10" s="59">
        <v>3.34</v>
      </c>
      <c r="GH10" s="59">
        <v>3.595</v>
      </c>
      <c r="GI10" s="59">
        <v>4.986</v>
      </c>
      <c r="GJ10" s="59">
        <v>3.352</v>
      </c>
      <c r="GK10" s="59">
        <v>3.469</v>
      </c>
      <c r="GL10" s="59">
        <v>3.541</v>
      </c>
      <c r="GM10" s="59">
        <v>3.516</v>
      </c>
      <c r="GN10" s="59">
        <v>2.879</v>
      </c>
      <c r="GO10" s="59">
        <v>4.119</v>
      </c>
      <c r="GP10" s="59">
        <v>4.074</v>
      </c>
      <c r="GQ10" s="59">
        <v>4.762</v>
      </c>
      <c r="GR10" s="59">
        <v>5.061</v>
      </c>
      <c r="GS10" s="59">
        <v>3.505</v>
      </c>
      <c r="GT10" s="59">
        <v>3.371</v>
      </c>
      <c r="GU10" s="60">
        <v>3.196</v>
      </c>
      <c r="GV10" s="60">
        <v>3.921</v>
      </c>
      <c r="GW10" s="60">
        <v>3.706</v>
      </c>
      <c r="GX10" s="60">
        <v>3.365</v>
      </c>
      <c r="GY10" s="60">
        <v>3.623</v>
      </c>
      <c r="GZ10" s="60">
        <v>3.757</v>
      </c>
      <c r="HA10" s="61">
        <v>3.014</v>
      </c>
      <c r="HB10" s="61">
        <v>3.478</v>
      </c>
      <c r="HC10" s="61">
        <v>4.474</v>
      </c>
      <c r="HD10" s="61">
        <v>4.079</v>
      </c>
      <c r="HE10" s="61">
        <v>3.926</v>
      </c>
      <c r="HF10" s="61">
        <v>2.907</v>
      </c>
      <c r="HG10" s="61">
        <v>4.972</v>
      </c>
      <c r="HH10" s="61">
        <v>4.185</v>
      </c>
      <c r="HI10" s="62">
        <v>3.758</v>
      </c>
      <c r="HJ10" s="61">
        <v>3.62</v>
      </c>
      <c r="HK10" s="62">
        <v>4.23</v>
      </c>
      <c r="HL10" s="62">
        <v>3.006</v>
      </c>
      <c r="HM10" s="62">
        <v>3.485</v>
      </c>
      <c r="HN10" s="62">
        <v>4.117</v>
      </c>
      <c r="HO10" s="63">
        <v>4.468</v>
      </c>
      <c r="HP10" s="63">
        <v>4.326</v>
      </c>
      <c r="HQ10" s="63">
        <v>4.951</v>
      </c>
      <c r="HR10" s="63">
        <v>3.866</v>
      </c>
      <c r="HS10" s="63">
        <v>4.403</v>
      </c>
      <c r="HT10" s="63"/>
      <c r="HU10" s="63"/>
      <c r="HV10" s="63"/>
      <c r="HW10" s="63"/>
    </row>
    <row r="11" ht="13.5" customHeight="1">
      <c r="A11" s="19">
        <f t="shared" si="2"/>
        <v>7</v>
      </c>
      <c r="B11" s="54" t="s">
        <v>15</v>
      </c>
      <c r="C11" s="55"/>
      <c r="D11" s="55">
        <v>0.846</v>
      </c>
      <c r="E11" s="55">
        <v>1.023</v>
      </c>
      <c r="F11" s="55">
        <v>0.936</v>
      </c>
      <c r="G11" s="55">
        <v>0.806</v>
      </c>
      <c r="H11" s="55">
        <v>1.081</v>
      </c>
      <c r="I11" s="55">
        <v>0.739</v>
      </c>
      <c r="J11" s="55">
        <v>0.979</v>
      </c>
      <c r="K11" s="55">
        <v>0.819</v>
      </c>
      <c r="L11" s="55">
        <v>0.918</v>
      </c>
      <c r="M11" s="55">
        <v>0.917</v>
      </c>
      <c r="N11" s="55">
        <v>0.704</v>
      </c>
      <c r="O11" s="55">
        <v>0.889</v>
      </c>
      <c r="P11" s="55">
        <v>0.982</v>
      </c>
      <c r="Q11" s="55">
        <v>0.711</v>
      </c>
      <c r="R11" s="55">
        <v>1.013</v>
      </c>
      <c r="S11" s="55">
        <v>0.608</v>
      </c>
      <c r="T11" s="55">
        <v>0.732</v>
      </c>
      <c r="U11" s="55">
        <v>0.698</v>
      </c>
      <c r="V11" s="55">
        <v>0.733</v>
      </c>
      <c r="W11" s="55">
        <v>0.583</v>
      </c>
      <c r="X11" s="55">
        <v>0.649</v>
      </c>
      <c r="Y11" s="55">
        <v>0.621</v>
      </c>
      <c r="Z11" s="55">
        <v>0.531</v>
      </c>
      <c r="AA11" s="55">
        <v>0.422</v>
      </c>
      <c r="AB11" s="55">
        <v>0.265</v>
      </c>
      <c r="AC11" s="55">
        <v>0.443</v>
      </c>
      <c r="AD11" s="55">
        <v>0.458</v>
      </c>
      <c r="AE11" s="55">
        <v>0.484</v>
      </c>
      <c r="AF11" s="55">
        <v>0.479</v>
      </c>
      <c r="AG11" s="55">
        <v>0.387</v>
      </c>
      <c r="AH11" s="55">
        <v>0.707</v>
      </c>
      <c r="AI11" s="55">
        <v>0.414</v>
      </c>
      <c r="AJ11" s="55">
        <v>0.381</v>
      </c>
      <c r="AK11" s="55">
        <v>0.497</v>
      </c>
      <c r="AL11" s="55">
        <v>0.527</v>
      </c>
      <c r="AM11" s="55">
        <v>0.51</v>
      </c>
      <c r="AN11" s="55">
        <v>0.644</v>
      </c>
      <c r="AO11" s="55">
        <v>0.0</v>
      </c>
      <c r="AP11" s="55">
        <v>0.0</v>
      </c>
      <c r="AQ11" s="55">
        <v>0.0</v>
      </c>
      <c r="AR11" s="55">
        <v>0.0</v>
      </c>
      <c r="AS11" s="55">
        <v>0.0</v>
      </c>
      <c r="AT11" s="55">
        <v>0.0</v>
      </c>
      <c r="AU11" s="55">
        <v>0.0</v>
      </c>
      <c r="AV11" s="55">
        <v>0.0</v>
      </c>
      <c r="AW11" s="55">
        <v>0.0</v>
      </c>
      <c r="AX11" s="55">
        <v>0.0</v>
      </c>
      <c r="AY11" s="55">
        <v>0.0</v>
      </c>
      <c r="AZ11" s="55">
        <v>0.0</v>
      </c>
      <c r="BA11" s="55">
        <v>0.0</v>
      </c>
      <c r="BB11" s="55">
        <v>0.0</v>
      </c>
      <c r="BC11" s="55">
        <v>0.0</v>
      </c>
      <c r="BD11" s="55">
        <v>0.0</v>
      </c>
      <c r="BE11" s="55">
        <v>0.0</v>
      </c>
      <c r="BF11" s="55">
        <v>0.0</v>
      </c>
      <c r="BG11" s="55">
        <v>0.0</v>
      </c>
      <c r="BH11" s="55">
        <v>0.0</v>
      </c>
      <c r="BI11" s="55">
        <v>0.0</v>
      </c>
      <c r="BJ11" s="55">
        <v>0.0</v>
      </c>
      <c r="BK11" s="55">
        <v>0.0</v>
      </c>
      <c r="BL11" s="55">
        <v>0.0</v>
      </c>
      <c r="BM11" s="55">
        <v>0.0</v>
      </c>
      <c r="BN11" s="55">
        <v>0.0</v>
      </c>
      <c r="BO11" s="55">
        <v>0.0</v>
      </c>
      <c r="BP11" s="55">
        <v>0.0</v>
      </c>
      <c r="BQ11" s="55">
        <v>0.0</v>
      </c>
      <c r="BR11" s="55">
        <v>0.0</v>
      </c>
      <c r="BS11" s="55">
        <v>0.0</v>
      </c>
      <c r="BT11" s="55">
        <v>0.0</v>
      </c>
      <c r="BU11" s="55">
        <v>0.0</v>
      </c>
      <c r="BV11" s="55">
        <v>0.0</v>
      </c>
      <c r="BW11" s="55">
        <v>0.0</v>
      </c>
      <c r="BX11" s="55">
        <v>0.0</v>
      </c>
      <c r="BY11" s="55">
        <v>0.0</v>
      </c>
      <c r="BZ11" s="55">
        <v>0.0</v>
      </c>
      <c r="CA11" s="55">
        <v>0.0</v>
      </c>
      <c r="CB11" s="55">
        <v>0.0</v>
      </c>
      <c r="CC11" s="55">
        <v>0.0</v>
      </c>
      <c r="CD11" s="55">
        <v>0.0</v>
      </c>
      <c r="CE11" s="55">
        <v>0.0</v>
      </c>
      <c r="CF11" s="55">
        <v>0.0</v>
      </c>
      <c r="CG11" s="55">
        <v>0.0</v>
      </c>
      <c r="CH11" s="55">
        <v>0.0</v>
      </c>
      <c r="CI11" s="55">
        <v>0.0</v>
      </c>
      <c r="CJ11" s="55">
        <v>0.0</v>
      </c>
      <c r="CK11" s="55">
        <v>0.0</v>
      </c>
      <c r="CL11" s="55">
        <v>0.0</v>
      </c>
      <c r="CM11" s="55">
        <v>0.0</v>
      </c>
      <c r="CN11" s="55">
        <v>0.0</v>
      </c>
      <c r="CO11" s="55">
        <v>0.0</v>
      </c>
      <c r="CP11" s="55">
        <v>0.0</v>
      </c>
      <c r="CQ11" s="55">
        <v>0.0</v>
      </c>
      <c r="CR11" s="55">
        <v>0.0</v>
      </c>
      <c r="CS11" s="55">
        <v>0.0</v>
      </c>
      <c r="CT11" s="55">
        <v>0.0</v>
      </c>
      <c r="CU11" s="55">
        <v>0.0</v>
      </c>
      <c r="CV11" s="55">
        <v>0.0</v>
      </c>
      <c r="CW11" s="55">
        <v>0.0</v>
      </c>
      <c r="CX11" s="55">
        <v>0.0</v>
      </c>
      <c r="CY11" s="55">
        <v>0.0</v>
      </c>
      <c r="CZ11" s="55">
        <v>0.0</v>
      </c>
      <c r="DA11" s="55">
        <v>0.0</v>
      </c>
      <c r="DB11" s="55">
        <v>0.0</v>
      </c>
      <c r="DC11" s="55">
        <v>0.0</v>
      </c>
      <c r="DD11" s="55">
        <v>0.0</v>
      </c>
      <c r="DE11" s="55">
        <v>0.0</v>
      </c>
      <c r="DF11" s="55">
        <v>0.0</v>
      </c>
      <c r="DG11" s="55">
        <v>0.0</v>
      </c>
      <c r="DH11" s="55">
        <v>0.0</v>
      </c>
      <c r="DI11" s="55">
        <v>0.0</v>
      </c>
      <c r="DJ11" s="55">
        <v>0.0</v>
      </c>
      <c r="DK11" s="55">
        <v>0.0</v>
      </c>
      <c r="DL11" s="55">
        <v>0.0</v>
      </c>
      <c r="DM11" s="55">
        <v>0.0</v>
      </c>
      <c r="DN11" s="55">
        <v>0.0</v>
      </c>
      <c r="DO11" s="55">
        <v>0.0</v>
      </c>
      <c r="DP11" s="55">
        <v>0.0</v>
      </c>
      <c r="DQ11" s="55">
        <v>0.0</v>
      </c>
      <c r="DR11" s="55">
        <v>0.0</v>
      </c>
      <c r="DS11" s="55">
        <v>0.0</v>
      </c>
      <c r="DT11" s="55">
        <v>0.0</v>
      </c>
      <c r="DU11" s="55">
        <v>0.0</v>
      </c>
      <c r="DV11" s="55">
        <v>0.0</v>
      </c>
      <c r="DW11" s="55">
        <v>0.0</v>
      </c>
      <c r="DX11" s="55">
        <v>0.0</v>
      </c>
      <c r="DY11" s="55">
        <v>0.0</v>
      </c>
      <c r="DZ11" s="55">
        <v>0.0</v>
      </c>
      <c r="EA11" s="55">
        <v>0.0</v>
      </c>
      <c r="EB11" s="55">
        <v>0.0</v>
      </c>
      <c r="EC11" s="55">
        <v>0.0</v>
      </c>
      <c r="ED11" s="55">
        <v>0.256</v>
      </c>
      <c r="EE11" s="55">
        <v>0.518</v>
      </c>
      <c r="EF11" s="55">
        <v>0.358</v>
      </c>
      <c r="EG11" s="55">
        <v>0.372</v>
      </c>
      <c r="EH11" s="55">
        <v>0.494</v>
      </c>
      <c r="EI11" s="55">
        <v>0.708</v>
      </c>
      <c r="EJ11" s="55">
        <v>0.908</v>
      </c>
      <c r="EK11" s="55">
        <v>1.004</v>
      </c>
      <c r="EL11" s="55">
        <v>1.343</v>
      </c>
      <c r="EM11" s="55">
        <v>1.276</v>
      </c>
      <c r="EN11" s="55">
        <v>1.098</v>
      </c>
      <c r="EO11" s="55">
        <v>1.038</v>
      </c>
      <c r="EP11" s="55">
        <v>1.181</v>
      </c>
      <c r="EQ11" s="55">
        <v>1.292</v>
      </c>
      <c r="ER11" s="55">
        <v>1.173</v>
      </c>
      <c r="ES11" s="55">
        <v>1.625</v>
      </c>
      <c r="ET11" s="55">
        <v>1.955</v>
      </c>
      <c r="EU11" s="55">
        <v>1.718</v>
      </c>
      <c r="EV11" s="55">
        <v>2.089</v>
      </c>
      <c r="EW11" s="55">
        <v>2.22</v>
      </c>
      <c r="EX11" s="55">
        <v>2.249</v>
      </c>
      <c r="EY11" s="55">
        <v>2.121</v>
      </c>
      <c r="EZ11" s="55">
        <v>2.055</v>
      </c>
      <c r="FA11" s="55">
        <v>2.192</v>
      </c>
      <c r="FB11" s="55">
        <v>2.392</v>
      </c>
      <c r="FC11" s="55">
        <v>1.911</v>
      </c>
      <c r="FD11" s="55">
        <v>1.506</v>
      </c>
      <c r="FE11" s="55">
        <v>1.704</v>
      </c>
      <c r="FF11" s="55">
        <v>2.119</v>
      </c>
      <c r="FG11" s="55">
        <v>1.685</v>
      </c>
      <c r="FH11" s="55">
        <v>2.228</v>
      </c>
      <c r="FI11" s="55">
        <v>2.301</v>
      </c>
      <c r="FJ11" s="55">
        <v>1.998</v>
      </c>
      <c r="FK11" s="55">
        <v>2.303</v>
      </c>
      <c r="FL11" s="55">
        <v>2.215</v>
      </c>
      <c r="FM11" s="55">
        <v>2.322</v>
      </c>
      <c r="FN11" s="55">
        <v>2.337</v>
      </c>
      <c r="FO11" s="55">
        <v>2.402</v>
      </c>
      <c r="FP11" s="55">
        <v>1.573</v>
      </c>
      <c r="FQ11" s="55">
        <v>2.239</v>
      </c>
      <c r="FR11" s="55">
        <v>2.449</v>
      </c>
      <c r="FS11" s="55">
        <v>2.563</v>
      </c>
      <c r="FT11" s="55">
        <v>2.507</v>
      </c>
      <c r="FU11" s="55">
        <v>2.072</v>
      </c>
      <c r="FV11" s="55">
        <v>2.163</v>
      </c>
      <c r="FW11" s="55">
        <v>2.462</v>
      </c>
      <c r="FX11" s="55">
        <v>2.164</v>
      </c>
      <c r="FY11" s="55">
        <v>2.023</v>
      </c>
      <c r="FZ11" s="55">
        <v>2.174</v>
      </c>
      <c r="GA11" s="55">
        <v>1.677</v>
      </c>
      <c r="GB11" s="55">
        <v>1.675</v>
      </c>
      <c r="GC11" s="55">
        <v>2.035</v>
      </c>
      <c r="GD11" s="55">
        <v>1.991</v>
      </c>
      <c r="GE11" s="55">
        <v>2.136</v>
      </c>
      <c r="GF11" s="55">
        <v>2.154</v>
      </c>
      <c r="GG11" s="55">
        <v>1.991</v>
      </c>
      <c r="GH11" s="55">
        <v>1.907</v>
      </c>
      <c r="GI11" s="55">
        <v>1.921</v>
      </c>
      <c r="GJ11" s="55">
        <v>1.574</v>
      </c>
      <c r="GK11" s="55">
        <v>1.682</v>
      </c>
      <c r="GL11" s="55">
        <v>1.516</v>
      </c>
      <c r="GM11" s="55">
        <v>1.645</v>
      </c>
      <c r="GN11" s="55">
        <v>1.217</v>
      </c>
      <c r="GO11" s="55">
        <v>1.38</v>
      </c>
      <c r="GP11" s="55">
        <v>1.827</v>
      </c>
      <c r="GQ11" s="55">
        <v>2.071</v>
      </c>
      <c r="GR11" s="55">
        <v>1.966</v>
      </c>
      <c r="GS11" s="55">
        <v>1.98</v>
      </c>
      <c r="GT11" s="55">
        <v>1.481</v>
      </c>
      <c r="GU11" s="65">
        <v>1.945</v>
      </c>
      <c r="GV11" s="65">
        <v>1.761</v>
      </c>
      <c r="GW11" s="65">
        <v>1.918</v>
      </c>
      <c r="GX11" s="65">
        <v>1.72</v>
      </c>
      <c r="GY11" s="65">
        <v>2.109</v>
      </c>
      <c r="GZ11" s="65">
        <v>2.058</v>
      </c>
      <c r="HA11" s="56">
        <v>2.111</v>
      </c>
      <c r="HB11" s="56">
        <v>2.486</v>
      </c>
      <c r="HC11" s="56">
        <v>2.253</v>
      </c>
      <c r="HD11" s="56">
        <v>2.321</v>
      </c>
      <c r="HE11" s="56">
        <v>2.177</v>
      </c>
      <c r="HF11" s="56">
        <v>1.952</v>
      </c>
      <c r="HG11" s="56">
        <v>2.667</v>
      </c>
      <c r="HH11" s="56">
        <v>2.009</v>
      </c>
      <c r="HI11" s="66">
        <v>2.745</v>
      </c>
      <c r="HJ11" s="56">
        <v>1.441</v>
      </c>
      <c r="HK11" s="66">
        <v>2.08</v>
      </c>
      <c r="HL11" s="66">
        <v>2.567</v>
      </c>
      <c r="HM11" s="66">
        <v>2.832</v>
      </c>
      <c r="HN11" s="66">
        <v>2.525</v>
      </c>
      <c r="HO11" s="66">
        <v>2.587</v>
      </c>
      <c r="HP11" s="66">
        <v>0.166</v>
      </c>
      <c r="HQ11" s="66">
        <v>1.165</v>
      </c>
      <c r="HR11" s="66">
        <v>2.643</v>
      </c>
      <c r="HS11" s="66">
        <v>2.636</v>
      </c>
      <c r="HT11" s="63"/>
      <c r="HU11" s="63"/>
      <c r="HV11" s="63"/>
      <c r="HW11" s="63"/>
    </row>
    <row r="12" ht="13.5" customHeight="1">
      <c r="A12" s="19">
        <f t="shared" si="2"/>
        <v>8</v>
      </c>
      <c r="B12" s="67" t="s">
        <v>16</v>
      </c>
      <c r="C12" s="68"/>
      <c r="D12" s="69">
        <v>8.83</v>
      </c>
      <c r="E12" s="69">
        <v>7.454</v>
      </c>
      <c r="F12" s="69">
        <v>11.85</v>
      </c>
      <c r="G12" s="69">
        <v>11.502</v>
      </c>
      <c r="H12" s="69">
        <v>10.006</v>
      </c>
      <c r="I12" s="69">
        <v>11.602</v>
      </c>
      <c r="J12" s="69">
        <v>11.987</v>
      </c>
      <c r="K12" s="69">
        <v>7.568</v>
      </c>
      <c r="L12" s="69">
        <v>9.862</v>
      </c>
      <c r="M12" s="69">
        <v>6.89</v>
      </c>
      <c r="N12" s="69">
        <v>6.11</v>
      </c>
      <c r="O12" s="69">
        <v>7.047</v>
      </c>
      <c r="P12" s="69">
        <v>6.242</v>
      </c>
      <c r="Q12" s="69">
        <v>5.789</v>
      </c>
      <c r="R12" s="69">
        <v>6.169</v>
      </c>
      <c r="S12" s="69">
        <v>4.933</v>
      </c>
      <c r="T12" s="69">
        <v>6.333</v>
      </c>
      <c r="U12" s="69">
        <v>9.03</v>
      </c>
      <c r="V12" s="69">
        <v>9.637</v>
      </c>
      <c r="W12" s="69">
        <v>7.709</v>
      </c>
      <c r="X12" s="69">
        <v>9.895</v>
      </c>
      <c r="Y12" s="69">
        <v>9.075</v>
      </c>
      <c r="Z12" s="69">
        <v>8.938</v>
      </c>
      <c r="AA12" s="69">
        <v>9.213</v>
      </c>
      <c r="AB12" s="69">
        <v>5.908</v>
      </c>
      <c r="AC12" s="69">
        <v>6.359</v>
      </c>
      <c r="AD12" s="69">
        <v>8.376</v>
      </c>
      <c r="AE12" s="69">
        <v>5.359</v>
      </c>
      <c r="AF12" s="69">
        <v>7.942</v>
      </c>
      <c r="AG12" s="69">
        <v>7.075</v>
      </c>
      <c r="AH12" s="69">
        <v>6.598</v>
      </c>
      <c r="AI12" s="69">
        <v>6.668</v>
      </c>
      <c r="AJ12" s="69">
        <v>8.373</v>
      </c>
      <c r="AK12" s="69">
        <v>5.984</v>
      </c>
      <c r="AL12" s="69">
        <v>7.599</v>
      </c>
      <c r="AM12" s="69">
        <v>6.701</v>
      </c>
      <c r="AN12" s="69">
        <v>4.596</v>
      </c>
      <c r="AO12" s="69">
        <v>6.793</v>
      </c>
      <c r="AP12" s="69">
        <v>8.37</v>
      </c>
      <c r="AQ12" s="69">
        <v>9.333</v>
      </c>
      <c r="AR12" s="69">
        <v>10.292</v>
      </c>
      <c r="AS12" s="69">
        <v>10.55</v>
      </c>
      <c r="AT12" s="69">
        <v>12.531</v>
      </c>
      <c r="AU12" s="69">
        <v>10.819</v>
      </c>
      <c r="AV12" s="69">
        <v>11.552</v>
      </c>
      <c r="AW12" s="69">
        <v>13.765</v>
      </c>
      <c r="AX12" s="69">
        <v>10.997</v>
      </c>
      <c r="AY12" s="69">
        <v>10.75</v>
      </c>
      <c r="AZ12" s="69">
        <v>13.726</v>
      </c>
      <c r="BA12" s="69">
        <v>10.259</v>
      </c>
      <c r="BB12" s="69">
        <v>12.313</v>
      </c>
      <c r="BC12" s="69">
        <v>15.338</v>
      </c>
      <c r="BD12" s="69">
        <v>17.824</v>
      </c>
      <c r="BE12" s="69">
        <v>16.165</v>
      </c>
      <c r="BF12" s="69">
        <v>13.348</v>
      </c>
      <c r="BG12" s="69">
        <v>12.703</v>
      </c>
      <c r="BH12" s="69">
        <v>14.997</v>
      </c>
      <c r="BI12" s="69">
        <v>12.229</v>
      </c>
      <c r="BJ12" s="69">
        <v>9.612</v>
      </c>
      <c r="BK12" s="69">
        <v>11.107</v>
      </c>
      <c r="BL12" s="69">
        <v>8.713</v>
      </c>
      <c r="BM12" s="69">
        <v>7.254</v>
      </c>
      <c r="BN12" s="69">
        <v>8.918</v>
      </c>
      <c r="BO12" s="69">
        <v>8.872</v>
      </c>
      <c r="BP12" s="69">
        <v>11.27</v>
      </c>
      <c r="BQ12" s="69">
        <v>9.357</v>
      </c>
      <c r="BR12" s="69">
        <v>7.317</v>
      </c>
      <c r="BS12" s="69">
        <v>8.252</v>
      </c>
      <c r="BT12" s="69">
        <v>8.682</v>
      </c>
      <c r="BU12" s="69">
        <v>7.053</v>
      </c>
      <c r="BV12" s="69">
        <v>6.342</v>
      </c>
      <c r="BW12" s="69">
        <v>5.617</v>
      </c>
      <c r="BX12" s="69">
        <v>6.858</v>
      </c>
      <c r="BY12" s="69">
        <v>5.88</v>
      </c>
      <c r="BZ12" s="69">
        <v>7.192</v>
      </c>
      <c r="CA12" s="69">
        <v>7.564</v>
      </c>
      <c r="CB12" s="69">
        <v>5.807</v>
      </c>
      <c r="CC12" s="69">
        <v>15.429</v>
      </c>
      <c r="CD12" s="69">
        <v>12.199</v>
      </c>
      <c r="CE12" s="69">
        <v>8.777</v>
      </c>
      <c r="CF12" s="69">
        <v>5.381</v>
      </c>
      <c r="CG12" s="69">
        <v>7.27</v>
      </c>
      <c r="CH12" s="69">
        <v>5.33</v>
      </c>
      <c r="CI12" s="69">
        <v>4.972</v>
      </c>
      <c r="CJ12" s="69">
        <v>4.447</v>
      </c>
      <c r="CK12" s="69">
        <v>6.519</v>
      </c>
      <c r="CL12" s="69">
        <v>5.387</v>
      </c>
      <c r="CM12" s="69">
        <v>5.11</v>
      </c>
      <c r="CN12" s="69">
        <v>5.784</v>
      </c>
      <c r="CO12" s="69">
        <v>10.943</v>
      </c>
      <c r="CP12" s="69">
        <v>10.495</v>
      </c>
      <c r="CQ12" s="69">
        <v>8.242</v>
      </c>
      <c r="CR12" s="69">
        <v>5.711</v>
      </c>
      <c r="CS12" s="69">
        <v>9.22</v>
      </c>
      <c r="CT12" s="69">
        <v>8.77</v>
      </c>
      <c r="CU12" s="69">
        <v>9.468</v>
      </c>
      <c r="CV12" s="69">
        <v>10.955</v>
      </c>
      <c r="CW12" s="69">
        <v>17.061</v>
      </c>
      <c r="CX12" s="69">
        <v>26.099</v>
      </c>
      <c r="CY12" s="69">
        <v>22.234</v>
      </c>
      <c r="CZ12" s="69">
        <v>19.241</v>
      </c>
      <c r="DA12" s="69">
        <v>14.007</v>
      </c>
      <c r="DB12" s="69">
        <v>12.703</v>
      </c>
      <c r="DC12" s="69">
        <v>7.217</v>
      </c>
      <c r="DD12" s="69">
        <v>7.717</v>
      </c>
      <c r="DE12" s="69">
        <v>11.704</v>
      </c>
      <c r="DF12" s="69">
        <v>9.412</v>
      </c>
      <c r="DG12" s="69">
        <v>7.08</v>
      </c>
      <c r="DH12" s="69">
        <v>8.761</v>
      </c>
      <c r="DI12" s="69">
        <v>19.089</v>
      </c>
      <c r="DJ12" s="69">
        <v>18.725</v>
      </c>
      <c r="DK12" s="69">
        <v>17.43</v>
      </c>
      <c r="DL12" s="69">
        <v>15.175</v>
      </c>
      <c r="DM12" s="69">
        <v>14.516</v>
      </c>
      <c r="DN12" s="69">
        <v>17.12</v>
      </c>
      <c r="DO12" s="69">
        <v>13.036</v>
      </c>
      <c r="DP12" s="69">
        <v>12.936</v>
      </c>
      <c r="DQ12" s="69">
        <v>11.954</v>
      </c>
      <c r="DR12" s="69">
        <v>12.855</v>
      </c>
      <c r="DS12" s="69">
        <v>11.017</v>
      </c>
      <c r="DT12" s="69">
        <v>11.809</v>
      </c>
      <c r="DU12" s="69">
        <v>8.163</v>
      </c>
      <c r="DV12" s="69">
        <v>9.555</v>
      </c>
      <c r="DW12" s="69">
        <v>9.595</v>
      </c>
      <c r="DX12" s="69">
        <v>10.948</v>
      </c>
      <c r="DY12" s="69">
        <v>13.588</v>
      </c>
      <c r="DZ12" s="69">
        <v>11.959</v>
      </c>
      <c r="EA12" s="69">
        <v>13.863</v>
      </c>
      <c r="EB12" s="69">
        <v>10.015</v>
      </c>
      <c r="EC12" s="69">
        <v>13.999</v>
      </c>
      <c r="ED12" s="69">
        <v>10.854</v>
      </c>
      <c r="EE12" s="69">
        <v>8.839</v>
      </c>
      <c r="EF12" s="69">
        <v>8.779</v>
      </c>
      <c r="EG12" s="69">
        <v>10.252</v>
      </c>
      <c r="EH12" s="69">
        <v>12.032</v>
      </c>
      <c r="EI12" s="69">
        <v>10.81</v>
      </c>
      <c r="EJ12" s="69">
        <v>12.247</v>
      </c>
      <c r="EK12" s="69">
        <v>14.982</v>
      </c>
      <c r="EL12" s="69">
        <v>12.618</v>
      </c>
      <c r="EM12" s="69">
        <v>14.49</v>
      </c>
      <c r="EN12" s="69">
        <v>16.242</v>
      </c>
      <c r="EO12" s="69">
        <v>14.604</v>
      </c>
      <c r="EP12" s="69">
        <v>10.492</v>
      </c>
      <c r="EQ12" s="69">
        <v>9.112</v>
      </c>
      <c r="ER12" s="69">
        <v>8.56</v>
      </c>
      <c r="ES12" s="69">
        <v>12.308</v>
      </c>
      <c r="ET12" s="69">
        <v>10.643</v>
      </c>
      <c r="EU12" s="69">
        <v>7.745</v>
      </c>
      <c r="EV12" s="69">
        <v>8.982</v>
      </c>
      <c r="EW12" s="69">
        <v>10.715</v>
      </c>
      <c r="EX12" s="69">
        <v>9.952</v>
      </c>
      <c r="EY12" s="69">
        <v>19.962</v>
      </c>
      <c r="EZ12" s="69">
        <v>14.826</v>
      </c>
      <c r="FA12" s="69">
        <v>13.485</v>
      </c>
      <c r="FB12" s="69">
        <v>7.882</v>
      </c>
      <c r="FC12" s="69">
        <v>4.852</v>
      </c>
      <c r="FD12" s="69">
        <v>5.531</v>
      </c>
      <c r="FE12" s="69">
        <v>2.348</v>
      </c>
      <c r="FF12" s="69">
        <v>4.83</v>
      </c>
      <c r="FG12" s="69">
        <v>5.894</v>
      </c>
      <c r="FH12" s="69">
        <v>2.991</v>
      </c>
      <c r="FI12" s="69">
        <v>4.055</v>
      </c>
      <c r="FJ12" s="69">
        <v>5.924</v>
      </c>
      <c r="FK12" s="69">
        <v>4.988</v>
      </c>
      <c r="FL12" s="69">
        <v>4.89</v>
      </c>
      <c r="FM12" s="69">
        <v>7.952</v>
      </c>
      <c r="FN12" s="69">
        <v>7.082</v>
      </c>
      <c r="FO12" s="69">
        <v>4.539</v>
      </c>
      <c r="FP12" s="69">
        <v>6.119</v>
      </c>
      <c r="FQ12" s="69">
        <v>3.003</v>
      </c>
      <c r="FR12" s="69">
        <v>4.625</v>
      </c>
      <c r="FS12" s="69">
        <v>4.296</v>
      </c>
      <c r="FT12" s="69">
        <v>5.463</v>
      </c>
      <c r="FU12" s="69">
        <v>6.86</v>
      </c>
      <c r="FV12" s="69">
        <v>7.786</v>
      </c>
      <c r="FW12" s="69">
        <v>7.01</v>
      </c>
      <c r="FX12" s="69">
        <v>5.3</v>
      </c>
      <c r="FY12" s="69">
        <v>4.815</v>
      </c>
      <c r="FZ12" s="69">
        <v>4.298</v>
      </c>
      <c r="GA12" s="69">
        <v>4.902</v>
      </c>
      <c r="GB12" s="69">
        <v>8.335</v>
      </c>
      <c r="GC12" s="69">
        <v>4.86</v>
      </c>
      <c r="GD12" s="69">
        <v>5.479</v>
      </c>
      <c r="GE12" s="69">
        <v>6.073</v>
      </c>
      <c r="GF12" s="69">
        <v>20.584</v>
      </c>
      <c r="GG12" s="69">
        <v>7.082</v>
      </c>
      <c r="GH12" s="69">
        <v>7.444</v>
      </c>
      <c r="GI12" s="69">
        <v>6.578</v>
      </c>
      <c r="GJ12" s="69">
        <v>6.836</v>
      </c>
      <c r="GK12" s="69">
        <v>4.586</v>
      </c>
      <c r="GL12" s="69">
        <v>3.301</v>
      </c>
      <c r="GM12" s="69">
        <v>4.689</v>
      </c>
      <c r="GN12" s="69">
        <v>3.657</v>
      </c>
      <c r="GO12" s="69">
        <v>4.299</v>
      </c>
      <c r="GP12" s="69">
        <v>5.104</v>
      </c>
      <c r="GQ12" s="69">
        <v>2.073</v>
      </c>
      <c r="GR12" s="69">
        <v>5.878</v>
      </c>
      <c r="GS12" s="69">
        <v>4.081</v>
      </c>
      <c r="GT12" s="69">
        <v>2.727</v>
      </c>
      <c r="GU12" s="69">
        <v>5.6</v>
      </c>
      <c r="GV12" s="69">
        <v>4.182</v>
      </c>
      <c r="GW12" s="69">
        <v>5.829</v>
      </c>
      <c r="GX12" s="69">
        <v>4.806</v>
      </c>
      <c r="GY12" s="69">
        <v>10.582</v>
      </c>
      <c r="GZ12" s="69">
        <v>4.779</v>
      </c>
      <c r="HA12" s="61">
        <v>6.971</v>
      </c>
      <c r="HB12" s="61">
        <v>5.179</v>
      </c>
      <c r="HC12" s="61">
        <v>3.429</v>
      </c>
      <c r="HD12" s="61">
        <v>3.193</v>
      </c>
      <c r="HE12" s="61">
        <v>3.244</v>
      </c>
      <c r="HF12" s="61">
        <v>3.754</v>
      </c>
      <c r="HG12" s="61">
        <v>6.885</v>
      </c>
      <c r="HH12" s="61">
        <v>5.195</v>
      </c>
      <c r="HI12" s="62">
        <v>13.442</v>
      </c>
      <c r="HJ12" s="61">
        <v>14.525</v>
      </c>
      <c r="HK12" s="62">
        <v>7.7</v>
      </c>
      <c r="HL12" s="62">
        <v>6.789</v>
      </c>
      <c r="HM12" s="62">
        <v>5.592</v>
      </c>
      <c r="HN12" s="62">
        <v>9.618</v>
      </c>
      <c r="HO12" s="62">
        <v>21.245</v>
      </c>
      <c r="HP12" s="62">
        <v>15.08</v>
      </c>
      <c r="HQ12" s="62">
        <v>26.167</v>
      </c>
      <c r="HR12" s="62">
        <v>21.11</v>
      </c>
      <c r="HS12" s="62">
        <v>21.828</v>
      </c>
      <c r="HT12" s="63"/>
      <c r="HU12" s="63"/>
      <c r="HV12" s="63"/>
      <c r="HW12" s="63"/>
    </row>
    <row r="13" ht="13.5" customHeight="1">
      <c r="A13" s="19">
        <f t="shared" si="2"/>
        <v>9</v>
      </c>
      <c r="B13" s="54" t="s">
        <v>17</v>
      </c>
      <c r="C13" s="55"/>
      <c r="D13" s="55">
        <v>18.898</v>
      </c>
      <c r="E13" s="55">
        <v>12.831</v>
      </c>
      <c r="F13" s="55">
        <v>19.545</v>
      </c>
      <c r="G13" s="55">
        <v>16.268</v>
      </c>
      <c r="H13" s="55">
        <v>19.305</v>
      </c>
      <c r="I13" s="55">
        <v>21.161</v>
      </c>
      <c r="J13" s="55">
        <v>20.454</v>
      </c>
      <c r="K13" s="55">
        <v>20.714</v>
      </c>
      <c r="L13" s="55">
        <v>18.161</v>
      </c>
      <c r="M13" s="55">
        <v>18.417</v>
      </c>
      <c r="N13" s="55">
        <v>18.071</v>
      </c>
      <c r="O13" s="55">
        <v>23.352</v>
      </c>
      <c r="P13" s="55">
        <v>19.028</v>
      </c>
      <c r="Q13" s="55">
        <v>17.837</v>
      </c>
      <c r="R13" s="55">
        <v>14.364</v>
      </c>
      <c r="S13" s="55">
        <v>18.908</v>
      </c>
      <c r="T13" s="55">
        <v>22.017</v>
      </c>
      <c r="U13" s="55">
        <v>18.357</v>
      </c>
      <c r="V13" s="55">
        <v>20.052</v>
      </c>
      <c r="W13" s="55">
        <v>21.71</v>
      </c>
      <c r="X13" s="55">
        <v>19.188</v>
      </c>
      <c r="Y13" s="55">
        <v>18.316</v>
      </c>
      <c r="Z13" s="55">
        <v>18.346</v>
      </c>
      <c r="AA13" s="55">
        <v>16.071</v>
      </c>
      <c r="AB13" s="55">
        <v>14.637</v>
      </c>
      <c r="AC13" s="55">
        <v>16.664</v>
      </c>
      <c r="AD13" s="55">
        <v>18.215</v>
      </c>
      <c r="AE13" s="55">
        <v>15.409</v>
      </c>
      <c r="AF13" s="55">
        <v>14.12</v>
      </c>
      <c r="AG13" s="55">
        <v>16.634</v>
      </c>
      <c r="AH13" s="55">
        <v>17.135</v>
      </c>
      <c r="AI13" s="55">
        <v>18.692</v>
      </c>
      <c r="AJ13" s="55">
        <v>17.985</v>
      </c>
      <c r="AK13" s="55">
        <v>24.626</v>
      </c>
      <c r="AL13" s="55">
        <v>28.625</v>
      </c>
      <c r="AM13" s="55">
        <v>23.817</v>
      </c>
      <c r="AN13" s="55">
        <v>18.63</v>
      </c>
      <c r="AO13" s="55">
        <v>14.835</v>
      </c>
      <c r="AP13" s="55">
        <v>12.731</v>
      </c>
      <c r="AQ13" s="55">
        <v>18.888</v>
      </c>
      <c r="AR13" s="55">
        <v>21.644</v>
      </c>
      <c r="AS13" s="55">
        <v>26.683</v>
      </c>
      <c r="AT13" s="55">
        <v>24.684</v>
      </c>
      <c r="AU13" s="55">
        <v>21.594</v>
      </c>
      <c r="AV13" s="55">
        <v>21.845</v>
      </c>
      <c r="AW13" s="55">
        <v>18.094</v>
      </c>
      <c r="AX13" s="55">
        <v>15.866</v>
      </c>
      <c r="AY13" s="55">
        <v>16.786</v>
      </c>
      <c r="AZ13" s="55">
        <v>20.067</v>
      </c>
      <c r="BA13" s="55">
        <v>16.256</v>
      </c>
      <c r="BB13" s="55">
        <v>15.103</v>
      </c>
      <c r="BC13" s="55">
        <v>12.04</v>
      </c>
      <c r="BD13" s="55">
        <v>18.247</v>
      </c>
      <c r="BE13" s="55">
        <v>17.608</v>
      </c>
      <c r="BF13" s="55">
        <v>18.782</v>
      </c>
      <c r="BG13" s="55">
        <v>17.894</v>
      </c>
      <c r="BH13" s="55">
        <v>16.485</v>
      </c>
      <c r="BI13" s="55">
        <v>14.11</v>
      </c>
      <c r="BJ13" s="55">
        <v>21.11</v>
      </c>
      <c r="BK13" s="55">
        <v>16.782</v>
      </c>
      <c r="BL13" s="55">
        <v>18.029</v>
      </c>
      <c r="BM13" s="55">
        <v>13.122</v>
      </c>
      <c r="BN13" s="55">
        <v>14.623</v>
      </c>
      <c r="BO13" s="55">
        <v>20.694</v>
      </c>
      <c r="BP13" s="55">
        <v>21.028</v>
      </c>
      <c r="BQ13" s="55">
        <v>21.766</v>
      </c>
      <c r="BR13" s="55">
        <v>22.682</v>
      </c>
      <c r="BS13" s="55">
        <v>18.023</v>
      </c>
      <c r="BT13" s="55">
        <v>18.156</v>
      </c>
      <c r="BU13" s="55">
        <v>16.437</v>
      </c>
      <c r="BV13" s="55">
        <v>12.484</v>
      </c>
      <c r="BW13" s="55">
        <v>17.885</v>
      </c>
      <c r="BX13" s="55">
        <v>16.991</v>
      </c>
      <c r="BY13" s="55">
        <v>16.223</v>
      </c>
      <c r="BZ13" s="55">
        <v>16.364</v>
      </c>
      <c r="CA13" s="55">
        <v>14.946</v>
      </c>
      <c r="CB13" s="55">
        <v>15.657</v>
      </c>
      <c r="CC13" s="55">
        <v>16.136</v>
      </c>
      <c r="CD13" s="55">
        <v>19.07</v>
      </c>
      <c r="CE13" s="55">
        <v>25.118</v>
      </c>
      <c r="CF13" s="55">
        <v>21.451</v>
      </c>
      <c r="CG13" s="55">
        <v>23.51</v>
      </c>
      <c r="CH13" s="55">
        <v>15.61</v>
      </c>
      <c r="CI13" s="55">
        <v>12.63</v>
      </c>
      <c r="CJ13" s="55">
        <v>14.77</v>
      </c>
      <c r="CK13" s="55">
        <v>12.224</v>
      </c>
      <c r="CL13" s="55">
        <v>17.416</v>
      </c>
      <c r="CM13" s="55">
        <v>17.606</v>
      </c>
      <c r="CN13" s="55">
        <v>17.302</v>
      </c>
      <c r="CO13" s="55">
        <v>16.058</v>
      </c>
      <c r="CP13" s="55">
        <v>18.274</v>
      </c>
      <c r="CQ13" s="55">
        <v>18.944</v>
      </c>
      <c r="CR13" s="55">
        <v>19.386</v>
      </c>
      <c r="CS13" s="55">
        <v>24.041</v>
      </c>
      <c r="CT13" s="55">
        <v>16.366</v>
      </c>
      <c r="CU13" s="55">
        <v>21.57</v>
      </c>
      <c r="CV13" s="55">
        <v>15.527</v>
      </c>
      <c r="CW13" s="55">
        <v>14.51</v>
      </c>
      <c r="CX13" s="55">
        <v>14.742</v>
      </c>
      <c r="CY13" s="55">
        <v>19.154</v>
      </c>
      <c r="CZ13" s="55">
        <v>14.898</v>
      </c>
      <c r="DA13" s="55">
        <v>15.049</v>
      </c>
      <c r="DB13" s="55">
        <v>13.674</v>
      </c>
      <c r="DC13" s="55">
        <v>17.186</v>
      </c>
      <c r="DD13" s="55">
        <v>21.97</v>
      </c>
      <c r="DE13" s="55">
        <v>17.578</v>
      </c>
      <c r="DF13" s="55">
        <v>12.953</v>
      </c>
      <c r="DG13" s="55">
        <v>15.435</v>
      </c>
      <c r="DH13" s="55">
        <v>11.576</v>
      </c>
      <c r="DI13" s="55">
        <v>14.893</v>
      </c>
      <c r="DJ13" s="55">
        <v>15.701</v>
      </c>
      <c r="DK13" s="55">
        <v>17.629</v>
      </c>
      <c r="DL13" s="55">
        <v>18.47</v>
      </c>
      <c r="DM13" s="55">
        <v>20.815</v>
      </c>
      <c r="DN13" s="55">
        <v>22.153</v>
      </c>
      <c r="DO13" s="55">
        <v>23.399</v>
      </c>
      <c r="DP13" s="55">
        <v>22.658</v>
      </c>
      <c r="DQ13" s="55">
        <v>22.233</v>
      </c>
      <c r="DR13" s="55">
        <v>23.307</v>
      </c>
      <c r="DS13" s="55">
        <v>19.462</v>
      </c>
      <c r="DT13" s="55">
        <v>17.605</v>
      </c>
      <c r="DU13" s="55">
        <v>21.824</v>
      </c>
      <c r="DV13" s="55">
        <v>18.541</v>
      </c>
      <c r="DW13" s="55">
        <v>19.365</v>
      </c>
      <c r="DX13" s="55">
        <v>22.457</v>
      </c>
      <c r="DY13" s="55">
        <v>24.035</v>
      </c>
      <c r="DZ13" s="55">
        <v>22.068</v>
      </c>
      <c r="EA13" s="55">
        <v>22.447</v>
      </c>
      <c r="EB13" s="55">
        <v>17.015</v>
      </c>
      <c r="EC13" s="55">
        <v>19.707</v>
      </c>
      <c r="ED13" s="55">
        <v>15.047</v>
      </c>
      <c r="EE13" s="55">
        <v>18.814</v>
      </c>
      <c r="EF13" s="55">
        <v>19.023</v>
      </c>
      <c r="EG13" s="55">
        <v>19.685</v>
      </c>
      <c r="EH13" s="55">
        <v>19.808</v>
      </c>
      <c r="EI13" s="55">
        <v>15.268</v>
      </c>
      <c r="EJ13" s="55">
        <v>20.25</v>
      </c>
      <c r="EK13" s="55">
        <v>21.49</v>
      </c>
      <c r="EL13" s="55">
        <v>24.635</v>
      </c>
      <c r="EM13" s="55">
        <v>25.749</v>
      </c>
      <c r="EN13" s="55">
        <v>22.392</v>
      </c>
      <c r="EO13" s="55">
        <v>21.635</v>
      </c>
      <c r="EP13" s="55">
        <v>16.819</v>
      </c>
      <c r="EQ13" s="55">
        <v>19.242</v>
      </c>
      <c r="ER13" s="55">
        <v>19.938</v>
      </c>
      <c r="ES13" s="55">
        <v>17.291</v>
      </c>
      <c r="ET13" s="55">
        <v>18.161</v>
      </c>
      <c r="EU13" s="55">
        <v>20.809</v>
      </c>
      <c r="EV13" s="55">
        <v>16.275</v>
      </c>
      <c r="EW13" s="55">
        <v>18.43</v>
      </c>
      <c r="EX13" s="55">
        <v>23.504</v>
      </c>
      <c r="EY13" s="55">
        <v>23.174</v>
      </c>
      <c r="EZ13" s="55">
        <v>21.34</v>
      </c>
      <c r="FA13" s="55">
        <v>24.658</v>
      </c>
      <c r="FB13" s="55">
        <v>17.156</v>
      </c>
      <c r="FC13" s="55">
        <v>17.017</v>
      </c>
      <c r="FD13" s="55">
        <v>20.039</v>
      </c>
      <c r="FE13" s="55">
        <v>19.482</v>
      </c>
      <c r="FF13" s="55">
        <v>20.311</v>
      </c>
      <c r="FG13" s="55">
        <v>17.443</v>
      </c>
      <c r="FH13" s="55">
        <v>20.75</v>
      </c>
      <c r="FI13" s="55">
        <v>18.799</v>
      </c>
      <c r="FJ13" s="55">
        <v>21.099</v>
      </c>
      <c r="FK13" s="55">
        <v>25.15</v>
      </c>
      <c r="FL13" s="55">
        <v>20.6</v>
      </c>
      <c r="FM13" s="55">
        <v>27.105</v>
      </c>
      <c r="FN13" s="55">
        <v>16.226</v>
      </c>
      <c r="FO13" s="55">
        <v>15.137</v>
      </c>
      <c r="FP13" s="55">
        <v>14.751</v>
      </c>
      <c r="FQ13" s="55">
        <v>16.958</v>
      </c>
      <c r="FR13" s="55">
        <v>20.499</v>
      </c>
      <c r="FS13" s="55">
        <v>17.938</v>
      </c>
      <c r="FT13" s="55">
        <v>22.091</v>
      </c>
      <c r="FU13" s="55">
        <v>23.309</v>
      </c>
      <c r="FV13" s="55">
        <v>28.84</v>
      </c>
      <c r="FW13" s="55">
        <v>22.393</v>
      </c>
      <c r="FX13" s="55">
        <v>17.244</v>
      </c>
      <c r="FY13" s="55">
        <v>22.639</v>
      </c>
      <c r="FZ13" s="55">
        <v>16.787</v>
      </c>
      <c r="GA13" s="55">
        <v>15.356</v>
      </c>
      <c r="GB13" s="55">
        <v>19.555</v>
      </c>
      <c r="GC13" s="55">
        <v>16.86</v>
      </c>
      <c r="GD13" s="55">
        <v>19.073</v>
      </c>
      <c r="GE13" s="55">
        <v>20.04</v>
      </c>
      <c r="GF13" s="55">
        <v>20.857</v>
      </c>
      <c r="GG13" s="55">
        <v>18.15</v>
      </c>
      <c r="GH13" s="55">
        <v>19.602</v>
      </c>
      <c r="GI13" s="55">
        <v>20.417</v>
      </c>
      <c r="GJ13" s="55">
        <v>19.288</v>
      </c>
      <c r="GK13" s="55">
        <v>16.428</v>
      </c>
      <c r="GL13" s="55">
        <v>19.164</v>
      </c>
      <c r="GM13" s="55">
        <v>15.305</v>
      </c>
      <c r="GN13" s="55">
        <v>13.773</v>
      </c>
      <c r="GO13" s="55">
        <v>18.638</v>
      </c>
      <c r="GP13" s="55">
        <v>16.7</v>
      </c>
      <c r="GQ13" s="55">
        <v>16.304</v>
      </c>
      <c r="GR13" s="55">
        <v>19.243</v>
      </c>
      <c r="GS13" s="55">
        <v>16.074</v>
      </c>
      <c r="GT13" s="55">
        <v>12.226</v>
      </c>
      <c r="GU13" s="65">
        <v>17.511</v>
      </c>
      <c r="GV13" s="65">
        <v>17.446</v>
      </c>
      <c r="GW13" s="65">
        <v>16.256</v>
      </c>
      <c r="GX13" s="65">
        <v>11.405</v>
      </c>
      <c r="GY13" s="65">
        <v>11.968</v>
      </c>
      <c r="GZ13" s="65">
        <v>20.646</v>
      </c>
      <c r="HA13" s="56">
        <v>14.729</v>
      </c>
      <c r="HB13" s="56">
        <v>18.285</v>
      </c>
      <c r="HC13" s="70">
        <v>21.839</v>
      </c>
      <c r="HD13" s="56">
        <v>23.19</v>
      </c>
      <c r="HE13" s="56">
        <v>18.891</v>
      </c>
      <c r="HF13" s="56">
        <v>15.997</v>
      </c>
      <c r="HG13" s="56">
        <v>25.901</v>
      </c>
      <c r="HH13" s="56">
        <v>21.406</v>
      </c>
      <c r="HI13" s="66">
        <v>18.807</v>
      </c>
      <c r="HJ13" s="56">
        <v>18.756</v>
      </c>
      <c r="HK13" s="66">
        <v>19.815</v>
      </c>
      <c r="HL13" s="66">
        <v>19.959</v>
      </c>
      <c r="HM13" s="66">
        <v>21.532</v>
      </c>
      <c r="HN13" s="66">
        <v>19.246</v>
      </c>
      <c r="HO13" s="66">
        <v>24.188</v>
      </c>
      <c r="HP13" s="66">
        <v>12.982</v>
      </c>
      <c r="HQ13" s="66">
        <v>22.664</v>
      </c>
      <c r="HR13" s="66">
        <v>19.703</v>
      </c>
      <c r="HS13" s="66">
        <v>25.578</v>
      </c>
      <c r="HT13" s="63"/>
      <c r="HU13" s="63"/>
      <c r="HV13" s="63"/>
      <c r="HW13" s="63"/>
    </row>
    <row r="14" ht="13.5" customHeight="1">
      <c r="A14" s="19">
        <f t="shared" si="2"/>
        <v>10</v>
      </c>
      <c r="B14" s="71" t="s">
        <v>18</v>
      </c>
      <c r="C14" s="72"/>
      <c r="D14" s="72">
        <f t="shared" ref="D14:HS14" si="4">D7+D11+D12+D13</f>
        <v>46.473</v>
      </c>
      <c r="E14" s="72">
        <f t="shared" si="4"/>
        <v>39.656</v>
      </c>
      <c r="F14" s="72">
        <f t="shared" si="4"/>
        <v>53.724</v>
      </c>
      <c r="G14" s="72">
        <f t="shared" si="4"/>
        <v>48.619</v>
      </c>
      <c r="H14" s="72">
        <f t="shared" si="4"/>
        <v>53.516</v>
      </c>
      <c r="I14" s="72">
        <f t="shared" si="4"/>
        <v>55.19</v>
      </c>
      <c r="J14" s="72">
        <f t="shared" si="4"/>
        <v>56.365</v>
      </c>
      <c r="K14" s="72">
        <f t="shared" si="4"/>
        <v>57.232</v>
      </c>
      <c r="L14" s="72">
        <f t="shared" si="4"/>
        <v>52.579</v>
      </c>
      <c r="M14" s="72">
        <f t="shared" si="4"/>
        <v>49.385</v>
      </c>
      <c r="N14" s="72">
        <f t="shared" si="4"/>
        <v>46.721</v>
      </c>
      <c r="O14" s="72">
        <f t="shared" si="4"/>
        <v>55.272</v>
      </c>
      <c r="P14" s="72">
        <f t="shared" si="4"/>
        <v>48.295</v>
      </c>
      <c r="Q14" s="72">
        <f t="shared" si="4"/>
        <v>43.672</v>
      </c>
      <c r="R14" s="72">
        <f t="shared" si="4"/>
        <v>45.196</v>
      </c>
      <c r="S14" s="72">
        <f t="shared" si="4"/>
        <v>47.725</v>
      </c>
      <c r="T14" s="72">
        <f t="shared" si="4"/>
        <v>55.749</v>
      </c>
      <c r="U14" s="72">
        <f t="shared" si="4"/>
        <v>52.223</v>
      </c>
      <c r="V14" s="72">
        <f t="shared" si="4"/>
        <v>59.516</v>
      </c>
      <c r="W14" s="72">
        <f t="shared" si="4"/>
        <v>56.066</v>
      </c>
      <c r="X14" s="72">
        <f t="shared" si="4"/>
        <v>52.481</v>
      </c>
      <c r="Y14" s="72">
        <f t="shared" si="4"/>
        <v>56.572</v>
      </c>
      <c r="Z14" s="72">
        <f t="shared" si="4"/>
        <v>53.491</v>
      </c>
      <c r="AA14" s="72">
        <f t="shared" si="4"/>
        <v>51.42</v>
      </c>
      <c r="AB14" s="72">
        <f t="shared" si="4"/>
        <v>42.717</v>
      </c>
      <c r="AC14" s="72">
        <f t="shared" si="4"/>
        <v>46.931</v>
      </c>
      <c r="AD14" s="72">
        <f t="shared" si="4"/>
        <v>51.77</v>
      </c>
      <c r="AE14" s="72">
        <f t="shared" si="4"/>
        <v>43.875</v>
      </c>
      <c r="AF14" s="72">
        <f t="shared" si="4"/>
        <v>46.674</v>
      </c>
      <c r="AG14" s="72">
        <f t="shared" si="4"/>
        <v>51.796</v>
      </c>
      <c r="AH14" s="72">
        <f t="shared" si="4"/>
        <v>49.75</v>
      </c>
      <c r="AI14" s="72">
        <f t="shared" si="4"/>
        <v>53.948</v>
      </c>
      <c r="AJ14" s="72">
        <f t="shared" si="4"/>
        <v>56.007</v>
      </c>
      <c r="AK14" s="72">
        <f t="shared" si="4"/>
        <v>62.546</v>
      </c>
      <c r="AL14" s="72">
        <f t="shared" si="4"/>
        <v>63.096</v>
      </c>
      <c r="AM14" s="72">
        <f t="shared" si="4"/>
        <v>57.298</v>
      </c>
      <c r="AN14" s="72">
        <f t="shared" si="4"/>
        <v>44.892</v>
      </c>
      <c r="AO14" s="72">
        <f t="shared" si="4"/>
        <v>42.056</v>
      </c>
      <c r="AP14" s="72">
        <f t="shared" si="4"/>
        <v>45.246</v>
      </c>
      <c r="AQ14" s="72">
        <f t="shared" si="4"/>
        <v>52.034</v>
      </c>
      <c r="AR14" s="72">
        <f t="shared" si="4"/>
        <v>57.452</v>
      </c>
      <c r="AS14" s="72">
        <f t="shared" si="4"/>
        <v>66.019</v>
      </c>
      <c r="AT14" s="72">
        <f t="shared" si="4"/>
        <v>65.284</v>
      </c>
      <c r="AU14" s="72">
        <f t="shared" si="4"/>
        <v>60.248</v>
      </c>
      <c r="AV14" s="72">
        <f t="shared" si="4"/>
        <v>59.524</v>
      </c>
      <c r="AW14" s="72">
        <f t="shared" si="4"/>
        <v>61.322</v>
      </c>
      <c r="AX14" s="72">
        <f t="shared" si="4"/>
        <v>49.65</v>
      </c>
      <c r="AY14" s="72">
        <f t="shared" si="4"/>
        <v>52.631</v>
      </c>
      <c r="AZ14" s="72">
        <f t="shared" si="4"/>
        <v>55.335</v>
      </c>
      <c r="BA14" s="72">
        <f t="shared" si="4"/>
        <v>46.216</v>
      </c>
      <c r="BB14" s="72">
        <f t="shared" si="4"/>
        <v>52.489</v>
      </c>
      <c r="BC14" s="72">
        <f t="shared" si="4"/>
        <v>48.981</v>
      </c>
      <c r="BD14" s="72">
        <f t="shared" si="4"/>
        <v>60.37</v>
      </c>
      <c r="BE14" s="72">
        <f t="shared" si="4"/>
        <v>61.169</v>
      </c>
      <c r="BF14" s="72">
        <f t="shared" si="4"/>
        <v>58.539</v>
      </c>
      <c r="BG14" s="72">
        <f t="shared" si="4"/>
        <v>59.661</v>
      </c>
      <c r="BH14" s="72">
        <f t="shared" si="4"/>
        <v>58.906</v>
      </c>
      <c r="BI14" s="72">
        <f t="shared" si="4"/>
        <v>52.692</v>
      </c>
      <c r="BJ14" s="72">
        <f t="shared" si="4"/>
        <v>58.639</v>
      </c>
      <c r="BK14" s="72">
        <f t="shared" si="4"/>
        <v>53.245</v>
      </c>
      <c r="BL14" s="72">
        <f t="shared" si="4"/>
        <v>48.519</v>
      </c>
      <c r="BM14" s="72">
        <f t="shared" si="4"/>
        <v>43.491</v>
      </c>
      <c r="BN14" s="72">
        <f t="shared" si="4"/>
        <v>48.691</v>
      </c>
      <c r="BO14" s="72">
        <f t="shared" si="4"/>
        <v>56.073</v>
      </c>
      <c r="BP14" s="72">
        <f t="shared" si="4"/>
        <v>59.624</v>
      </c>
      <c r="BQ14" s="72">
        <f t="shared" si="4"/>
        <v>59.013</v>
      </c>
      <c r="BR14" s="72">
        <f t="shared" si="4"/>
        <v>62.663</v>
      </c>
      <c r="BS14" s="72">
        <f t="shared" si="4"/>
        <v>53.39</v>
      </c>
      <c r="BT14" s="72">
        <f t="shared" si="4"/>
        <v>58.572</v>
      </c>
      <c r="BU14" s="72">
        <f t="shared" si="4"/>
        <v>53.812</v>
      </c>
      <c r="BV14" s="72">
        <f t="shared" si="4"/>
        <v>43.49</v>
      </c>
      <c r="BW14" s="72">
        <f t="shared" si="4"/>
        <v>51.788</v>
      </c>
      <c r="BX14" s="72">
        <f t="shared" si="4"/>
        <v>49.072</v>
      </c>
      <c r="BY14" s="72">
        <f t="shared" si="4"/>
        <v>47.908</v>
      </c>
      <c r="BZ14" s="72">
        <f t="shared" si="4"/>
        <v>49.59</v>
      </c>
      <c r="CA14" s="72">
        <f t="shared" si="4"/>
        <v>47.567</v>
      </c>
      <c r="CB14" s="72">
        <f t="shared" si="4"/>
        <v>47.096</v>
      </c>
      <c r="CC14" s="72">
        <f t="shared" si="4"/>
        <v>58.914</v>
      </c>
      <c r="CD14" s="72">
        <f t="shared" si="4"/>
        <v>60.901</v>
      </c>
      <c r="CE14" s="72">
        <f t="shared" si="4"/>
        <v>65.258</v>
      </c>
      <c r="CF14" s="72">
        <f t="shared" si="4"/>
        <v>54.599</v>
      </c>
      <c r="CG14" s="72">
        <f t="shared" si="4"/>
        <v>64.801</v>
      </c>
      <c r="CH14" s="72">
        <f t="shared" si="4"/>
        <v>46.762</v>
      </c>
      <c r="CI14" s="72">
        <f t="shared" si="4"/>
        <v>43.499</v>
      </c>
      <c r="CJ14" s="72">
        <f t="shared" si="4"/>
        <v>41.957</v>
      </c>
      <c r="CK14" s="72">
        <f t="shared" si="4"/>
        <v>42.795</v>
      </c>
      <c r="CL14" s="72">
        <f t="shared" si="4"/>
        <v>49.277</v>
      </c>
      <c r="CM14" s="72">
        <f t="shared" si="4"/>
        <v>49.246</v>
      </c>
      <c r="CN14" s="72">
        <f t="shared" si="4"/>
        <v>53.605</v>
      </c>
      <c r="CO14" s="72">
        <f t="shared" si="4"/>
        <v>56.689</v>
      </c>
      <c r="CP14" s="72">
        <f t="shared" si="4"/>
        <v>56.835</v>
      </c>
      <c r="CQ14" s="72">
        <f t="shared" si="4"/>
        <v>58.184</v>
      </c>
      <c r="CR14" s="72">
        <f t="shared" si="4"/>
        <v>55.891</v>
      </c>
      <c r="CS14" s="72">
        <f t="shared" si="4"/>
        <v>67.368</v>
      </c>
      <c r="CT14" s="72">
        <f t="shared" si="4"/>
        <v>53.392</v>
      </c>
      <c r="CU14" s="72">
        <f t="shared" si="4"/>
        <v>62.672</v>
      </c>
      <c r="CV14" s="72">
        <f t="shared" si="4"/>
        <v>51.124</v>
      </c>
      <c r="CW14" s="72">
        <f t="shared" si="4"/>
        <v>55.441</v>
      </c>
      <c r="CX14" s="72">
        <f t="shared" si="4"/>
        <v>66.789</v>
      </c>
      <c r="CY14" s="72">
        <f t="shared" si="4"/>
        <v>69.12</v>
      </c>
      <c r="CZ14" s="72">
        <f t="shared" si="4"/>
        <v>59.445</v>
      </c>
      <c r="DA14" s="72">
        <f t="shared" si="4"/>
        <v>53.368</v>
      </c>
      <c r="DB14" s="72">
        <f t="shared" si="4"/>
        <v>55.726</v>
      </c>
      <c r="DC14" s="72">
        <f t="shared" si="4"/>
        <v>51.431</v>
      </c>
      <c r="DD14" s="72">
        <f t="shared" si="4"/>
        <v>64.38</v>
      </c>
      <c r="DE14" s="72">
        <f t="shared" si="4"/>
        <v>61.515</v>
      </c>
      <c r="DF14" s="72">
        <f t="shared" si="4"/>
        <v>48.104</v>
      </c>
      <c r="DG14" s="72">
        <f t="shared" si="4"/>
        <v>50.704</v>
      </c>
      <c r="DH14" s="72">
        <f t="shared" si="4"/>
        <v>42.953</v>
      </c>
      <c r="DI14" s="72">
        <f t="shared" si="4"/>
        <v>56.49</v>
      </c>
      <c r="DJ14" s="72">
        <f t="shared" si="4"/>
        <v>63.012</v>
      </c>
      <c r="DK14" s="72">
        <f t="shared" si="4"/>
        <v>61.025</v>
      </c>
      <c r="DL14" s="72">
        <f t="shared" si="4"/>
        <v>61.111</v>
      </c>
      <c r="DM14" s="72">
        <f t="shared" si="4"/>
        <v>65.093</v>
      </c>
      <c r="DN14" s="72">
        <f t="shared" si="4"/>
        <v>66.248</v>
      </c>
      <c r="DO14" s="72">
        <f t="shared" si="4"/>
        <v>71.116</v>
      </c>
      <c r="DP14" s="72">
        <f t="shared" si="4"/>
        <v>65.573</v>
      </c>
      <c r="DQ14" s="72">
        <f t="shared" si="4"/>
        <v>66.423</v>
      </c>
      <c r="DR14" s="72">
        <f t="shared" si="4"/>
        <v>63.756</v>
      </c>
      <c r="DS14" s="72">
        <f t="shared" si="4"/>
        <v>60.161</v>
      </c>
      <c r="DT14" s="72">
        <f t="shared" si="4"/>
        <v>55.948</v>
      </c>
      <c r="DU14" s="72">
        <f t="shared" si="4"/>
        <v>54.755</v>
      </c>
      <c r="DV14" s="72">
        <f t="shared" si="4"/>
        <v>57.279</v>
      </c>
      <c r="DW14" s="72">
        <f t="shared" si="4"/>
        <v>58.455</v>
      </c>
      <c r="DX14" s="72">
        <f t="shared" si="4"/>
        <v>62.255</v>
      </c>
      <c r="DY14" s="72">
        <f t="shared" si="4"/>
        <v>67.437</v>
      </c>
      <c r="DZ14" s="72">
        <f t="shared" si="4"/>
        <v>63.64</v>
      </c>
      <c r="EA14" s="72">
        <f t="shared" si="4"/>
        <v>70.414</v>
      </c>
      <c r="EB14" s="72">
        <f t="shared" si="4"/>
        <v>55.999</v>
      </c>
      <c r="EC14" s="72">
        <f t="shared" si="4"/>
        <v>61.68</v>
      </c>
      <c r="ED14" s="72">
        <f t="shared" si="4"/>
        <v>52.821</v>
      </c>
      <c r="EE14" s="72">
        <f t="shared" si="4"/>
        <v>58.944</v>
      </c>
      <c r="EF14" s="72">
        <f t="shared" si="4"/>
        <v>55.055</v>
      </c>
      <c r="EG14" s="72">
        <f t="shared" si="4"/>
        <v>55.286</v>
      </c>
      <c r="EH14" s="72">
        <f t="shared" si="4"/>
        <v>62.054</v>
      </c>
      <c r="EI14" s="72">
        <f t="shared" si="4"/>
        <v>53.805</v>
      </c>
      <c r="EJ14" s="72">
        <f t="shared" si="4"/>
        <v>64.035</v>
      </c>
      <c r="EK14" s="72">
        <f t="shared" si="4"/>
        <v>67.246</v>
      </c>
      <c r="EL14" s="72">
        <f t="shared" si="4"/>
        <v>71.242</v>
      </c>
      <c r="EM14" s="72">
        <f t="shared" si="4"/>
        <v>74.121</v>
      </c>
      <c r="EN14" s="72">
        <f t="shared" si="4"/>
        <v>70.923</v>
      </c>
      <c r="EO14" s="72">
        <f t="shared" si="4"/>
        <v>69.539</v>
      </c>
      <c r="EP14" s="72">
        <f t="shared" si="4"/>
        <v>59.22</v>
      </c>
      <c r="EQ14" s="72">
        <f t="shared" si="4"/>
        <v>58.449</v>
      </c>
      <c r="ER14" s="72">
        <f t="shared" si="4"/>
        <v>60.601</v>
      </c>
      <c r="ES14" s="72">
        <f t="shared" si="4"/>
        <v>57.55</v>
      </c>
      <c r="ET14" s="72">
        <f t="shared" si="4"/>
        <v>60.934</v>
      </c>
      <c r="EU14" s="72">
        <f t="shared" si="4"/>
        <v>56.712</v>
      </c>
      <c r="EV14" s="72">
        <f t="shared" si="4"/>
        <v>52.501</v>
      </c>
      <c r="EW14" s="72">
        <f t="shared" si="4"/>
        <v>57.611</v>
      </c>
      <c r="EX14" s="72">
        <f t="shared" si="4"/>
        <v>70.049</v>
      </c>
      <c r="EY14" s="72">
        <f t="shared" si="4"/>
        <v>79.68</v>
      </c>
      <c r="EZ14" s="72">
        <f t="shared" si="4"/>
        <v>66.515</v>
      </c>
      <c r="FA14" s="72">
        <f t="shared" si="4"/>
        <v>74.585</v>
      </c>
      <c r="FB14" s="72">
        <f t="shared" si="4"/>
        <v>57.716</v>
      </c>
      <c r="FC14" s="72">
        <f t="shared" si="4"/>
        <v>55.594</v>
      </c>
      <c r="FD14" s="72">
        <f t="shared" si="4"/>
        <v>55.885</v>
      </c>
      <c r="FE14" s="72">
        <f t="shared" si="4"/>
        <v>52.534</v>
      </c>
      <c r="FF14" s="72">
        <f t="shared" si="4"/>
        <v>58.099</v>
      </c>
      <c r="FG14" s="72">
        <f t="shared" si="4"/>
        <v>54.33</v>
      </c>
      <c r="FH14" s="72">
        <f t="shared" si="4"/>
        <v>54.884</v>
      </c>
      <c r="FI14" s="72">
        <f t="shared" si="4"/>
        <v>55.131</v>
      </c>
      <c r="FJ14" s="72">
        <f t="shared" si="4"/>
        <v>60.044</v>
      </c>
      <c r="FK14" s="72">
        <f t="shared" si="4"/>
        <v>66.195</v>
      </c>
      <c r="FL14" s="72">
        <f t="shared" si="4"/>
        <v>59.68</v>
      </c>
      <c r="FM14" s="72">
        <f t="shared" si="4"/>
        <v>70.195</v>
      </c>
      <c r="FN14" s="72">
        <f t="shared" si="4"/>
        <v>54.734</v>
      </c>
      <c r="FO14" s="72">
        <f t="shared" si="4"/>
        <v>51.427</v>
      </c>
      <c r="FP14" s="72">
        <f t="shared" si="4"/>
        <v>49.985</v>
      </c>
      <c r="FQ14" s="72">
        <f t="shared" si="4"/>
        <v>49.867</v>
      </c>
      <c r="FR14" s="72">
        <f t="shared" si="4"/>
        <v>56.785</v>
      </c>
      <c r="FS14" s="72">
        <f t="shared" si="4"/>
        <v>49.881</v>
      </c>
      <c r="FT14" s="72">
        <f t="shared" si="4"/>
        <v>58.408</v>
      </c>
      <c r="FU14" s="72">
        <f t="shared" si="4"/>
        <v>59.604</v>
      </c>
      <c r="FV14" s="72">
        <f t="shared" si="4"/>
        <v>70.871</v>
      </c>
      <c r="FW14" s="72">
        <f t="shared" si="4"/>
        <v>61.578</v>
      </c>
      <c r="FX14" s="72">
        <f t="shared" si="4"/>
        <v>55.486</v>
      </c>
      <c r="FY14" s="72">
        <f t="shared" si="4"/>
        <v>57.464</v>
      </c>
      <c r="FZ14" s="72">
        <f t="shared" si="4"/>
        <v>53.932</v>
      </c>
      <c r="GA14" s="72">
        <f t="shared" si="4"/>
        <v>51.366</v>
      </c>
      <c r="GB14" s="72">
        <f t="shared" si="4"/>
        <v>60.393</v>
      </c>
      <c r="GC14" s="72">
        <f t="shared" si="4"/>
        <v>49.12</v>
      </c>
      <c r="GD14" s="72">
        <f t="shared" si="4"/>
        <v>58.611</v>
      </c>
      <c r="GE14" s="72">
        <f t="shared" si="4"/>
        <v>58.483</v>
      </c>
      <c r="GF14" s="72">
        <f t="shared" si="4"/>
        <v>73.507</v>
      </c>
      <c r="GG14" s="72">
        <f t="shared" si="4"/>
        <v>53.984</v>
      </c>
      <c r="GH14" s="72">
        <f t="shared" si="4"/>
        <v>55.7</v>
      </c>
      <c r="GI14" s="72">
        <f t="shared" si="4"/>
        <v>57.282</v>
      </c>
      <c r="GJ14" s="72">
        <f t="shared" si="4"/>
        <v>51.782</v>
      </c>
      <c r="GK14" s="72">
        <f t="shared" si="4"/>
        <v>50.166</v>
      </c>
      <c r="GL14" s="72">
        <f t="shared" si="4"/>
        <v>49.021</v>
      </c>
      <c r="GM14" s="72">
        <f t="shared" si="4"/>
        <v>47.843</v>
      </c>
      <c r="GN14" s="72">
        <f t="shared" si="4"/>
        <v>40.347</v>
      </c>
      <c r="GO14" s="72">
        <f t="shared" si="4"/>
        <v>46.903</v>
      </c>
      <c r="GP14" s="72">
        <f t="shared" si="4"/>
        <v>49.738</v>
      </c>
      <c r="GQ14" s="72">
        <f t="shared" si="4"/>
        <v>41.855</v>
      </c>
      <c r="GR14" s="72">
        <f t="shared" si="4"/>
        <v>50.589</v>
      </c>
      <c r="GS14" s="72">
        <f t="shared" si="4"/>
        <v>44.226</v>
      </c>
      <c r="GT14" s="72">
        <f t="shared" si="4"/>
        <v>34.152</v>
      </c>
      <c r="GU14" s="72">
        <f t="shared" si="4"/>
        <v>50.137</v>
      </c>
      <c r="GV14" s="72">
        <f t="shared" si="4"/>
        <v>46.916</v>
      </c>
      <c r="GW14" s="72">
        <f t="shared" si="4"/>
        <v>46.157</v>
      </c>
      <c r="GX14" s="72">
        <f t="shared" si="4"/>
        <v>42.561</v>
      </c>
      <c r="GY14" s="72">
        <f t="shared" si="4"/>
        <v>50.735</v>
      </c>
      <c r="GZ14" s="72">
        <f t="shared" si="4"/>
        <v>50.671</v>
      </c>
      <c r="HA14" s="72">
        <f t="shared" si="4"/>
        <v>43.421</v>
      </c>
      <c r="HB14" s="73">
        <f t="shared" si="4"/>
        <v>52.941</v>
      </c>
      <c r="HC14" s="73">
        <f t="shared" si="4"/>
        <v>51.823</v>
      </c>
      <c r="HD14" s="73">
        <f t="shared" si="4"/>
        <v>56.546</v>
      </c>
      <c r="HE14" s="73">
        <f t="shared" si="4"/>
        <v>50.706</v>
      </c>
      <c r="HF14" s="73">
        <f t="shared" si="4"/>
        <v>49.087</v>
      </c>
      <c r="HG14" s="73">
        <f t="shared" si="4"/>
        <v>66.249</v>
      </c>
      <c r="HH14" s="73">
        <f t="shared" si="4"/>
        <v>55.277</v>
      </c>
      <c r="HI14" s="73">
        <f t="shared" si="4"/>
        <v>63.046</v>
      </c>
      <c r="HJ14" s="73">
        <f t="shared" si="4"/>
        <v>65.279</v>
      </c>
      <c r="HK14" s="73">
        <f t="shared" si="4"/>
        <v>58.325</v>
      </c>
      <c r="HL14" s="73">
        <f t="shared" si="4"/>
        <v>60.165</v>
      </c>
      <c r="HM14" s="73">
        <f t="shared" si="4"/>
        <v>56.435</v>
      </c>
      <c r="HN14" s="73">
        <f t="shared" si="4"/>
        <v>60.478</v>
      </c>
      <c r="HO14" s="73">
        <f t="shared" si="4"/>
        <v>79.536</v>
      </c>
      <c r="HP14" s="73">
        <f t="shared" si="4"/>
        <v>51.617</v>
      </c>
      <c r="HQ14" s="73">
        <f t="shared" si="4"/>
        <v>80.065</v>
      </c>
      <c r="HR14" s="73">
        <f t="shared" si="4"/>
        <v>70.366</v>
      </c>
      <c r="HS14" s="73">
        <f t="shared" si="4"/>
        <v>77.922</v>
      </c>
      <c r="HT14" s="63"/>
      <c r="HU14" s="63"/>
      <c r="HV14" s="63"/>
      <c r="HW14" s="63"/>
    </row>
    <row r="15" ht="4.5" customHeight="1">
      <c r="A15" s="19">
        <f t="shared" si="2"/>
        <v>11</v>
      </c>
      <c r="B15" s="74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5"/>
      <c r="HU15" s="75"/>
      <c r="HV15" s="75"/>
      <c r="HW15" s="75"/>
    </row>
    <row r="16" ht="13.5" customHeight="1">
      <c r="A16" s="19">
        <f t="shared" si="2"/>
        <v>12</v>
      </c>
      <c r="B16" s="77" t="s">
        <v>19</v>
      </c>
      <c r="C16" s="52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78"/>
      <c r="EW16" s="78"/>
      <c r="EX16" s="78"/>
      <c r="EY16" s="78"/>
      <c r="EZ16" s="78"/>
      <c r="FA16" s="78"/>
      <c r="FB16" s="78"/>
      <c r="FC16" s="78"/>
      <c r="FD16" s="78"/>
      <c r="FE16" s="78"/>
      <c r="FF16" s="78"/>
      <c r="FG16" s="78"/>
      <c r="FH16" s="78"/>
      <c r="FI16" s="78"/>
      <c r="FJ16" s="78"/>
      <c r="FK16" s="78"/>
      <c r="FL16" s="78"/>
      <c r="FM16" s="78"/>
      <c r="FN16" s="78"/>
      <c r="FO16" s="78"/>
      <c r="FP16" s="78"/>
      <c r="FQ16" s="78"/>
      <c r="FR16" s="78"/>
      <c r="FS16" s="78"/>
      <c r="FT16" s="78"/>
      <c r="FU16" s="78"/>
      <c r="FV16" s="78"/>
      <c r="FW16" s="78"/>
      <c r="FX16" s="78"/>
      <c r="FY16" s="78"/>
      <c r="FZ16" s="78"/>
      <c r="GA16" s="78"/>
      <c r="GB16" s="78"/>
      <c r="GC16" s="78"/>
      <c r="GD16" s="78"/>
      <c r="GE16" s="78"/>
      <c r="GF16" s="78"/>
      <c r="GG16" s="78"/>
      <c r="GH16" s="78"/>
      <c r="GI16" s="78"/>
      <c r="GJ16" s="78"/>
      <c r="GK16" s="78"/>
      <c r="GL16" s="78"/>
      <c r="GM16" s="78"/>
      <c r="GN16" s="78"/>
      <c r="GO16" s="78"/>
      <c r="GP16" s="78"/>
      <c r="GQ16" s="78"/>
      <c r="GR16" s="78"/>
      <c r="GS16" s="78"/>
      <c r="GT16" s="78"/>
      <c r="GU16" s="78"/>
      <c r="GV16" s="78"/>
      <c r="GW16" s="78"/>
      <c r="GX16" s="78"/>
      <c r="GY16" s="78"/>
      <c r="GZ16" s="78"/>
      <c r="HA16" s="78"/>
      <c r="HB16" s="78"/>
      <c r="HC16" s="78"/>
      <c r="HD16" s="78"/>
      <c r="HE16" s="78"/>
      <c r="HF16" s="78"/>
      <c r="HG16" s="78"/>
      <c r="HH16" s="79"/>
      <c r="HI16" s="79"/>
      <c r="HJ16" s="79"/>
      <c r="HK16" s="79"/>
      <c r="HL16" s="79"/>
      <c r="HM16" s="79"/>
      <c r="HN16" s="79"/>
      <c r="HO16" s="79"/>
      <c r="HP16" s="79"/>
      <c r="HQ16" s="79"/>
      <c r="HR16" s="79"/>
      <c r="HS16" s="79"/>
      <c r="HT16" s="75"/>
      <c r="HU16" s="80"/>
      <c r="HV16" s="75"/>
      <c r="HW16" s="75"/>
    </row>
    <row r="17" ht="13.5" customHeight="1">
      <c r="A17" s="19">
        <f t="shared" si="2"/>
        <v>13</v>
      </c>
      <c r="B17" s="54" t="s">
        <v>11</v>
      </c>
      <c r="C17" s="55"/>
      <c r="D17" s="55">
        <f t="shared" ref="D17:HS17" si="5">SUM(D18:D20)</f>
        <v>10.879</v>
      </c>
      <c r="E17" s="55">
        <f t="shared" si="5"/>
        <v>9.196</v>
      </c>
      <c r="F17" s="55">
        <f t="shared" si="5"/>
        <v>10.51</v>
      </c>
      <c r="G17" s="55">
        <f t="shared" si="5"/>
        <v>10.546</v>
      </c>
      <c r="H17" s="55">
        <f t="shared" si="5"/>
        <v>12.011</v>
      </c>
      <c r="I17" s="55">
        <f t="shared" si="5"/>
        <v>11.99</v>
      </c>
      <c r="J17" s="55">
        <f t="shared" si="5"/>
        <v>12.611</v>
      </c>
      <c r="K17" s="55">
        <f t="shared" si="5"/>
        <v>12.738</v>
      </c>
      <c r="L17" s="55">
        <f t="shared" si="5"/>
        <v>12.448</v>
      </c>
      <c r="M17" s="55">
        <f t="shared" si="5"/>
        <v>14.417</v>
      </c>
      <c r="N17" s="55">
        <f t="shared" si="5"/>
        <v>12.332</v>
      </c>
      <c r="O17" s="55">
        <f t="shared" si="5"/>
        <v>13.282</v>
      </c>
      <c r="P17" s="55">
        <f t="shared" si="5"/>
        <v>10.842</v>
      </c>
      <c r="Q17" s="55">
        <f t="shared" si="5"/>
        <v>11.106</v>
      </c>
      <c r="R17" s="55">
        <f t="shared" si="5"/>
        <v>10.986</v>
      </c>
      <c r="S17" s="55">
        <f t="shared" si="5"/>
        <v>12.303</v>
      </c>
      <c r="T17" s="55">
        <f t="shared" si="5"/>
        <v>12.465</v>
      </c>
      <c r="U17" s="55">
        <f t="shared" si="5"/>
        <v>12.262</v>
      </c>
      <c r="V17" s="55">
        <f t="shared" si="5"/>
        <v>11.532</v>
      </c>
      <c r="W17" s="55">
        <f t="shared" si="5"/>
        <v>13.501</v>
      </c>
      <c r="X17" s="55">
        <f t="shared" si="5"/>
        <v>13.504</v>
      </c>
      <c r="Y17" s="55">
        <f t="shared" si="5"/>
        <v>16.605</v>
      </c>
      <c r="Z17" s="55">
        <f t="shared" si="5"/>
        <v>13.591</v>
      </c>
      <c r="AA17" s="55">
        <f t="shared" si="5"/>
        <v>12.067</v>
      </c>
      <c r="AB17" s="55">
        <f t="shared" si="5"/>
        <v>11.718</v>
      </c>
      <c r="AC17" s="55">
        <f t="shared" si="5"/>
        <v>11.414</v>
      </c>
      <c r="AD17" s="55">
        <f t="shared" si="5"/>
        <v>11.962</v>
      </c>
      <c r="AE17" s="55">
        <f t="shared" si="5"/>
        <v>11.48</v>
      </c>
      <c r="AF17" s="55">
        <f t="shared" si="5"/>
        <v>12.202</v>
      </c>
      <c r="AG17" s="55">
        <f t="shared" si="5"/>
        <v>11.174</v>
      </c>
      <c r="AH17" s="55">
        <f t="shared" si="5"/>
        <v>10.895</v>
      </c>
      <c r="AI17" s="55">
        <f t="shared" si="5"/>
        <v>13.188</v>
      </c>
      <c r="AJ17" s="55">
        <f t="shared" si="5"/>
        <v>12.973</v>
      </c>
      <c r="AK17" s="55">
        <f t="shared" si="5"/>
        <v>15.989</v>
      </c>
      <c r="AL17" s="55">
        <f t="shared" si="5"/>
        <v>13.331</v>
      </c>
      <c r="AM17" s="55">
        <f t="shared" si="5"/>
        <v>9.244</v>
      </c>
      <c r="AN17" s="55">
        <f t="shared" si="5"/>
        <v>7.51</v>
      </c>
      <c r="AO17" s="55">
        <f t="shared" si="5"/>
        <v>10.71</v>
      </c>
      <c r="AP17" s="55">
        <f t="shared" si="5"/>
        <v>13.988</v>
      </c>
      <c r="AQ17" s="55">
        <f t="shared" si="5"/>
        <v>11.898</v>
      </c>
      <c r="AR17" s="55">
        <f t="shared" si="5"/>
        <v>12.394</v>
      </c>
      <c r="AS17" s="55">
        <f t="shared" si="5"/>
        <v>12.409</v>
      </c>
      <c r="AT17" s="55">
        <f t="shared" si="5"/>
        <v>11.535</v>
      </c>
      <c r="AU17" s="55">
        <f t="shared" si="5"/>
        <v>13.69</v>
      </c>
      <c r="AV17" s="55">
        <f t="shared" si="5"/>
        <v>12.46</v>
      </c>
      <c r="AW17" s="55">
        <f t="shared" si="5"/>
        <v>15.211</v>
      </c>
      <c r="AX17" s="55">
        <f t="shared" si="5"/>
        <v>13.691</v>
      </c>
      <c r="AY17" s="55">
        <f t="shared" si="5"/>
        <v>13.412</v>
      </c>
      <c r="AZ17" s="55">
        <f t="shared" si="5"/>
        <v>11.159</v>
      </c>
      <c r="BA17" s="55">
        <f t="shared" si="5"/>
        <v>11.517</v>
      </c>
      <c r="BB17" s="55">
        <f t="shared" si="5"/>
        <v>15.031</v>
      </c>
      <c r="BC17" s="55">
        <f t="shared" si="5"/>
        <v>13.67</v>
      </c>
      <c r="BD17" s="55">
        <f t="shared" si="5"/>
        <v>12.89</v>
      </c>
      <c r="BE17" s="55">
        <f t="shared" si="5"/>
        <v>14.898</v>
      </c>
      <c r="BF17" s="55">
        <f t="shared" si="5"/>
        <v>13.874</v>
      </c>
      <c r="BG17" s="55">
        <f t="shared" si="5"/>
        <v>15.182</v>
      </c>
      <c r="BH17" s="55">
        <f t="shared" si="5"/>
        <v>14.47</v>
      </c>
      <c r="BI17" s="55">
        <f t="shared" si="5"/>
        <v>16.549</v>
      </c>
      <c r="BJ17" s="55">
        <f t="shared" si="5"/>
        <v>15.757</v>
      </c>
      <c r="BK17" s="55">
        <f t="shared" si="5"/>
        <v>14.682</v>
      </c>
      <c r="BL17" s="55">
        <f t="shared" si="5"/>
        <v>14.006</v>
      </c>
      <c r="BM17" s="55">
        <f t="shared" si="5"/>
        <v>12.563</v>
      </c>
      <c r="BN17" s="55">
        <f t="shared" si="5"/>
        <v>14.096</v>
      </c>
      <c r="BO17" s="55">
        <f t="shared" si="5"/>
        <v>14.548</v>
      </c>
      <c r="BP17" s="55">
        <f t="shared" si="5"/>
        <v>13.878</v>
      </c>
      <c r="BQ17" s="55">
        <f t="shared" si="5"/>
        <v>13.256</v>
      </c>
      <c r="BR17" s="55">
        <f t="shared" si="5"/>
        <v>15.316</v>
      </c>
      <c r="BS17" s="55">
        <f t="shared" si="5"/>
        <v>16.044</v>
      </c>
      <c r="BT17" s="55">
        <f t="shared" si="5"/>
        <v>15.075</v>
      </c>
      <c r="BU17" s="55">
        <f t="shared" si="5"/>
        <v>17.266</v>
      </c>
      <c r="BV17" s="55">
        <f t="shared" si="5"/>
        <v>16.206</v>
      </c>
      <c r="BW17" s="55">
        <f t="shared" si="5"/>
        <v>12.895</v>
      </c>
      <c r="BX17" s="55">
        <f t="shared" si="5"/>
        <v>12.835</v>
      </c>
      <c r="BY17" s="55">
        <f t="shared" si="5"/>
        <v>14.336</v>
      </c>
      <c r="BZ17" s="55">
        <f t="shared" si="5"/>
        <v>14.963</v>
      </c>
      <c r="CA17" s="55">
        <f t="shared" si="5"/>
        <v>13.651</v>
      </c>
      <c r="CB17" s="55">
        <f t="shared" si="5"/>
        <v>14.719</v>
      </c>
      <c r="CC17" s="55">
        <f t="shared" si="5"/>
        <v>13.94</v>
      </c>
      <c r="CD17" s="55">
        <f t="shared" si="5"/>
        <v>13.413</v>
      </c>
      <c r="CE17" s="55">
        <f t="shared" si="5"/>
        <v>16.658</v>
      </c>
      <c r="CF17" s="55">
        <f t="shared" si="5"/>
        <v>16.282</v>
      </c>
      <c r="CG17" s="55">
        <f t="shared" si="5"/>
        <v>19.433</v>
      </c>
      <c r="CH17" s="55">
        <f t="shared" si="5"/>
        <v>15.726</v>
      </c>
      <c r="CI17" s="55">
        <f t="shared" si="5"/>
        <v>14.611</v>
      </c>
      <c r="CJ17" s="55">
        <f t="shared" si="5"/>
        <v>12.729</v>
      </c>
      <c r="CK17" s="55">
        <f t="shared" si="5"/>
        <v>14.546</v>
      </c>
      <c r="CL17" s="55">
        <f t="shared" si="5"/>
        <v>14.99</v>
      </c>
      <c r="CM17" s="55">
        <f t="shared" si="5"/>
        <v>15.533</v>
      </c>
      <c r="CN17" s="55">
        <f t="shared" si="5"/>
        <v>15.362</v>
      </c>
      <c r="CO17" s="55">
        <f t="shared" si="5"/>
        <v>14.634</v>
      </c>
      <c r="CP17" s="55">
        <f t="shared" si="5"/>
        <v>16.276</v>
      </c>
      <c r="CQ17" s="55">
        <f t="shared" si="5"/>
        <v>16.087</v>
      </c>
      <c r="CR17" s="55">
        <f t="shared" si="5"/>
        <v>15.048</v>
      </c>
      <c r="CS17" s="55">
        <f t="shared" si="5"/>
        <v>20.246</v>
      </c>
      <c r="CT17" s="55">
        <f t="shared" si="5"/>
        <v>18.161</v>
      </c>
      <c r="CU17" s="55">
        <f t="shared" si="5"/>
        <v>17.435</v>
      </c>
      <c r="CV17" s="55">
        <f t="shared" si="5"/>
        <v>14.799</v>
      </c>
      <c r="CW17" s="55">
        <f t="shared" si="5"/>
        <v>13.647</v>
      </c>
      <c r="CX17" s="55">
        <f t="shared" si="5"/>
        <v>16.638</v>
      </c>
      <c r="CY17" s="55">
        <f t="shared" si="5"/>
        <v>13.523</v>
      </c>
      <c r="CZ17" s="55">
        <f t="shared" si="5"/>
        <v>16.455</v>
      </c>
      <c r="DA17" s="55">
        <f t="shared" si="5"/>
        <v>14.512</v>
      </c>
      <c r="DB17" s="55">
        <f t="shared" si="5"/>
        <v>15.822</v>
      </c>
      <c r="DC17" s="55">
        <f t="shared" si="5"/>
        <v>18.67</v>
      </c>
      <c r="DD17" s="55">
        <f t="shared" si="5"/>
        <v>19.229</v>
      </c>
      <c r="DE17" s="55">
        <f t="shared" si="5"/>
        <v>18.846</v>
      </c>
      <c r="DF17" s="55">
        <f t="shared" si="5"/>
        <v>17.738</v>
      </c>
      <c r="DG17" s="55">
        <f t="shared" si="5"/>
        <v>15.534</v>
      </c>
      <c r="DH17" s="55">
        <f t="shared" si="5"/>
        <v>15.854</v>
      </c>
      <c r="DI17" s="55">
        <f t="shared" si="5"/>
        <v>15.033</v>
      </c>
      <c r="DJ17" s="55">
        <f t="shared" si="5"/>
        <v>16.077</v>
      </c>
      <c r="DK17" s="55">
        <f t="shared" si="5"/>
        <v>16.527</v>
      </c>
      <c r="DL17" s="55">
        <f t="shared" si="5"/>
        <v>15.609</v>
      </c>
      <c r="DM17" s="55">
        <f t="shared" si="5"/>
        <v>16.056</v>
      </c>
      <c r="DN17" s="55">
        <f t="shared" si="5"/>
        <v>18.212</v>
      </c>
      <c r="DO17" s="55">
        <f t="shared" si="5"/>
        <v>19.53</v>
      </c>
      <c r="DP17" s="55">
        <f t="shared" si="5"/>
        <v>20.151</v>
      </c>
      <c r="DQ17" s="55">
        <f t="shared" si="5"/>
        <v>20.066</v>
      </c>
      <c r="DR17" s="55">
        <f t="shared" si="5"/>
        <v>17.44</v>
      </c>
      <c r="DS17" s="55">
        <f t="shared" si="5"/>
        <v>15.895</v>
      </c>
      <c r="DT17" s="55">
        <f t="shared" si="5"/>
        <v>16.25</v>
      </c>
      <c r="DU17" s="55">
        <f t="shared" si="5"/>
        <v>14.518</v>
      </c>
      <c r="DV17" s="55">
        <f t="shared" si="5"/>
        <v>17.886</v>
      </c>
      <c r="DW17" s="55">
        <f t="shared" si="5"/>
        <v>19.261</v>
      </c>
      <c r="DX17" s="55">
        <f t="shared" si="5"/>
        <v>17.638</v>
      </c>
      <c r="DY17" s="55">
        <f t="shared" si="5"/>
        <v>18.21</v>
      </c>
      <c r="DZ17" s="55">
        <f t="shared" si="5"/>
        <v>18.345</v>
      </c>
      <c r="EA17" s="55">
        <f t="shared" si="5"/>
        <v>19.225</v>
      </c>
      <c r="EB17" s="55">
        <f t="shared" si="5"/>
        <v>21.244</v>
      </c>
      <c r="EC17" s="55">
        <f t="shared" si="5"/>
        <v>20.411</v>
      </c>
      <c r="ED17" s="55">
        <f t="shared" si="5"/>
        <v>17.745</v>
      </c>
      <c r="EE17" s="55">
        <f t="shared" si="5"/>
        <v>18.57</v>
      </c>
      <c r="EF17" s="55">
        <f t="shared" si="5"/>
        <v>18.151</v>
      </c>
      <c r="EG17" s="55">
        <f t="shared" si="5"/>
        <v>16.206</v>
      </c>
      <c r="EH17" s="55">
        <f t="shared" si="5"/>
        <v>18.948</v>
      </c>
      <c r="EI17" s="55">
        <f t="shared" si="5"/>
        <v>17.992</v>
      </c>
      <c r="EJ17" s="55">
        <f t="shared" si="5"/>
        <v>16.607</v>
      </c>
      <c r="EK17" s="55">
        <f t="shared" si="5"/>
        <v>15.986</v>
      </c>
      <c r="EL17" s="55">
        <f t="shared" si="5"/>
        <v>18.471</v>
      </c>
      <c r="EM17" s="55">
        <f t="shared" si="5"/>
        <v>17.752</v>
      </c>
      <c r="EN17" s="55">
        <f t="shared" si="5"/>
        <v>21.428</v>
      </c>
      <c r="EO17" s="55">
        <f t="shared" si="5"/>
        <v>22.997</v>
      </c>
      <c r="EP17" s="55">
        <f t="shared" si="5"/>
        <v>20.523</v>
      </c>
      <c r="EQ17" s="55">
        <f t="shared" si="5"/>
        <v>17.494</v>
      </c>
      <c r="ER17" s="55">
        <f t="shared" si="5"/>
        <v>19.408</v>
      </c>
      <c r="ES17" s="55">
        <f t="shared" si="5"/>
        <v>16.427</v>
      </c>
      <c r="ET17" s="55">
        <f t="shared" si="5"/>
        <v>18.101</v>
      </c>
      <c r="EU17" s="55">
        <f t="shared" si="5"/>
        <v>18.767</v>
      </c>
      <c r="EV17" s="55">
        <f t="shared" si="5"/>
        <v>14.055</v>
      </c>
      <c r="EW17" s="55">
        <f t="shared" si="5"/>
        <v>17.033</v>
      </c>
      <c r="EX17" s="55">
        <f t="shared" si="5"/>
        <v>21.234</v>
      </c>
      <c r="EY17" s="55">
        <f t="shared" si="5"/>
        <v>21.617</v>
      </c>
      <c r="EZ17" s="55">
        <f t="shared" si="5"/>
        <v>23.937</v>
      </c>
      <c r="FA17" s="55">
        <f t="shared" si="5"/>
        <v>24.64</v>
      </c>
      <c r="FB17" s="55">
        <f t="shared" si="5"/>
        <v>21.379</v>
      </c>
      <c r="FC17" s="55">
        <f t="shared" si="5"/>
        <v>20</v>
      </c>
      <c r="FD17" s="55">
        <f t="shared" si="5"/>
        <v>19.268</v>
      </c>
      <c r="FE17" s="55">
        <f t="shared" si="5"/>
        <v>18.39</v>
      </c>
      <c r="FF17" s="55">
        <f t="shared" si="5"/>
        <v>20.247</v>
      </c>
      <c r="FG17" s="55">
        <f t="shared" si="5"/>
        <v>19.053</v>
      </c>
      <c r="FH17" s="55">
        <f t="shared" si="5"/>
        <v>20.538</v>
      </c>
      <c r="FI17" s="55">
        <f t="shared" si="5"/>
        <v>20.713</v>
      </c>
      <c r="FJ17" s="55">
        <f t="shared" si="5"/>
        <v>19.494</v>
      </c>
      <c r="FK17" s="55">
        <f t="shared" si="5"/>
        <v>22.373</v>
      </c>
      <c r="FL17" s="55">
        <f t="shared" si="5"/>
        <v>21.692</v>
      </c>
      <c r="FM17" s="55">
        <f t="shared" si="5"/>
        <v>24.231</v>
      </c>
      <c r="FN17" s="55">
        <f t="shared" si="5"/>
        <v>22.493</v>
      </c>
      <c r="FO17" s="55">
        <f t="shared" si="5"/>
        <v>17.735</v>
      </c>
      <c r="FP17" s="55">
        <f t="shared" si="5"/>
        <v>18.093</v>
      </c>
      <c r="FQ17" s="55">
        <f t="shared" si="5"/>
        <v>18.609</v>
      </c>
      <c r="FR17" s="55">
        <f t="shared" si="5"/>
        <v>22.214</v>
      </c>
      <c r="FS17" s="55">
        <f t="shared" si="5"/>
        <v>16.479</v>
      </c>
      <c r="FT17" s="55">
        <f t="shared" si="5"/>
        <v>17.803</v>
      </c>
      <c r="FU17" s="55">
        <f t="shared" si="5"/>
        <v>16.121</v>
      </c>
      <c r="FV17" s="55">
        <f t="shared" si="5"/>
        <v>19.758</v>
      </c>
      <c r="FW17" s="55">
        <f t="shared" si="5"/>
        <v>20.313</v>
      </c>
      <c r="FX17" s="55">
        <f t="shared" si="5"/>
        <v>20.432</v>
      </c>
      <c r="FY17" s="55">
        <f t="shared" si="5"/>
        <v>23.956</v>
      </c>
      <c r="FZ17" s="55">
        <f t="shared" si="5"/>
        <v>20.392</v>
      </c>
      <c r="GA17" s="55">
        <f t="shared" si="5"/>
        <v>21.729</v>
      </c>
      <c r="GB17" s="55">
        <f t="shared" si="5"/>
        <v>19.698</v>
      </c>
      <c r="GC17" s="55">
        <f t="shared" si="5"/>
        <v>19.834</v>
      </c>
      <c r="GD17" s="55">
        <f t="shared" si="5"/>
        <v>22.247</v>
      </c>
      <c r="GE17" s="55">
        <f t="shared" si="5"/>
        <v>21.243</v>
      </c>
      <c r="GF17" s="55">
        <f t="shared" si="5"/>
        <v>21.654</v>
      </c>
      <c r="GG17" s="55">
        <f t="shared" si="5"/>
        <v>18.204</v>
      </c>
      <c r="GH17" s="55">
        <f t="shared" si="5"/>
        <v>17.439</v>
      </c>
      <c r="GI17" s="55">
        <f t="shared" si="5"/>
        <v>20.091</v>
      </c>
      <c r="GJ17" s="55">
        <f t="shared" si="5"/>
        <v>19.984</v>
      </c>
      <c r="GK17" s="55">
        <f t="shared" si="5"/>
        <v>24.895</v>
      </c>
      <c r="GL17" s="55">
        <f t="shared" si="5"/>
        <v>20.19</v>
      </c>
      <c r="GM17" s="55">
        <f t="shared" si="5"/>
        <v>19.048</v>
      </c>
      <c r="GN17" s="55">
        <f t="shared" si="5"/>
        <v>18.271</v>
      </c>
      <c r="GO17" s="55">
        <f t="shared" si="5"/>
        <v>18.157</v>
      </c>
      <c r="GP17" s="55">
        <f t="shared" si="5"/>
        <v>17.646</v>
      </c>
      <c r="GQ17" s="55">
        <f t="shared" si="5"/>
        <v>18.399</v>
      </c>
      <c r="GR17" s="55">
        <f t="shared" si="5"/>
        <v>23.477</v>
      </c>
      <c r="GS17" s="55">
        <f t="shared" si="5"/>
        <v>18.701</v>
      </c>
      <c r="GT17" s="55">
        <f t="shared" si="5"/>
        <v>20.705</v>
      </c>
      <c r="GU17" s="55">
        <f t="shared" si="5"/>
        <v>16.19</v>
      </c>
      <c r="GV17" s="55">
        <f t="shared" si="5"/>
        <v>19.281</v>
      </c>
      <c r="GW17" s="55">
        <f t="shared" si="5"/>
        <v>20.448</v>
      </c>
      <c r="GX17" s="55">
        <f t="shared" si="5"/>
        <v>21.03</v>
      </c>
      <c r="GY17" s="55">
        <f t="shared" si="5"/>
        <v>17.621</v>
      </c>
      <c r="GZ17" s="55">
        <f t="shared" si="5"/>
        <v>17.598</v>
      </c>
      <c r="HA17" s="55">
        <f t="shared" si="5"/>
        <v>16.445</v>
      </c>
      <c r="HB17" s="56">
        <f t="shared" si="5"/>
        <v>21.819</v>
      </c>
      <c r="HC17" s="56">
        <f t="shared" si="5"/>
        <v>19.673</v>
      </c>
      <c r="HD17" s="56">
        <f t="shared" si="5"/>
        <v>22.1</v>
      </c>
      <c r="HE17" s="56">
        <f t="shared" si="5"/>
        <v>19.091</v>
      </c>
      <c r="HF17" s="56">
        <f t="shared" si="5"/>
        <v>19.51</v>
      </c>
      <c r="HG17" s="56">
        <f t="shared" si="5"/>
        <v>21.518</v>
      </c>
      <c r="HH17" s="56">
        <f t="shared" si="5"/>
        <v>20.001</v>
      </c>
      <c r="HI17" s="56">
        <f t="shared" si="5"/>
        <v>22.358</v>
      </c>
      <c r="HJ17" s="56">
        <f t="shared" si="5"/>
        <v>23.08</v>
      </c>
      <c r="HK17" s="56">
        <f t="shared" si="5"/>
        <v>21.87</v>
      </c>
      <c r="HL17" s="56">
        <f t="shared" si="5"/>
        <v>18.741</v>
      </c>
      <c r="HM17" s="56">
        <f t="shared" si="5"/>
        <v>22.48</v>
      </c>
      <c r="HN17" s="56">
        <f t="shared" si="5"/>
        <v>25.018</v>
      </c>
      <c r="HO17" s="56">
        <f t="shared" si="5"/>
        <v>21.738</v>
      </c>
      <c r="HP17" s="56">
        <f t="shared" si="5"/>
        <v>21.636</v>
      </c>
      <c r="HQ17" s="56">
        <f t="shared" si="5"/>
        <v>20.276</v>
      </c>
      <c r="HR17" s="56">
        <f t="shared" si="5"/>
        <v>25.579</v>
      </c>
      <c r="HS17" s="56">
        <f t="shared" si="5"/>
        <v>25.104</v>
      </c>
      <c r="HT17" s="81"/>
      <c r="HU17" s="82"/>
      <c r="HV17" s="81"/>
      <c r="HW17" s="81"/>
    </row>
    <row r="18" ht="12.75" customHeight="1">
      <c r="A18" s="19">
        <f t="shared" si="2"/>
        <v>14</v>
      </c>
      <c r="B18" s="58" t="s">
        <v>12</v>
      </c>
      <c r="C18" s="59"/>
      <c r="D18" s="59">
        <v>6.689</v>
      </c>
      <c r="E18" s="59">
        <v>5.941</v>
      </c>
      <c r="F18" s="59">
        <v>6.272</v>
      </c>
      <c r="G18" s="59">
        <v>6.716</v>
      </c>
      <c r="H18" s="59">
        <v>8.271</v>
      </c>
      <c r="I18" s="59">
        <v>7.59</v>
      </c>
      <c r="J18" s="59">
        <v>8.027</v>
      </c>
      <c r="K18" s="59">
        <v>8.338</v>
      </c>
      <c r="L18" s="59">
        <v>8.121</v>
      </c>
      <c r="M18" s="59">
        <v>9.852</v>
      </c>
      <c r="N18" s="59">
        <v>8.035</v>
      </c>
      <c r="O18" s="59">
        <v>8.522</v>
      </c>
      <c r="P18" s="59">
        <v>6.448</v>
      </c>
      <c r="Q18" s="59">
        <v>6.997</v>
      </c>
      <c r="R18" s="59">
        <v>7.214</v>
      </c>
      <c r="S18" s="59">
        <v>7.535</v>
      </c>
      <c r="T18" s="59">
        <v>7.813</v>
      </c>
      <c r="U18" s="59">
        <v>8.179</v>
      </c>
      <c r="V18" s="59">
        <v>6.641</v>
      </c>
      <c r="W18" s="59">
        <v>8.334</v>
      </c>
      <c r="X18" s="59">
        <v>8.691</v>
      </c>
      <c r="Y18" s="59">
        <v>11.246</v>
      </c>
      <c r="Z18" s="59">
        <v>8.749</v>
      </c>
      <c r="AA18" s="59">
        <v>7.402</v>
      </c>
      <c r="AB18" s="59">
        <v>6.763</v>
      </c>
      <c r="AC18" s="59">
        <v>7.555</v>
      </c>
      <c r="AD18" s="59">
        <v>7.364</v>
      </c>
      <c r="AE18" s="59">
        <v>6.609</v>
      </c>
      <c r="AF18" s="59">
        <v>7.241</v>
      </c>
      <c r="AG18" s="59">
        <v>6.663</v>
      </c>
      <c r="AH18" s="59">
        <v>6.555</v>
      </c>
      <c r="AI18" s="59">
        <v>7.646</v>
      </c>
      <c r="AJ18" s="59">
        <v>6.867</v>
      </c>
      <c r="AK18" s="59">
        <v>10.049</v>
      </c>
      <c r="AL18" s="59">
        <v>7.742</v>
      </c>
      <c r="AM18" s="59">
        <v>4.923</v>
      </c>
      <c r="AN18" s="59">
        <v>3.917</v>
      </c>
      <c r="AO18" s="59">
        <v>7.019</v>
      </c>
      <c r="AP18" s="59">
        <v>9.924</v>
      </c>
      <c r="AQ18" s="59">
        <v>7.615</v>
      </c>
      <c r="AR18" s="59">
        <v>8.86</v>
      </c>
      <c r="AS18" s="59">
        <v>8.608</v>
      </c>
      <c r="AT18" s="59">
        <v>6.783</v>
      </c>
      <c r="AU18" s="59">
        <v>7.676</v>
      </c>
      <c r="AV18" s="59">
        <v>7.514</v>
      </c>
      <c r="AW18" s="59">
        <v>8.665</v>
      </c>
      <c r="AX18" s="59">
        <v>8.214</v>
      </c>
      <c r="AY18" s="59">
        <v>7.529</v>
      </c>
      <c r="AZ18" s="59">
        <v>5.638</v>
      </c>
      <c r="BA18" s="59">
        <v>5.842</v>
      </c>
      <c r="BB18" s="59">
        <v>7.942</v>
      </c>
      <c r="BC18" s="59">
        <v>6.714</v>
      </c>
      <c r="BD18" s="59">
        <v>6.234</v>
      </c>
      <c r="BE18" s="59">
        <v>7.529</v>
      </c>
      <c r="BF18" s="59">
        <v>6.673</v>
      </c>
      <c r="BG18" s="59">
        <v>7.492</v>
      </c>
      <c r="BH18" s="59">
        <v>8.027</v>
      </c>
      <c r="BI18" s="59">
        <v>9.722</v>
      </c>
      <c r="BJ18" s="59">
        <v>8.723</v>
      </c>
      <c r="BK18" s="59">
        <v>7.932</v>
      </c>
      <c r="BL18" s="59">
        <v>6.555</v>
      </c>
      <c r="BM18" s="59">
        <v>6.12</v>
      </c>
      <c r="BN18" s="59">
        <v>7.381</v>
      </c>
      <c r="BO18" s="59">
        <v>6.809</v>
      </c>
      <c r="BP18" s="59">
        <v>6.691</v>
      </c>
      <c r="BQ18" s="59">
        <v>7.264</v>
      </c>
      <c r="BR18" s="59">
        <v>7.934</v>
      </c>
      <c r="BS18" s="59">
        <v>8.306</v>
      </c>
      <c r="BT18" s="59">
        <v>7.801</v>
      </c>
      <c r="BU18" s="59">
        <v>9.167</v>
      </c>
      <c r="BV18" s="59">
        <v>8.4</v>
      </c>
      <c r="BW18" s="59">
        <v>6.998</v>
      </c>
      <c r="BX18" s="59">
        <v>6.14</v>
      </c>
      <c r="BY18" s="59">
        <v>7.059</v>
      </c>
      <c r="BZ18" s="59">
        <v>7.717</v>
      </c>
      <c r="CA18" s="59">
        <v>6.591</v>
      </c>
      <c r="CB18" s="59">
        <v>7.337</v>
      </c>
      <c r="CC18" s="59">
        <v>6.455</v>
      </c>
      <c r="CD18" s="59">
        <v>6.277</v>
      </c>
      <c r="CE18" s="59">
        <v>8.313</v>
      </c>
      <c r="CF18" s="59">
        <v>7.957</v>
      </c>
      <c r="CG18" s="59">
        <v>11.288</v>
      </c>
      <c r="CH18" s="59">
        <v>7.647</v>
      </c>
      <c r="CI18" s="59">
        <v>6.935</v>
      </c>
      <c r="CJ18" s="59">
        <v>5.648</v>
      </c>
      <c r="CK18" s="59">
        <v>6.788</v>
      </c>
      <c r="CL18" s="59">
        <v>6.81</v>
      </c>
      <c r="CM18" s="59">
        <v>6.211</v>
      </c>
      <c r="CN18" s="59">
        <v>6.151</v>
      </c>
      <c r="CO18" s="59">
        <v>5.889</v>
      </c>
      <c r="CP18" s="59">
        <v>6.773</v>
      </c>
      <c r="CQ18" s="59">
        <v>6.925</v>
      </c>
      <c r="CR18" s="59">
        <v>7.337</v>
      </c>
      <c r="CS18" s="59">
        <v>9.907</v>
      </c>
      <c r="CT18" s="59">
        <v>9.427</v>
      </c>
      <c r="CU18" s="59">
        <v>7.933</v>
      </c>
      <c r="CV18" s="59">
        <v>6.443</v>
      </c>
      <c r="CW18" s="59">
        <v>7.335</v>
      </c>
      <c r="CX18" s="59">
        <v>8.087</v>
      </c>
      <c r="CY18" s="59">
        <v>6.231</v>
      </c>
      <c r="CZ18" s="59">
        <v>7.086</v>
      </c>
      <c r="DA18" s="59">
        <v>6.586</v>
      </c>
      <c r="DB18" s="59">
        <v>6.783</v>
      </c>
      <c r="DC18" s="59">
        <v>7.363</v>
      </c>
      <c r="DD18" s="59">
        <v>9.501</v>
      </c>
      <c r="DE18" s="59">
        <v>9.272</v>
      </c>
      <c r="DF18" s="59">
        <v>8.253</v>
      </c>
      <c r="DG18" s="59">
        <v>6.649</v>
      </c>
      <c r="DH18" s="59">
        <v>6.294</v>
      </c>
      <c r="DI18" s="59">
        <v>6.701</v>
      </c>
      <c r="DJ18" s="59">
        <v>7.87</v>
      </c>
      <c r="DK18" s="59">
        <v>7.165</v>
      </c>
      <c r="DL18" s="59">
        <v>6.5</v>
      </c>
      <c r="DM18" s="59">
        <v>7.552</v>
      </c>
      <c r="DN18" s="59">
        <v>7.452</v>
      </c>
      <c r="DO18" s="59">
        <v>8.669</v>
      </c>
      <c r="DP18" s="59">
        <v>11.234</v>
      </c>
      <c r="DQ18" s="59">
        <v>10.026</v>
      </c>
      <c r="DR18" s="59">
        <v>9.259</v>
      </c>
      <c r="DS18" s="59">
        <v>7.971</v>
      </c>
      <c r="DT18" s="59">
        <v>8.031</v>
      </c>
      <c r="DU18" s="59">
        <v>7.834</v>
      </c>
      <c r="DV18" s="59">
        <v>10.129</v>
      </c>
      <c r="DW18" s="59">
        <v>8.794</v>
      </c>
      <c r="DX18" s="59">
        <v>9.365</v>
      </c>
      <c r="DY18" s="59">
        <v>9.234</v>
      </c>
      <c r="DZ18" s="59">
        <v>8.198</v>
      </c>
      <c r="EA18" s="59">
        <v>8.416</v>
      </c>
      <c r="EB18" s="59">
        <v>9.824</v>
      </c>
      <c r="EC18" s="59">
        <v>10.161</v>
      </c>
      <c r="ED18" s="59">
        <v>8.706</v>
      </c>
      <c r="EE18" s="59">
        <v>8.399</v>
      </c>
      <c r="EF18" s="59">
        <v>7.287</v>
      </c>
      <c r="EG18" s="59">
        <v>7.324</v>
      </c>
      <c r="EH18" s="59">
        <v>8.93</v>
      </c>
      <c r="EI18" s="59">
        <v>6.859</v>
      </c>
      <c r="EJ18" s="59">
        <v>7.18</v>
      </c>
      <c r="EK18" s="59">
        <v>7.278</v>
      </c>
      <c r="EL18" s="59">
        <v>8.342</v>
      </c>
      <c r="EM18" s="59">
        <v>8.386</v>
      </c>
      <c r="EN18" s="59">
        <v>9.872</v>
      </c>
      <c r="EO18" s="59">
        <v>10.498</v>
      </c>
      <c r="EP18" s="59">
        <v>9.945</v>
      </c>
      <c r="EQ18" s="59">
        <v>6.32</v>
      </c>
      <c r="ER18" s="59">
        <v>8.679</v>
      </c>
      <c r="ES18" s="59">
        <v>6.923</v>
      </c>
      <c r="ET18" s="59">
        <v>7.871</v>
      </c>
      <c r="EU18" s="59">
        <v>6.672</v>
      </c>
      <c r="EV18" s="59">
        <v>4.781</v>
      </c>
      <c r="EW18" s="59">
        <v>7.03</v>
      </c>
      <c r="EX18" s="59">
        <v>9.346</v>
      </c>
      <c r="EY18" s="59">
        <v>8.469</v>
      </c>
      <c r="EZ18" s="59">
        <v>10.149</v>
      </c>
      <c r="FA18" s="59">
        <v>12.793</v>
      </c>
      <c r="FB18" s="59">
        <v>8.961</v>
      </c>
      <c r="FC18" s="59">
        <v>8.872</v>
      </c>
      <c r="FD18" s="59">
        <v>8.239</v>
      </c>
      <c r="FE18" s="59">
        <v>7.336</v>
      </c>
      <c r="FF18" s="59">
        <v>7.169</v>
      </c>
      <c r="FG18" s="59">
        <v>7.343</v>
      </c>
      <c r="FH18" s="59">
        <v>7.664</v>
      </c>
      <c r="FI18" s="59">
        <v>7.853</v>
      </c>
      <c r="FJ18" s="59">
        <v>7.119</v>
      </c>
      <c r="FK18" s="59">
        <v>8.276</v>
      </c>
      <c r="FL18" s="59">
        <v>8.527</v>
      </c>
      <c r="FM18" s="59">
        <v>11.371</v>
      </c>
      <c r="FN18" s="59">
        <v>8.372</v>
      </c>
      <c r="FO18" s="59">
        <v>7.28</v>
      </c>
      <c r="FP18" s="59">
        <v>7.502</v>
      </c>
      <c r="FQ18" s="59">
        <v>7.063</v>
      </c>
      <c r="FR18" s="59">
        <v>9.959</v>
      </c>
      <c r="FS18" s="59">
        <v>6.511</v>
      </c>
      <c r="FT18" s="59">
        <v>6.836</v>
      </c>
      <c r="FU18" s="59">
        <v>7.351</v>
      </c>
      <c r="FV18" s="59">
        <v>8.726</v>
      </c>
      <c r="FW18" s="59">
        <v>7.847</v>
      </c>
      <c r="FX18" s="59">
        <v>8.434</v>
      </c>
      <c r="FY18" s="59">
        <v>9.408</v>
      </c>
      <c r="FZ18" s="59">
        <v>7.898</v>
      </c>
      <c r="GA18" s="59">
        <v>7.691</v>
      </c>
      <c r="GB18" s="59">
        <v>6.697</v>
      </c>
      <c r="GC18" s="59">
        <v>6.387</v>
      </c>
      <c r="GD18" s="59">
        <v>6.825</v>
      </c>
      <c r="GE18" s="59">
        <v>8.616</v>
      </c>
      <c r="GF18" s="59">
        <v>7.215</v>
      </c>
      <c r="GG18" s="59">
        <v>6.248</v>
      </c>
      <c r="GH18" s="59">
        <v>6.242</v>
      </c>
      <c r="GI18" s="59">
        <v>7.393</v>
      </c>
      <c r="GJ18" s="59">
        <v>7.85</v>
      </c>
      <c r="GK18" s="59">
        <v>11.098</v>
      </c>
      <c r="GL18" s="59">
        <v>8.543</v>
      </c>
      <c r="GM18" s="59">
        <v>7.171</v>
      </c>
      <c r="GN18" s="59">
        <v>6.752</v>
      </c>
      <c r="GO18" s="59">
        <v>7.55</v>
      </c>
      <c r="GP18" s="59">
        <v>6.397</v>
      </c>
      <c r="GQ18" s="59">
        <v>5.681</v>
      </c>
      <c r="GR18" s="59">
        <v>7.835</v>
      </c>
      <c r="GS18" s="59">
        <v>6.354</v>
      </c>
      <c r="GT18" s="59">
        <v>6.625</v>
      </c>
      <c r="GU18" s="60">
        <v>5.274</v>
      </c>
      <c r="GV18" s="60">
        <v>8.159</v>
      </c>
      <c r="GW18" s="60">
        <v>8.554</v>
      </c>
      <c r="GX18" s="60">
        <v>8.207</v>
      </c>
      <c r="GY18" s="60">
        <v>6.113</v>
      </c>
      <c r="GZ18" s="60">
        <v>6.925</v>
      </c>
      <c r="HA18" s="61">
        <v>6.43</v>
      </c>
      <c r="HB18" s="61">
        <v>8.633</v>
      </c>
      <c r="HC18" s="61">
        <v>6.973</v>
      </c>
      <c r="HD18" s="61">
        <v>8.316</v>
      </c>
      <c r="HE18" s="61">
        <v>5.906</v>
      </c>
      <c r="HF18" s="62">
        <v>7.01</v>
      </c>
      <c r="HG18" s="61">
        <v>6.988</v>
      </c>
      <c r="HH18" s="61">
        <v>7.185</v>
      </c>
      <c r="HI18" s="62">
        <v>9.227</v>
      </c>
      <c r="HJ18" s="62">
        <v>11.173</v>
      </c>
      <c r="HK18" s="62">
        <v>9.527</v>
      </c>
      <c r="HL18" s="62">
        <v>6.743</v>
      </c>
      <c r="HM18" s="62">
        <v>8.644</v>
      </c>
      <c r="HN18" s="62">
        <v>8.448</v>
      </c>
      <c r="HO18" s="62">
        <v>9.031</v>
      </c>
      <c r="HP18" s="62">
        <v>7.324</v>
      </c>
      <c r="HQ18" s="62">
        <v>6.589</v>
      </c>
      <c r="HR18" s="62">
        <v>8.876</v>
      </c>
      <c r="HS18" s="62">
        <v>8.824</v>
      </c>
      <c r="HT18" s="81"/>
      <c r="HU18" s="82"/>
      <c r="HV18" s="81"/>
      <c r="HW18" s="81"/>
    </row>
    <row r="19" ht="12.75" customHeight="1">
      <c r="A19" s="19">
        <f t="shared" si="2"/>
        <v>15</v>
      </c>
      <c r="B19" s="58" t="s">
        <v>13</v>
      </c>
      <c r="C19" s="59"/>
      <c r="D19" s="59">
        <v>2.114</v>
      </c>
      <c r="E19" s="59">
        <v>1.798</v>
      </c>
      <c r="F19" s="59">
        <v>2.066</v>
      </c>
      <c r="G19" s="59">
        <v>2.194</v>
      </c>
      <c r="H19" s="59">
        <v>1.988</v>
      </c>
      <c r="I19" s="59">
        <v>2.317</v>
      </c>
      <c r="J19" s="59">
        <v>2.088</v>
      </c>
      <c r="K19" s="59">
        <v>1.967</v>
      </c>
      <c r="L19" s="59">
        <v>2.502</v>
      </c>
      <c r="M19" s="59">
        <v>2.244</v>
      </c>
      <c r="N19" s="59">
        <v>2.458</v>
      </c>
      <c r="O19" s="59">
        <v>2.142</v>
      </c>
      <c r="P19" s="59">
        <v>2.496</v>
      </c>
      <c r="Q19" s="59">
        <v>2.489</v>
      </c>
      <c r="R19" s="59">
        <v>2.32</v>
      </c>
      <c r="S19" s="59">
        <v>2.858</v>
      </c>
      <c r="T19" s="59">
        <v>2.578</v>
      </c>
      <c r="U19" s="59">
        <v>2.115</v>
      </c>
      <c r="V19" s="59">
        <v>2.52</v>
      </c>
      <c r="W19" s="59">
        <v>3.473</v>
      </c>
      <c r="X19" s="59">
        <v>2.646</v>
      </c>
      <c r="Y19" s="59">
        <v>3.296</v>
      </c>
      <c r="Z19" s="59">
        <v>2.633</v>
      </c>
      <c r="AA19" s="59">
        <v>2.868</v>
      </c>
      <c r="AB19" s="59">
        <v>3.336</v>
      </c>
      <c r="AC19" s="59">
        <v>2.708</v>
      </c>
      <c r="AD19" s="59">
        <v>2.565</v>
      </c>
      <c r="AE19" s="59">
        <v>2.778</v>
      </c>
      <c r="AF19" s="59">
        <v>2.751</v>
      </c>
      <c r="AG19" s="59">
        <v>2.849</v>
      </c>
      <c r="AH19" s="59">
        <v>2.58</v>
      </c>
      <c r="AI19" s="59">
        <v>3.532</v>
      </c>
      <c r="AJ19" s="59">
        <v>3.883</v>
      </c>
      <c r="AK19" s="59">
        <v>3.512</v>
      </c>
      <c r="AL19" s="59">
        <v>3.701</v>
      </c>
      <c r="AM19" s="59">
        <v>2.399</v>
      </c>
      <c r="AN19" s="59">
        <v>2.017</v>
      </c>
      <c r="AO19" s="59">
        <v>2.045</v>
      </c>
      <c r="AP19" s="59">
        <v>2.131</v>
      </c>
      <c r="AQ19" s="59">
        <v>2.072</v>
      </c>
      <c r="AR19" s="59">
        <v>1.888</v>
      </c>
      <c r="AS19" s="59">
        <v>1.977</v>
      </c>
      <c r="AT19" s="59">
        <v>2.397</v>
      </c>
      <c r="AU19" s="59">
        <v>3.885</v>
      </c>
      <c r="AV19" s="59">
        <v>2.864</v>
      </c>
      <c r="AW19" s="59">
        <v>3.234</v>
      </c>
      <c r="AX19" s="59">
        <v>3.111</v>
      </c>
      <c r="AY19" s="59">
        <v>3.22</v>
      </c>
      <c r="AZ19" s="59">
        <v>3.196</v>
      </c>
      <c r="BA19" s="59">
        <v>2.604</v>
      </c>
      <c r="BB19" s="59">
        <v>3.997</v>
      </c>
      <c r="BC19" s="59">
        <v>2.983</v>
      </c>
      <c r="BD19" s="59">
        <v>3.815</v>
      </c>
      <c r="BE19" s="59">
        <v>3.523</v>
      </c>
      <c r="BF19" s="59">
        <v>3.562</v>
      </c>
      <c r="BG19" s="59">
        <v>4.105</v>
      </c>
      <c r="BH19" s="59">
        <v>3.964</v>
      </c>
      <c r="BI19" s="59">
        <v>3.836</v>
      </c>
      <c r="BJ19" s="59">
        <v>4.633</v>
      </c>
      <c r="BK19" s="59">
        <v>3.116</v>
      </c>
      <c r="BL19" s="59">
        <v>4.339</v>
      </c>
      <c r="BM19" s="59">
        <v>3.513</v>
      </c>
      <c r="BN19" s="59">
        <v>4.04</v>
      </c>
      <c r="BO19" s="59">
        <v>4.359</v>
      </c>
      <c r="BP19" s="59">
        <v>3.452</v>
      </c>
      <c r="BQ19" s="59">
        <v>3.675</v>
      </c>
      <c r="BR19" s="59">
        <v>3.808</v>
      </c>
      <c r="BS19" s="59">
        <v>5.055</v>
      </c>
      <c r="BT19" s="59">
        <v>4.141</v>
      </c>
      <c r="BU19" s="59">
        <v>5.033</v>
      </c>
      <c r="BV19" s="59">
        <v>4.274</v>
      </c>
      <c r="BW19" s="59">
        <v>3.558</v>
      </c>
      <c r="BX19" s="59">
        <v>4.028</v>
      </c>
      <c r="BY19" s="59">
        <v>4.328</v>
      </c>
      <c r="BZ19" s="59">
        <v>4.164</v>
      </c>
      <c r="CA19" s="59">
        <v>3.986</v>
      </c>
      <c r="CB19" s="59">
        <v>4.075</v>
      </c>
      <c r="CC19" s="59">
        <v>4.168</v>
      </c>
      <c r="CD19" s="59">
        <v>3.914</v>
      </c>
      <c r="CE19" s="59">
        <v>5.23</v>
      </c>
      <c r="CF19" s="59">
        <v>5.144</v>
      </c>
      <c r="CG19" s="59">
        <v>4.61</v>
      </c>
      <c r="CH19" s="59">
        <v>4.759</v>
      </c>
      <c r="CI19" s="59">
        <v>4.063</v>
      </c>
      <c r="CJ19" s="59">
        <v>3.917</v>
      </c>
      <c r="CK19" s="59">
        <v>4.695</v>
      </c>
      <c r="CL19" s="59">
        <v>4.201</v>
      </c>
      <c r="CM19" s="59">
        <v>5.231</v>
      </c>
      <c r="CN19" s="59">
        <v>5.367</v>
      </c>
      <c r="CO19" s="59">
        <v>4.466</v>
      </c>
      <c r="CP19" s="59">
        <v>5.397</v>
      </c>
      <c r="CQ19" s="59">
        <v>6.226</v>
      </c>
      <c r="CR19" s="59">
        <v>4.678</v>
      </c>
      <c r="CS19" s="59">
        <v>6.384</v>
      </c>
      <c r="CT19" s="59">
        <v>4.891</v>
      </c>
      <c r="CU19" s="59">
        <v>5.238</v>
      </c>
      <c r="CV19" s="59">
        <v>4.993</v>
      </c>
      <c r="CW19" s="59">
        <v>3.852</v>
      </c>
      <c r="CX19" s="59">
        <v>4.148</v>
      </c>
      <c r="CY19" s="59">
        <v>3.986</v>
      </c>
      <c r="CZ19" s="59">
        <v>4.722</v>
      </c>
      <c r="DA19" s="59">
        <v>4.682</v>
      </c>
      <c r="DB19" s="59">
        <v>5.325</v>
      </c>
      <c r="DC19" s="59">
        <v>5.274</v>
      </c>
      <c r="DD19" s="59">
        <v>4.869</v>
      </c>
      <c r="DE19" s="59">
        <v>5.139</v>
      </c>
      <c r="DF19" s="59">
        <v>5.396</v>
      </c>
      <c r="DG19" s="59">
        <v>4.267</v>
      </c>
      <c r="DH19" s="59">
        <v>5.276</v>
      </c>
      <c r="DI19" s="59">
        <v>4.66</v>
      </c>
      <c r="DJ19" s="59">
        <v>4.469</v>
      </c>
      <c r="DK19" s="59">
        <v>5.012</v>
      </c>
      <c r="DL19" s="59">
        <v>4.852</v>
      </c>
      <c r="DM19" s="59">
        <v>4.777</v>
      </c>
      <c r="DN19" s="59">
        <v>5.809</v>
      </c>
      <c r="DO19" s="59">
        <v>5.618</v>
      </c>
      <c r="DP19" s="59">
        <v>4.531</v>
      </c>
      <c r="DQ19" s="59">
        <v>5.099</v>
      </c>
      <c r="DR19" s="59">
        <v>3.676</v>
      </c>
      <c r="DS19" s="59">
        <v>3.142</v>
      </c>
      <c r="DT19" s="59">
        <v>3.952</v>
      </c>
      <c r="DU19" s="59">
        <v>2.839</v>
      </c>
      <c r="DV19" s="59">
        <v>3.788</v>
      </c>
      <c r="DW19" s="59">
        <v>4.809</v>
      </c>
      <c r="DX19" s="59">
        <v>4.562</v>
      </c>
      <c r="DY19" s="59">
        <v>4.612</v>
      </c>
      <c r="DZ19" s="59">
        <v>4.791</v>
      </c>
      <c r="EA19" s="59">
        <v>5.661</v>
      </c>
      <c r="EB19" s="59">
        <v>6.877</v>
      </c>
      <c r="EC19" s="59">
        <v>5.629</v>
      </c>
      <c r="ED19" s="59">
        <v>4.92</v>
      </c>
      <c r="EE19" s="59">
        <v>4.994</v>
      </c>
      <c r="EF19" s="59">
        <v>6.005</v>
      </c>
      <c r="EG19" s="59">
        <v>4.463</v>
      </c>
      <c r="EH19" s="59">
        <v>5.154</v>
      </c>
      <c r="EI19" s="59">
        <v>5.083</v>
      </c>
      <c r="EJ19" s="59">
        <v>4.781</v>
      </c>
      <c r="EK19" s="59">
        <v>3.37</v>
      </c>
      <c r="EL19" s="59">
        <v>4.498</v>
      </c>
      <c r="EM19" s="59">
        <v>4.963</v>
      </c>
      <c r="EN19" s="59">
        <v>5.773</v>
      </c>
      <c r="EO19" s="59">
        <v>6.08</v>
      </c>
      <c r="EP19" s="59">
        <v>4.708</v>
      </c>
      <c r="EQ19" s="59">
        <v>4.843</v>
      </c>
      <c r="ER19" s="59">
        <v>5.253</v>
      </c>
      <c r="ES19" s="59">
        <v>4.816</v>
      </c>
      <c r="ET19" s="59">
        <v>4.819</v>
      </c>
      <c r="EU19" s="59">
        <v>5.253</v>
      </c>
      <c r="EV19" s="59">
        <v>4.72</v>
      </c>
      <c r="EW19" s="59">
        <v>5.083</v>
      </c>
      <c r="EX19" s="59">
        <v>5.863</v>
      </c>
      <c r="EY19" s="59">
        <v>5.462</v>
      </c>
      <c r="EZ19" s="59">
        <v>6.178</v>
      </c>
      <c r="FA19" s="59">
        <v>5.017</v>
      </c>
      <c r="FB19" s="59">
        <v>4.931</v>
      </c>
      <c r="FC19" s="59">
        <v>4.425</v>
      </c>
      <c r="FD19" s="59">
        <v>5.586</v>
      </c>
      <c r="FE19" s="59">
        <v>4.954</v>
      </c>
      <c r="FF19" s="59">
        <v>4.72</v>
      </c>
      <c r="FG19" s="59">
        <v>5.46</v>
      </c>
      <c r="FH19" s="59">
        <v>4.819</v>
      </c>
      <c r="FI19" s="59">
        <v>6.287</v>
      </c>
      <c r="FJ19" s="59">
        <v>7.265</v>
      </c>
      <c r="FK19" s="59">
        <v>6.739</v>
      </c>
      <c r="FL19" s="59">
        <v>7.063</v>
      </c>
      <c r="FM19" s="59">
        <v>6.36</v>
      </c>
      <c r="FN19" s="59">
        <v>7.018</v>
      </c>
      <c r="FO19" s="59">
        <v>4.867</v>
      </c>
      <c r="FP19" s="59">
        <v>5.756</v>
      </c>
      <c r="FQ19" s="59">
        <v>6.061</v>
      </c>
      <c r="FR19" s="59">
        <v>5.97</v>
      </c>
      <c r="FS19" s="59">
        <v>5.412</v>
      </c>
      <c r="FT19" s="59">
        <v>5.268</v>
      </c>
      <c r="FU19" s="59">
        <v>3.551</v>
      </c>
      <c r="FV19" s="59">
        <v>4.503</v>
      </c>
      <c r="FW19" s="59">
        <v>5.59</v>
      </c>
      <c r="FX19" s="59">
        <v>6.102</v>
      </c>
      <c r="FY19" s="59">
        <v>6.238</v>
      </c>
      <c r="FZ19" s="59">
        <v>5.905</v>
      </c>
      <c r="GA19" s="59">
        <v>7.383</v>
      </c>
      <c r="GB19" s="59">
        <v>6.421</v>
      </c>
      <c r="GC19" s="59">
        <v>6.417</v>
      </c>
      <c r="GD19" s="59">
        <v>9.362</v>
      </c>
      <c r="GE19" s="59">
        <v>6.128</v>
      </c>
      <c r="GF19" s="59">
        <v>7.741</v>
      </c>
      <c r="GG19" s="59">
        <v>6.285</v>
      </c>
      <c r="GH19" s="59">
        <v>4.942</v>
      </c>
      <c r="GI19" s="59">
        <v>5.398</v>
      </c>
      <c r="GJ19" s="59">
        <v>6.764</v>
      </c>
      <c r="GK19" s="59">
        <v>7.747</v>
      </c>
      <c r="GL19" s="59">
        <v>5.439</v>
      </c>
      <c r="GM19" s="59">
        <v>5.638</v>
      </c>
      <c r="GN19" s="59">
        <v>5.861</v>
      </c>
      <c r="GO19" s="59">
        <v>5.514</v>
      </c>
      <c r="GP19" s="59">
        <v>5.105</v>
      </c>
      <c r="GQ19" s="59">
        <v>6.066</v>
      </c>
      <c r="GR19" s="59">
        <v>8.658</v>
      </c>
      <c r="GS19" s="59">
        <v>5.898</v>
      </c>
      <c r="GT19" s="59">
        <v>6.197</v>
      </c>
      <c r="GU19" s="60">
        <v>4.559</v>
      </c>
      <c r="GV19" s="60">
        <v>5.242</v>
      </c>
      <c r="GW19" s="60">
        <v>5.93</v>
      </c>
      <c r="GX19" s="60">
        <v>6.089</v>
      </c>
      <c r="GY19" s="60">
        <v>4.167</v>
      </c>
      <c r="GZ19" s="60">
        <v>5.529</v>
      </c>
      <c r="HA19" s="61">
        <v>3.661</v>
      </c>
      <c r="HB19" s="61">
        <v>6.167</v>
      </c>
      <c r="HC19" s="61">
        <v>5.407</v>
      </c>
      <c r="HD19" s="61">
        <v>6.633</v>
      </c>
      <c r="HE19" s="61">
        <v>5.553</v>
      </c>
      <c r="HF19" s="62">
        <v>5.46</v>
      </c>
      <c r="HG19" s="61">
        <v>6.993</v>
      </c>
      <c r="HH19" s="61">
        <v>5.727</v>
      </c>
      <c r="HI19" s="62">
        <v>6.999</v>
      </c>
      <c r="HJ19" s="62">
        <v>5.835</v>
      </c>
      <c r="HK19" s="62">
        <v>4.859</v>
      </c>
      <c r="HL19" s="62">
        <v>6.387</v>
      </c>
      <c r="HM19" s="62">
        <v>7.858</v>
      </c>
      <c r="HN19" s="62">
        <v>8.336</v>
      </c>
      <c r="HO19" s="62">
        <v>5.649</v>
      </c>
      <c r="HP19" s="62">
        <v>5.861</v>
      </c>
      <c r="HQ19" s="62">
        <v>6.262</v>
      </c>
      <c r="HR19" s="62">
        <v>7.35</v>
      </c>
      <c r="HS19" s="62">
        <v>6.664</v>
      </c>
      <c r="HT19" s="81"/>
      <c r="HU19" s="82"/>
      <c r="HV19" s="81"/>
      <c r="HW19" s="81"/>
    </row>
    <row r="20" ht="12.75" customHeight="1">
      <c r="A20" s="19">
        <f t="shared" si="2"/>
        <v>16</v>
      </c>
      <c r="B20" s="64" t="s">
        <v>14</v>
      </c>
      <c r="C20" s="59"/>
      <c r="D20" s="59">
        <v>2.076</v>
      </c>
      <c r="E20" s="59">
        <v>1.457</v>
      </c>
      <c r="F20" s="59">
        <v>2.172</v>
      </c>
      <c r="G20" s="59">
        <v>1.636</v>
      </c>
      <c r="H20" s="59">
        <v>1.752</v>
      </c>
      <c r="I20" s="59">
        <v>2.083</v>
      </c>
      <c r="J20" s="59">
        <v>2.496</v>
      </c>
      <c r="K20" s="59">
        <v>2.433</v>
      </c>
      <c r="L20" s="59">
        <v>1.825</v>
      </c>
      <c r="M20" s="59">
        <v>2.321</v>
      </c>
      <c r="N20" s="59">
        <v>1.839</v>
      </c>
      <c r="O20" s="59">
        <v>2.618</v>
      </c>
      <c r="P20" s="59">
        <v>1.898</v>
      </c>
      <c r="Q20" s="59">
        <v>1.62</v>
      </c>
      <c r="R20" s="59">
        <v>1.452</v>
      </c>
      <c r="S20" s="59">
        <v>1.91</v>
      </c>
      <c r="T20" s="59">
        <v>2.074</v>
      </c>
      <c r="U20" s="59">
        <v>1.968</v>
      </c>
      <c r="V20" s="59">
        <v>2.371</v>
      </c>
      <c r="W20" s="59">
        <v>1.694</v>
      </c>
      <c r="X20" s="59">
        <v>2.167</v>
      </c>
      <c r="Y20" s="59">
        <v>2.063</v>
      </c>
      <c r="Z20" s="59">
        <v>2.209</v>
      </c>
      <c r="AA20" s="59">
        <v>1.797</v>
      </c>
      <c r="AB20" s="59">
        <v>1.619</v>
      </c>
      <c r="AC20" s="59">
        <v>1.151</v>
      </c>
      <c r="AD20" s="59">
        <v>2.033</v>
      </c>
      <c r="AE20" s="59">
        <v>2.093</v>
      </c>
      <c r="AF20" s="59">
        <v>2.21</v>
      </c>
      <c r="AG20" s="59">
        <v>1.662</v>
      </c>
      <c r="AH20" s="59">
        <v>1.76</v>
      </c>
      <c r="AI20" s="59">
        <v>2.01</v>
      </c>
      <c r="AJ20" s="59">
        <v>2.223</v>
      </c>
      <c r="AK20" s="59">
        <v>2.428</v>
      </c>
      <c r="AL20" s="59">
        <v>1.888</v>
      </c>
      <c r="AM20" s="59">
        <v>1.922</v>
      </c>
      <c r="AN20" s="59">
        <v>1.576</v>
      </c>
      <c r="AO20" s="59">
        <v>1.646</v>
      </c>
      <c r="AP20" s="59">
        <v>1.933</v>
      </c>
      <c r="AQ20" s="59">
        <v>2.211</v>
      </c>
      <c r="AR20" s="59">
        <v>1.646</v>
      </c>
      <c r="AS20" s="59">
        <v>1.824</v>
      </c>
      <c r="AT20" s="59">
        <v>2.355</v>
      </c>
      <c r="AU20" s="59">
        <v>2.129</v>
      </c>
      <c r="AV20" s="59">
        <v>2.082</v>
      </c>
      <c r="AW20" s="59">
        <v>3.312</v>
      </c>
      <c r="AX20" s="59">
        <v>2.366</v>
      </c>
      <c r="AY20" s="59">
        <v>2.663</v>
      </c>
      <c r="AZ20" s="59">
        <v>2.325</v>
      </c>
      <c r="BA20" s="59">
        <v>3.071</v>
      </c>
      <c r="BB20" s="59">
        <v>3.092</v>
      </c>
      <c r="BC20" s="59">
        <v>3.973</v>
      </c>
      <c r="BD20" s="59">
        <v>2.841</v>
      </c>
      <c r="BE20" s="59">
        <v>3.846</v>
      </c>
      <c r="BF20" s="59">
        <v>3.639</v>
      </c>
      <c r="BG20" s="59">
        <v>3.585</v>
      </c>
      <c r="BH20" s="59">
        <v>2.479</v>
      </c>
      <c r="BI20" s="59">
        <v>2.991</v>
      </c>
      <c r="BJ20" s="59">
        <v>2.401</v>
      </c>
      <c r="BK20" s="59">
        <v>3.634</v>
      </c>
      <c r="BL20" s="59">
        <v>3.112</v>
      </c>
      <c r="BM20" s="59">
        <v>2.93</v>
      </c>
      <c r="BN20" s="59">
        <v>2.675</v>
      </c>
      <c r="BO20" s="59">
        <v>3.38</v>
      </c>
      <c r="BP20" s="59">
        <v>3.735</v>
      </c>
      <c r="BQ20" s="59">
        <v>2.317</v>
      </c>
      <c r="BR20" s="59">
        <v>3.574</v>
      </c>
      <c r="BS20" s="59">
        <v>2.683</v>
      </c>
      <c r="BT20" s="59">
        <v>3.133</v>
      </c>
      <c r="BU20" s="59">
        <v>3.066</v>
      </c>
      <c r="BV20" s="59">
        <v>3.532</v>
      </c>
      <c r="BW20" s="59">
        <v>2.339</v>
      </c>
      <c r="BX20" s="59">
        <v>2.667</v>
      </c>
      <c r="BY20" s="59">
        <v>2.949</v>
      </c>
      <c r="BZ20" s="59">
        <v>3.082</v>
      </c>
      <c r="CA20" s="59">
        <v>3.074</v>
      </c>
      <c r="CB20" s="59">
        <v>3.307</v>
      </c>
      <c r="CC20" s="59">
        <v>3.317</v>
      </c>
      <c r="CD20" s="59">
        <v>3.222</v>
      </c>
      <c r="CE20" s="59">
        <v>3.115</v>
      </c>
      <c r="CF20" s="59">
        <v>3.181</v>
      </c>
      <c r="CG20" s="59">
        <v>3.535</v>
      </c>
      <c r="CH20" s="59">
        <v>3.32</v>
      </c>
      <c r="CI20" s="59">
        <v>3.613</v>
      </c>
      <c r="CJ20" s="59">
        <v>3.164</v>
      </c>
      <c r="CK20" s="59">
        <v>3.063</v>
      </c>
      <c r="CL20" s="59">
        <v>3.979</v>
      </c>
      <c r="CM20" s="59">
        <v>4.091</v>
      </c>
      <c r="CN20" s="59">
        <v>3.844</v>
      </c>
      <c r="CO20" s="59">
        <v>4.279</v>
      </c>
      <c r="CP20" s="59">
        <v>4.106</v>
      </c>
      <c r="CQ20" s="59">
        <v>2.936</v>
      </c>
      <c r="CR20" s="59">
        <v>3.033</v>
      </c>
      <c r="CS20" s="59">
        <v>3.955</v>
      </c>
      <c r="CT20" s="59">
        <v>3.843</v>
      </c>
      <c r="CU20" s="59">
        <v>4.264</v>
      </c>
      <c r="CV20" s="59">
        <v>3.363</v>
      </c>
      <c r="CW20" s="59">
        <v>2.46</v>
      </c>
      <c r="CX20" s="59">
        <v>4.403</v>
      </c>
      <c r="CY20" s="59">
        <v>3.306</v>
      </c>
      <c r="CZ20" s="59">
        <v>4.647</v>
      </c>
      <c r="DA20" s="59">
        <v>3.244</v>
      </c>
      <c r="DB20" s="59">
        <v>3.714</v>
      </c>
      <c r="DC20" s="59">
        <v>6.033</v>
      </c>
      <c r="DD20" s="59">
        <v>4.859</v>
      </c>
      <c r="DE20" s="59">
        <v>4.435</v>
      </c>
      <c r="DF20" s="59">
        <v>4.089</v>
      </c>
      <c r="DG20" s="59">
        <v>4.618</v>
      </c>
      <c r="DH20" s="59">
        <v>4.284</v>
      </c>
      <c r="DI20" s="59">
        <v>3.672</v>
      </c>
      <c r="DJ20" s="59">
        <v>3.738</v>
      </c>
      <c r="DK20" s="59">
        <v>4.35</v>
      </c>
      <c r="DL20" s="59">
        <v>4.257</v>
      </c>
      <c r="DM20" s="59">
        <v>3.727</v>
      </c>
      <c r="DN20" s="59">
        <v>4.951</v>
      </c>
      <c r="DO20" s="59">
        <v>5.243</v>
      </c>
      <c r="DP20" s="59">
        <v>4.386</v>
      </c>
      <c r="DQ20" s="59">
        <v>4.941</v>
      </c>
      <c r="DR20" s="59">
        <v>4.505</v>
      </c>
      <c r="DS20" s="59">
        <v>4.782</v>
      </c>
      <c r="DT20" s="59">
        <v>4.267</v>
      </c>
      <c r="DU20" s="59">
        <v>3.845</v>
      </c>
      <c r="DV20" s="59">
        <v>3.969</v>
      </c>
      <c r="DW20" s="59">
        <v>5.658</v>
      </c>
      <c r="DX20" s="59">
        <v>3.711</v>
      </c>
      <c r="DY20" s="59">
        <v>4.364</v>
      </c>
      <c r="DZ20" s="59">
        <v>5.356</v>
      </c>
      <c r="EA20" s="59">
        <v>5.148</v>
      </c>
      <c r="EB20" s="59">
        <v>4.543</v>
      </c>
      <c r="EC20" s="59">
        <v>4.621</v>
      </c>
      <c r="ED20" s="59">
        <v>4.119</v>
      </c>
      <c r="EE20" s="59">
        <v>5.177</v>
      </c>
      <c r="EF20" s="59">
        <v>4.859</v>
      </c>
      <c r="EG20" s="59">
        <v>4.419</v>
      </c>
      <c r="EH20" s="59">
        <v>4.864</v>
      </c>
      <c r="EI20" s="59">
        <v>6.05</v>
      </c>
      <c r="EJ20" s="59">
        <v>4.646</v>
      </c>
      <c r="EK20" s="59">
        <v>5.338</v>
      </c>
      <c r="EL20" s="59">
        <v>5.631</v>
      </c>
      <c r="EM20" s="59">
        <v>4.403</v>
      </c>
      <c r="EN20" s="59">
        <v>5.783</v>
      </c>
      <c r="EO20" s="59">
        <v>6.419</v>
      </c>
      <c r="EP20" s="59">
        <v>5.87</v>
      </c>
      <c r="EQ20" s="59">
        <v>6.331</v>
      </c>
      <c r="ER20" s="59">
        <v>5.476</v>
      </c>
      <c r="ES20" s="59">
        <v>4.688</v>
      </c>
      <c r="ET20" s="59">
        <v>5.411</v>
      </c>
      <c r="EU20" s="59">
        <v>6.842</v>
      </c>
      <c r="EV20" s="59">
        <v>4.554</v>
      </c>
      <c r="EW20" s="59">
        <v>4.92</v>
      </c>
      <c r="EX20" s="59">
        <v>6.025</v>
      </c>
      <c r="EY20" s="59">
        <v>7.686</v>
      </c>
      <c r="EZ20" s="59">
        <v>7.61</v>
      </c>
      <c r="FA20" s="59">
        <v>6.83</v>
      </c>
      <c r="FB20" s="59">
        <v>7.487</v>
      </c>
      <c r="FC20" s="59">
        <v>6.703</v>
      </c>
      <c r="FD20" s="59">
        <v>5.443</v>
      </c>
      <c r="FE20" s="59">
        <v>6.1</v>
      </c>
      <c r="FF20" s="59">
        <v>8.358</v>
      </c>
      <c r="FG20" s="59">
        <v>6.25</v>
      </c>
      <c r="FH20" s="59">
        <v>8.055</v>
      </c>
      <c r="FI20" s="59">
        <v>6.573</v>
      </c>
      <c r="FJ20" s="59">
        <v>5.11</v>
      </c>
      <c r="FK20" s="59">
        <v>7.358</v>
      </c>
      <c r="FL20" s="59">
        <v>6.102</v>
      </c>
      <c r="FM20" s="59">
        <v>6.5</v>
      </c>
      <c r="FN20" s="59">
        <v>7.103</v>
      </c>
      <c r="FO20" s="59">
        <v>5.588</v>
      </c>
      <c r="FP20" s="59">
        <v>4.835</v>
      </c>
      <c r="FQ20" s="59">
        <v>5.485</v>
      </c>
      <c r="FR20" s="59">
        <v>6.285</v>
      </c>
      <c r="FS20" s="59">
        <v>4.556</v>
      </c>
      <c r="FT20" s="59">
        <v>5.699</v>
      </c>
      <c r="FU20" s="59">
        <v>5.219</v>
      </c>
      <c r="FV20" s="59">
        <v>6.529</v>
      </c>
      <c r="FW20" s="59">
        <v>6.876</v>
      </c>
      <c r="FX20" s="59">
        <v>5.896</v>
      </c>
      <c r="FY20" s="59">
        <v>8.31</v>
      </c>
      <c r="FZ20" s="59">
        <v>6.589</v>
      </c>
      <c r="GA20" s="59">
        <v>6.655</v>
      </c>
      <c r="GB20" s="59">
        <v>6.58</v>
      </c>
      <c r="GC20" s="59">
        <v>7.03</v>
      </c>
      <c r="GD20" s="59">
        <v>6.06</v>
      </c>
      <c r="GE20" s="59">
        <v>6.499</v>
      </c>
      <c r="GF20" s="59">
        <v>6.698</v>
      </c>
      <c r="GG20" s="59">
        <v>5.671</v>
      </c>
      <c r="GH20" s="59">
        <v>6.255</v>
      </c>
      <c r="GI20" s="59">
        <v>7.3</v>
      </c>
      <c r="GJ20" s="59">
        <v>5.37</v>
      </c>
      <c r="GK20" s="59">
        <v>6.05</v>
      </c>
      <c r="GL20" s="59">
        <v>6.208</v>
      </c>
      <c r="GM20" s="59">
        <v>6.239</v>
      </c>
      <c r="GN20" s="59">
        <v>5.658</v>
      </c>
      <c r="GO20" s="59">
        <v>5.093</v>
      </c>
      <c r="GP20" s="59">
        <v>6.144</v>
      </c>
      <c r="GQ20" s="59">
        <v>6.652</v>
      </c>
      <c r="GR20" s="59">
        <v>6.984</v>
      </c>
      <c r="GS20" s="59">
        <v>6.449</v>
      </c>
      <c r="GT20" s="59">
        <v>7.883</v>
      </c>
      <c r="GU20" s="60">
        <v>6.357</v>
      </c>
      <c r="GV20" s="60">
        <v>5.88</v>
      </c>
      <c r="GW20" s="60">
        <v>5.964</v>
      </c>
      <c r="GX20" s="60">
        <v>6.734</v>
      </c>
      <c r="GY20" s="60">
        <v>7.341</v>
      </c>
      <c r="GZ20" s="60">
        <v>5.144</v>
      </c>
      <c r="HA20" s="61">
        <v>6.354</v>
      </c>
      <c r="HB20" s="61">
        <v>7.019</v>
      </c>
      <c r="HC20" s="61">
        <v>7.293</v>
      </c>
      <c r="HD20" s="61">
        <v>7.151</v>
      </c>
      <c r="HE20" s="61">
        <v>7.632</v>
      </c>
      <c r="HF20" s="62">
        <v>7.04</v>
      </c>
      <c r="HG20" s="61">
        <v>7.537</v>
      </c>
      <c r="HH20" s="61">
        <v>7.089</v>
      </c>
      <c r="HI20" s="62">
        <v>6.132</v>
      </c>
      <c r="HJ20" s="62">
        <v>6.072</v>
      </c>
      <c r="HK20" s="62">
        <v>7.484</v>
      </c>
      <c r="HL20" s="62">
        <v>5.611</v>
      </c>
      <c r="HM20" s="62">
        <v>5.978</v>
      </c>
      <c r="HN20" s="62">
        <v>8.234</v>
      </c>
      <c r="HO20" s="62">
        <v>7.058</v>
      </c>
      <c r="HP20" s="62">
        <v>8.451</v>
      </c>
      <c r="HQ20" s="62">
        <v>7.425</v>
      </c>
      <c r="HR20" s="62">
        <v>9.353</v>
      </c>
      <c r="HS20" s="62">
        <v>9.616</v>
      </c>
      <c r="HT20" s="81"/>
      <c r="HU20" s="82"/>
      <c r="HV20" s="81"/>
      <c r="HW20" s="81"/>
    </row>
    <row r="21" ht="13.5" customHeight="1">
      <c r="A21" s="19">
        <f t="shared" si="2"/>
        <v>17</v>
      </c>
      <c r="B21" s="54" t="s">
        <v>16</v>
      </c>
      <c r="C21" s="55"/>
      <c r="D21" s="55">
        <v>2.031</v>
      </c>
      <c r="E21" s="55">
        <v>1.457</v>
      </c>
      <c r="F21" s="55">
        <v>2.134</v>
      </c>
      <c r="G21" s="55">
        <v>2.288</v>
      </c>
      <c r="H21" s="55">
        <v>1.804</v>
      </c>
      <c r="I21" s="55">
        <v>2.028</v>
      </c>
      <c r="J21" s="55">
        <v>2.648</v>
      </c>
      <c r="K21" s="55">
        <v>2.362</v>
      </c>
      <c r="L21" s="55">
        <v>1.684</v>
      </c>
      <c r="M21" s="55">
        <v>3.057</v>
      </c>
      <c r="N21" s="55">
        <v>3.332</v>
      </c>
      <c r="O21" s="55">
        <v>1.682</v>
      </c>
      <c r="P21" s="55">
        <v>1.329</v>
      </c>
      <c r="Q21" s="55">
        <v>1.587</v>
      </c>
      <c r="R21" s="55">
        <v>3.09</v>
      </c>
      <c r="S21" s="55">
        <v>3.35</v>
      </c>
      <c r="T21" s="55">
        <v>1.912</v>
      </c>
      <c r="U21" s="55">
        <v>1.164</v>
      </c>
      <c r="V21" s="55">
        <v>1.358</v>
      </c>
      <c r="W21" s="55">
        <v>2.564</v>
      </c>
      <c r="X21" s="55">
        <v>2.638</v>
      </c>
      <c r="Y21" s="55">
        <v>2.865</v>
      </c>
      <c r="Z21" s="55">
        <v>1.817</v>
      </c>
      <c r="AA21" s="55">
        <v>1.54</v>
      </c>
      <c r="AB21" s="55">
        <v>1.689</v>
      </c>
      <c r="AC21" s="55">
        <v>1.943</v>
      </c>
      <c r="AD21" s="55">
        <v>1.8</v>
      </c>
      <c r="AE21" s="55">
        <v>1.243</v>
      </c>
      <c r="AF21" s="55">
        <v>2.422</v>
      </c>
      <c r="AG21" s="55">
        <v>2.147</v>
      </c>
      <c r="AH21" s="55">
        <v>2.207</v>
      </c>
      <c r="AI21" s="55">
        <v>3.169</v>
      </c>
      <c r="AJ21" s="55">
        <v>1.778</v>
      </c>
      <c r="AK21" s="55">
        <v>2.233</v>
      </c>
      <c r="AL21" s="55">
        <v>1.735</v>
      </c>
      <c r="AM21" s="55">
        <v>0.988</v>
      </c>
      <c r="AN21" s="55">
        <v>0.483</v>
      </c>
      <c r="AO21" s="55">
        <v>0.724</v>
      </c>
      <c r="AP21" s="55">
        <v>0.697</v>
      </c>
      <c r="AQ21" s="55">
        <v>1.195</v>
      </c>
      <c r="AR21" s="55">
        <v>1.139</v>
      </c>
      <c r="AS21" s="55">
        <v>1.704</v>
      </c>
      <c r="AT21" s="55">
        <v>1.754</v>
      </c>
      <c r="AU21" s="55">
        <v>1.819</v>
      </c>
      <c r="AV21" s="55">
        <v>1.6</v>
      </c>
      <c r="AW21" s="55">
        <v>2.116</v>
      </c>
      <c r="AX21" s="55">
        <v>1.431</v>
      </c>
      <c r="AY21" s="55">
        <v>2.271</v>
      </c>
      <c r="AZ21" s="55">
        <v>1.094</v>
      </c>
      <c r="BA21" s="55">
        <v>0.992</v>
      </c>
      <c r="BB21" s="55">
        <v>2.7</v>
      </c>
      <c r="BC21" s="55">
        <v>2.675</v>
      </c>
      <c r="BD21" s="55">
        <v>1.479</v>
      </c>
      <c r="BE21" s="55">
        <v>2.087</v>
      </c>
      <c r="BF21" s="55">
        <v>2.279</v>
      </c>
      <c r="BG21" s="55">
        <v>3.222</v>
      </c>
      <c r="BH21" s="55">
        <v>2.372</v>
      </c>
      <c r="BI21" s="55">
        <v>4.584</v>
      </c>
      <c r="BJ21" s="55">
        <v>2.388</v>
      </c>
      <c r="BK21" s="55">
        <v>2.777</v>
      </c>
      <c r="BL21" s="55">
        <v>3.268</v>
      </c>
      <c r="BM21" s="55">
        <v>1.129</v>
      </c>
      <c r="BN21" s="55">
        <v>1.78</v>
      </c>
      <c r="BO21" s="55">
        <v>0.997</v>
      </c>
      <c r="BP21" s="55">
        <v>0.508</v>
      </c>
      <c r="BQ21" s="55">
        <v>1.426</v>
      </c>
      <c r="BR21" s="55">
        <v>1.408</v>
      </c>
      <c r="BS21" s="55">
        <v>2.791</v>
      </c>
      <c r="BT21" s="55">
        <v>1.996</v>
      </c>
      <c r="BU21" s="55">
        <v>2.03</v>
      </c>
      <c r="BV21" s="55">
        <v>1.229</v>
      </c>
      <c r="BW21" s="55">
        <v>1.258</v>
      </c>
      <c r="BX21" s="55">
        <v>0.656</v>
      </c>
      <c r="BY21" s="55">
        <v>0.918</v>
      </c>
      <c r="BZ21" s="55">
        <v>1.66</v>
      </c>
      <c r="CA21" s="55">
        <v>1.175</v>
      </c>
      <c r="CB21" s="55">
        <v>1.805</v>
      </c>
      <c r="CC21" s="55">
        <v>0.756</v>
      </c>
      <c r="CD21" s="55">
        <v>0.955</v>
      </c>
      <c r="CE21" s="55">
        <v>2.613</v>
      </c>
      <c r="CF21" s="55">
        <v>2.095</v>
      </c>
      <c r="CG21" s="55">
        <v>2.531</v>
      </c>
      <c r="CH21" s="55">
        <v>1.124</v>
      </c>
      <c r="CI21" s="55">
        <v>1.16</v>
      </c>
      <c r="CJ21" s="55">
        <v>0.731</v>
      </c>
      <c r="CK21" s="55">
        <v>1.663</v>
      </c>
      <c r="CL21" s="55">
        <v>1.539</v>
      </c>
      <c r="CM21" s="55">
        <v>1.23</v>
      </c>
      <c r="CN21" s="55">
        <v>1.579</v>
      </c>
      <c r="CO21" s="55">
        <v>2.037</v>
      </c>
      <c r="CP21" s="55">
        <v>1.753</v>
      </c>
      <c r="CQ21" s="55">
        <v>1.232</v>
      </c>
      <c r="CR21" s="55">
        <v>2.146</v>
      </c>
      <c r="CS21" s="55">
        <v>3.138</v>
      </c>
      <c r="CT21" s="55">
        <v>4.574</v>
      </c>
      <c r="CU21" s="55">
        <v>1.689</v>
      </c>
      <c r="CV21" s="55">
        <v>2.484</v>
      </c>
      <c r="CW21" s="55">
        <v>0.761</v>
      </c>
      <c r="CX21" s="55">
        <v>0.939</v>
      </c>
      <c r="CY21" s="55">
        <v>1.304</v>
      </c>
      <c r="CZ21" s="55">
        <v>1.434</v>
      </c>
      <c r="DA21" s="55">
        <v>0.717</v>
      </c>
      <c r="DB21" s="55">
        <v>1.268</v>
      </c>
      <c r="DC21" s="55">
        <v>1.087</v>
      </c>
      <c r="DD21" s="55">
        <v>1.478</v>
      </c>
      <c r="DE21" s="55">
        <v>1.07</v>
      </c>
      <c r="DF21" s="55">
        <v>0.803</v>
      </c>
      <c r="DG21" s="55">
        <v>0.556</v>
      </c>
      <c r="DH21" s="55">
        <v>1.268</v>
      </c>
      <c r="DI21" s="55">
        <v>0.334</v>
      </c>
      <c r="DJ21" s="55">
        <v>0.81</v>
      </c>
      <c r="DK21" s="55">
        <v>1.072</v>
      </c>
      <c r="DL21" s="55">
        <v>2.003</v>
      </c>
      <c r="DM21" s="55">
        <v>2.136</v>
      </c>
      <c r="DN21" s="55">
        <v>1.678</v>
      </c>
      <c r="DO21" s="55">
        <v>1.751</v>
      </c>
      <c r="DP21" s="55">
        <v>1.54</v>
      </c>
      <c r="DQ21" s="55">
        <v>1.364</v>
      </c>
      <c r="DR21" s="55">
        <v>0.602</v>
      </c>
      <c r="DS21" s="55">
        <v>0.821</v>
      </c>
      <c r="DT21" s="55">
        <v>0.924</v>
      </c>
      <c r="DU21" s="55">
        <v>0.978</v>
      </c>
      <c r="DV21" s="55">
        <v>1.173</v>
      </c>
      <c r="DW21" s="55">
        <v>0.78</v>
      </c>
      <c r="DX21" s="55">
        <v>1.768</v>
      </c>
      <c r="DY21" s="55">
        <v>1.3</v>
      </c>
      <c r="DZ21" s="55">
        <v>1.042</v>
      </c>
      <c r="EA21" s="55">
        <v>1.329</v>
      </c>
      <c r="EB21" s="55">
        <v>1.848</v>
      </c>
      <c r="EC21" s="55">
        <v>1.441</v>
      </c>
      <c r="ED21" s="55">
        <v>1.978</v>
      </c>
      <c r="EE21" s="55">
        <v>2.051</v>
      </c>
      <c r="EF21" s="55">
        <v>2.512</v>
      </c>
      <c r="EG21" s="55">
        <v>1.413</v>
      </c>
      <c r="EH21" s="55">
        <v>1.912</v>
      </c>
      <c r="EI21" s="55">
        <v>0.976</v>
      </c>
      <c r="EJ21" s="55">
        <v>0.693</v>
      </c>
      <c r="EK21" s="55">
        <v>2.001</v>
      </c>
      <c r="EL21" s="55">
        <v>1.732</v>
      </c>
      <c r="EM21" s="55">
        <v>1.564</v>
      </c>
      <c r="EN21" s="55">
        <v>1.377</v>
      </c>
      <c r="EO21" s="55">
        <v>2.083</v>
      </c>
      <c r="EP21" s="55">
        <v>1.834</v>
      </c>
      <c r="EQ21" s="55">
        <v>1.17</v>
      </c>
      <c r="ER21" s="55">
        <v>1.972</v>
      </c>
      <c r="ES21" s="55">
        <v>1.286</v>
      </c>
      <c r="ET21" s="55">
        <v>1.633</v>
      </c>
      <c r="EU21" s="55">
        <v>1.918</v>
      </c>
      <c r="EV21" s="55">
        <v>2.416</v>
      </c>
      <c r="EW21" s="55">
        <v>1.965</v>
      </c>
      <c r="EX21" s="55">
        <v>5.161</v>
      </c>
      <c r="EY21" s="55">
        <v>2.417</v>
      </c>
      <c r="EZ21" s="55">
        <v>2.26</v>
      </c>
      <c r="FA21" s="55">
        <v>2.966</v>
      </c>
      <c r="FB21" s="55">
        <v>1.283</v>
      </c>
      <c r="FC21" s="55">
        <v>1.298</v>
      </c>
      <c r="FD21" s="55">
        <v>1.498</v>
      </c>
      <c r="FE21" s="55">
        <v>1.851</v>
      </c>
      <c r="FF21" s="55">
        <v>1.959</v>
      </c>
      <c r="FG21" s="55">
        <v>2.962</v>
      </c>
      <c r="FH21" s="55">
        <v>2.751</v>
      </c>
      <c r="FI21" s="55">
        <v>2.027</v>
      </c>
      <c r="FJ21" s="55">
        <v>2.104</v>
      </c>
      <c r="FK21" s="55">
        <v>2.716</v>
      </c>
      <c r="FL21" s="55">
        <v>2.182</v>
      </c>
      <c r="FM21" s="55">
        <v>3.592</v>
      </c>
      <c r="FN21" s="55">
        <v>2.789</v>
      </c>
      <c r="FO21" s="55">
        <v>3.296</v>
      </c>
      <c r="FP21" s="55">
        <v>2.978</v>
      </c>
      <c r="FQ21" s="55">
        <v>4.304</v>
      </c>
      <c r="FR21" s="55">
        <v>5.877</v>
      </c>
      <c r="FS21" s="55">
        <v>2.447</v>
      </c>
      <c r="FT21" s="55">
        <v>2.69</v>
      </c>
      <c r="FU21" s="55">
        <v>2.66</v>
      </c>
      <c r="FV21" s="55">
        <v>3.098</v>
      </c>
      <c r="FW21" s="55">
        <v>5.999</v>
      </c>
      <c r="FX21" s="55">
        <v>3.73</v>
      </c>
      <c r="FY21" s="55">
        <v>3.814</v>
      </c>
      <c r="FZ21" s="55">
        <v>3.12</v>
      </c>
      <c r="GA21" s="55">
        <v>4.682</v>
      </c>
      <c r="GB21" s="55">
        <v>4.913</v>
      </c>
      <c r="GC21" s="55">
        <v>4.396</v>
      </c>
      <c r="GD21" s="55">
        <v>5.6</v>
      </c>
      <c r="GE21" s="55">
        <v>5.492</v>
      </c>
      <c r="GF21" s="55">
        <v>6.152</v>
      </c>
      <c r="GG21" s="55">
        <v>6.559</v>
      </c>
      <c r="GH21" s="55">
        <v>6.658</v>
      </c>
      <c r="GI21" s="55">
        <v>9.812</v>
      </c>
      <c r="GJ21" s="55">
        <v>6.33</v>
      </c>
      <c r="GK21" s="55">
        <v>7.371</v>
      </c>
      <c r="GL21" s="55">
        <v>5.18</v>
      </c>
      <c r="GM21" s="55">
        <v>5.902</v>
      </c>
      <c r="GN21" s="55">
        <v>5.898</v>
      </c>
      <c r="GO21" s="55">
        <v>6.686</v>
      </c>
      <c r="GP21" s="55">
        <v>6.98</v>
      </c>
      <c r="GQ21" s="55">
        <v>6.453</v>
      </c>
      <c r="GR21" s="55">
        <v>8.862</v>
      </c>
      <c r="GS21" s="55">
        <v>7.749</v>
      </c>
      <c r="GT21" s="55">
        <v>7.139</v>
      </c>
      <c r="GU21" s="65">
        <v>6.727</v>
      </c>
      <c r="GV21" s="65">
        <v>8.406</v>
      </c>
      <c r="GW21" s="65">
        <v>9.172</v>
      </c>
      <c r="GX21" s="65">
        <v>4.744</v>
      </c>
      <c r="GY21" s="65">
        <v>4.608</v>
      </c>
      <c r="GZ21" s="65">
        <v>3.124</v>
      </c>
      <c r="HA21" s="56">
        <v>4.079</v>
      </c>
      <c r="HB21" s="56">
        <v>7.27</v>
      </c>
      <c r="HC21" s="56">
        <v>4.539</v>
      </c>
      <c r="HD21" s="56">
        <v>7.473</v>
      </c>
      <c r="HE21" s="56">
        <v>6.488</v>
      </c>
      <c r="HF21" s="66">
        <v>10.532</v>
      </c>
      <c r="HG21" s="56">
        <v>10.867</v>
      </c>
      <c r="HH21" s="56">
        <v>8.696</v>
      </c>
      <c r="HI21" s="66">
        <v>11.981</v>
      </c>
      <c r="HJ21" s="66">
        <v>7.422</v>
      </c>
      <c r="HK21" s="66">
        <v>7.739</v>
      </c>
      <c r="HL21" s="66">
        <v>9.441</v>
      </c>
      <c r="HM21" s="66">
        <v>9.394</v>
      </c>
      <c r="HN21" s="66">
        <v>10.564</v>
      </c>
      <c r="HO21" s="66">
        <v>10.545</v>
      </c>
      <c r="HP21" s="66">
        <v>9.504</v>
      </c>
      <c r="HQ21" s="66">
        <v>10.332</v>
      </c>
      <c r="HR21" s="66">
        <v>12.328</v>
      </c>
      <c r="HS21" s="66">
        <v>15.375</v>
      </c>
      <c r="HT21" s="81"/>
      <c r="HU21" s="82"/>
      <c r="HV21" s="81"/>
      <c r="HW21" s="81"/>
    </row>
    <row r="22" ht="13.5" customHeight="1">
      <c r="A22" s="19">
        <f t="shared" si="2"/>
        <v>18</v>
      </c>
      <c r="B22" s="67" t="s">
        <v>17</v>
      </c>
      <c r="C22" s="68"/>
      <c r="D22" s="68">
        <v>7.434</v>
      </c>
      <c r="E22" s="68">
        <v>5.967</v>
      </c>
      <c r="F22" s="68">
        <v>4.886</v>
      </c>
      <c r="G22" s="68">
        <v>3.376</v>
      </c>
      <c r="H22" s="68">
        <v>5.999</v>
      </c>
      <c r="I22" s="68">
        <v>7.411</v>
      </c>
      <c r="J22" s="68">
        <v>9.573</v>
      </c>
      <c r="K22" s="68">
        <v>6.534</v>
      </c>
      <c r="L22" s="68">
        <v>6.49</v>
      </c>
      <c r="M22" s="68">
        <v>8.836</v>
      </c>
      <c r="N22" s="68">
        <v>8.121</v>
      </c>
      <c r="O22" s="68">
        <v>8.696</v>
      </c>
      <c r="P22" s="68">
        <v>4.907</v>
      </c>
      <c r="Q22" s="68">
        <v>4.762</v>
      </c>
      <c r="R22" s="68">
        <v>6.179</v>
      </c>
      <c r="S22" s="68">
        <v>5.507</v>
      </c>
      <c r="T22" s="68">
        <v>8.446</v>
      </c>
      <c r="U22" s="68">
        <v>7.429</v>
      </c>
      <c r="V22" s="68">
        <v>7.066</v>
      </c>
      <c r="W22" s="68">
        <v>7.532</v>
      </c>
      <c r="X22" s="68">
        <v>7.775</v>
      </c>
      <c r="Y22" s="68">
        <v>8.601</v>
      </c>
      <c r="Z22" s="68">
        <v>4.709</v>
      </c>
      <c r="AA22" s="68">
        <v>4.704</v>
      </c>
      <c r="AB22" s="68">
        <v>6.059</v>
      </c>
      <c r="AC22" s="68">
        <v>5.57</v>
      </c>
      <c r="AD22" s="68">
        <v>4.446</v>
      </c>
      <c r="AE22" s="68">
        <v>4.115</v>
      </c>
      <c r="AF22" s="68">
        <v>5.929</v>
      </c>
      <c r="AG22" s="68">
        <v>5.11</v>
      </c>
      <c r="AH22" s="68">
        <v>5.776</v>
      </c>
      <c r="AI22" s="68">
        <v>7.078</v>
      </c>
      <c r="AJ22" s="68">
        <v>6.954</v>
      </c>
      <c r="AK22" s="68">
        <v>5.643</v>
      </c>
      <c r="AL22" s="68">
        <v>6.167</v>
      </c>
      <c r="AM22" s="68">
        <v>4.041</v>
      </c>
      <c r="AN22" s="68">
        <v>1.736</v>
      </c>
      <c r="AO22" s="68">
        <v>3.224</v>
      </c>
      <c r="AP22" s="68">
        <v>7.173</v>
      </c>
      <c r="AQ22" s="68">
        <v>6.709</v>
      </c>
      <c r="AR22" s="68">
        <v>6.099</v>
      </c>
      <c r="AS22" s="68">
        <v>8.922</v>
      </c>
      <c r="AT22" s="68">
        <v>11.985</v>
      </c>
      <c r="AU22" s="68">
        <v>5.469</v>
      </c>
      <c r="AV22" s="68">
        <v>2.631</v>
      </c>
      <c r="AW22" s="68">
        <v>2.98</v>
      </c>
      <c r="AX22" s="68">
        <v>6.453</v>
      </c>
      <c r="AY22" s="68">
        <v>4.467</v>
      </c>
      <c r="AZ22" s="68">
        <v>2.022</v>
      </c>
      <c r="BA22" s="68">
        <v>3.358</v>
      </c>
      <c r="BB22" s="68">
        <v>5.781</v>
      </c>
      <c r="BC22" s="68">
        <v>4.677</v>
      </c>
      <c r="BD22" s="68">
        <v>5.874</v>
      </c>
      <c r="BE22" s="68">
        <v>5.681</v>
      </c>
      <c r="BF22" s="68">
        <v>5.311</v>
      </c>
      <c r="BG22" s="68">
        <v>5.947</v>
      </c>
      <c r="BH22" s="68">
        <v>8.048</v>
      </c>
      <c r="BI22" s="68">
        <v>7.909</v>
      </c>
      <c r="BJ22" s="68">
        <v>5.641</v>
      </c>
      <c r="BK22" s="68">
        <v>3.898</v>
      </c>
      <c r="BL22" s="68">
        <v>5.027</v>
      </c>
      <c r="BM22" s="68">
        <v>4.447</v>
      </c>
      <c r="BN22" s="68">
        <v>5.543</v>
      </c>
      <c r="BO22" s="68">
        <v>6.574</v>
      </c>
      <c r="BP22" s="68">
        <v>5.206</v>
      </c>
      <c r="BQ22" s="68">
        <v>4.904</v>
      </c>
      <c r="BR22" s="68">
        <v>6.043</v>
      </c>
      <c r="BS22" s="68">
        <v>10.42</v>
      </c>
      <c r="BT22" s="68">
        <v>8.591</v>
      </c>
      <c r="BU22" s="68">
        <v>4.118</v>
      </c>
      <c r="BV22" s="68">
        <v>3.036</v>
      </c>
      <c r="BW22" s="68">
        <v>3.316</v>
      </c>
      <c r="BX22" s="68">
        <v>7.174</v>
      </c>
      <c r="BY22" s="68">
        <v>4.374</v>
      </c>
      <c r="BZ22" s="68">
        <v>6.608</v>
      </c>
      <c r="CA22" s="68">
        <v>5.572</v>
      </c>
      <c r="CB22" s="68">
        <v>4.447</v>
      </c>
      <c r="CC22" s="68">
        <v>6.698</v>
      </c>
      <c r="CD22" s="68">
        <v>5.225</v>
      </c>
      <c r="CE22" s="68">
        <v>9.656</v>
      </c>
      <c r="CF22" s="68">
        <v>7.633</v>
      </c>
      <c r="CG22" s="68">
        <v>5.793</v>
      </c>
      <c r="CH22" s="68">
        <v>6.052</v>
      </c>
      <c r="CI22" s="68">
        <v>5.067</v>
      </c>
      <c r="CJ22" s="68">
        <v>3.521</v>
      </c>
      <c r="CK22" s="68">
        <v>6.034</v>
      </c>
      <c r="CL22" s="68">
        <v>5.994</v>
      </c>
      <c r="CM22" s="68">
        <v>7.705</v>
      </c>
      <c r="CN22" s="68">
        <v>7.048</v>
      </c>
      <c r="CO22" s="68">
        <v>4.604</v>
      </c>
      <c r="CP22" s="68">
        <v>6.608</v>
      </c>
      <c r="CQ22" s="68">
        <v>10.537</v>
      </c>
      <c r="CR22" s="68">
        <v>6.429</v>
      </c>
      <c r="CS22" s="68">
        <v>7.395</v>
      </c>
      <c r="CT22" s="68">
        <v>3.837</v>
      </c>
      <c r="CU22" s="68">
        <v>5.535</v>
      </c>
      <c r="CV22" s="68">
        <v>7.496</v>
      </c>
      <c r="CW22" s="68">
        <v>5.73</v>
      </c>
      <c r="CX22" s="68">
        <v>7.676</v>
      </c>
      <c r="CY22" s="68">
        <v>5.17</v>
      </c>
      <c r="CZ22" s="68">
        <v>5.313</v>
      </c>
      <c r="DA22" s="68">
        <v>5.454</v>
      </c>
      <c r="DB22" s="68">
        <v>6.372</v>
      </c>
      <c r="DC22" s="68">
        <v>8.755</v>
      </c>
      <c r="DD22" s="68">
        <v>6.321</v>
      </c>
      <c r="DE22" s="68">
        <v>9.805</v>
      </c>
      <c r="DF22" s="68">
        <v>6.129</v>
      </c>
      <c r="DG22" s="68">
        <v>4.434</v>
      </c>
      <c r="DH22" s="68">
        <v>4.409</v>
      </c>
      <c r="DI22" s="68">
        <v>5.181</v>
      </c>
      <c r="DJ22" s="68">
        <v>4.373</v>
      </c>
      <c r="DK22" s="68">
        <v>5.092</v>
      </c>
      <c r="DL22" s="68">
        <v>5.751</v>
      </c>
      <c r="DM22" s="68">
        <v>4.282</v>
      </c>
      <c r="DN22" s="68">
        <v>7.036</v>
      </c>
      <c r="DO22" s="68">
        <v>7.344</v>
      </c>
      <c r="DP22" s="68">
        <v>8.542</v>
      </c>
      <c r="DQ22" s="68">
        <v>8.249</v>
      </c>
      <c r="DR22" s="68">
        <v>5.563</v>
      </c>
      <c r="DS22" s="68">
        <v>4.546</v>
      </c>
      <c r="DT22" s="68">
        <v>4.478</v>
      </c>
      <c r="DU22" s="68">
        <v>5.916</v>
      </c>
      <c r="DV22" s="68">
        <v>7.36</v>
      </c>
      <c r="DW22" s="68">
        <v>5.849</v>
      </c>
      <c r="DX22" s="68">
        <v>5.559</v>
      </c>
      <c r="DY22" s="68">
        <v>7.504</v>
      </c>
      <c r="DZ22" s="68">
        <v>6.763</v>
      </c>
      <c r="EA22" s="68">
        <v>7.529</v>
      </c>
      <c r="EB22" s="68">
        <v>7.912</v>
      </c>
      <c r="EC22" s="68">
        <v>7.41</v>
      </c>
      <c r="ED22" s="68">
        <v>4.169</v>
      </c>
      <c r="EE22" s="68">
        <v>3.914</v>
      </c>
      <c r="EF22" s="68">
        <v>6.525</v>
      </c>
      <c r="EG22" s="68">
        <v>5.327</v>
      </c>
      <c r="EH22" s="68">
        <v>5.452</v>
      </c>
      <c r="EI22" s="68">
        <v>5.99</v>
      </c>
      <c r="EJ22" s="68">
        <v>5.12</v>
      </c>
      <c r="EK22" s="68">
        <v>4.165</v>
      </c>
      <c r="EL22" s="68">
        <v>6.614</v>
      </c>
      <c r="EM22" s="68">
        <v>5.693</v>
      </c>
      <c r="EN22" s="68">
        <v>4.517</v>
      </c>
      <c r="EO22" s="68">
        <v>6.897</v>
      </c>
      <c r="EP22" s="68">
        <v>5.359</v>
      </c>
      <c r="EQ22" s="68">
        <v>3.634</v>
      </c>
      <c r="ER22" s="68">
        <v>3.454</v>
      </c>
      <c r="ES22" s="68">
        <v>4.607</v>
      </c>
      <c r="ET22" s="68">
        <v>2.225</v>
      </c>
      <c r="EU22" s="68">
        <v>3.798</v>
      </c>
      <c r="EV22" s="68">
        <v>3.952</v>
      </c>
      <c r="EW22" s="68">
        <v>5.097</v>
      </c>
      <c r="EX22" s="68">
        <v>6.02</v>
      </c>
      <c r="EY22" s="68">
        <v>6.492</v>
      </c>
      <c r="EZ22" s="68">
        <v>6.901</v>
      </c>
      <c r="FA22" s="68">
        <v>8.375</v>
      </c>
      <c r="FB22" s="68">
        <v>4.15</v>
      </c>
      <c r="FC22" s="68">
        <v>4.411</v>
      </c>
      <c r="FD22" s="68">
        <v>6.505</v>
      </c>
      <c r="FE22" s="68">
        <v>3.551</v>
      </c>
      <c r="FF22" s="68">
        <v>4.309</v>
      </c>
      <c r="FG22" s="68">
        <v>3.279</v>
      </c>
      <c r="FH22" s="68">
        <v>2.72</v>
      </c>
      <c r="FI22" s="68">
        <v>4.228</v>
      </c>
      <c r="FJ22" s="68">
        <v>5.365</v>
      </c>
      <c r="FK22" s="68">
        <v>6.576</v>
      </c>
      <c r="FL22" s="68">
        <v>7.462</v>
      </c>
      <c r="FM22" s="68">
        <v>5.172</v>
      </c>
      <c r="FN22" s="68">
        <v>5.601</v>
      </c>
      <c r="FO22" s="68">
        <v>3.726</v>
      </c>
      <c r="FP22" s="68">
        <v>5.393</v>
      </c>
      <c r="FQ22" s="68">
        <v>4.221</v>
      </c>
      <c r="FR22" s="68">
        <v>5.542</v>
      </c>
      <c r="FS22" s="68">
        <v>5.119</v>
      </c>
      <c r="FT22" s="68">
        <v>4.281</v>
      </c>
      <c r="FU22" s="68">
        <v>4.64</v>
      </c>
      <c r="FV22" s="68">
        <v>7.426</v>
      </c>
      <c r="FW22" s="68">
        <v>4.905</v>
      </c>
      <c r="FX22" s="68">
        <v>5.514</v>
      </c>
      <c r="FY22" s="68">
        <v>5.215</v>
      </c>
      <c r="FZ22" s="68">
        <v>4.424</v>
      </c>
      <c r="GA22" s="68">
        <v>4.415</v>
      </c>
      <c r="GB22" s="68">
        <v>4.239</v>
      </c>
      <c r="GC22" s="68">
        <v>3.944</v>
      </c>
      <c r="GD22" s="68">
        <v>4.885</v>
      </c>
      <c r="GE22" s="68">
        <v>6.465</v>
      </c>
      <c r="GF22" s="68">
        <v>5.032</v>
      </c>
      <c r="GG22" s="68">
        <v>3.945</v>
      </c>
      <c r="GH22" s="68">
        <v>5.263</v>
      </c>
      <c r="GI22" s="68">
        <v>4.703</v>
      </c>
      <c r="GJ22" s="68">
        <v>3.309</v>
      </c>
      <c r="GK22" s="68">
        <v>6.81</v>
      </c>
      <c r="GL22" s="68">
        <v>4.055</v>
      </c>
      <c r="GM22" s="68">
        <v>4.849</v>
      </c>
      <c r="GN22" s="68">
        <v>4.044</v>
      </c>
      <c r="GO22" s="68">
        <v>3.051</v>
      </c>
      <c r="GP22" s="68">
        <v>5.215</v>
      </c>
      <c r="GQ22" s="68">
        <v>4.8500000000000005</v>
      </c>
      <c r="GR22" s="68">
        <v>6.098</v>
      </c>
      <c r="GS22" s="68">
        <v>3.803</v>
      </c>
      <c r="GT22" s="68">
        <v>6.248</v>
      </c>
      <c r="GU22" s="69">
        <v>4.979</v>
      </c>
      <c r="GV22" s="69">
        <v>6.802</v>
      </c>
      <c r="GW22" s="69">
        <v>5.652</v>
      </c>
      <c r="GX22" s="69">
        <v>3.881</v>
      </c>
      <c r="GY22" s="69">
        <v>3.653</v>
      </c>
      <c r="GZ22" s="69">
        <v>8.178</v>
      </c>
      <c r="HA22" s="61">
        <v>7.276</v>
      </c>
      <c r="HB22" s="61">
        <v>4.877</v>
      </c>
      <c r="HC22" s="61">
        <v>5.708</v>
      </c>
      <c r="HD22" s="61">
        <v>6.251</v>
      </c>
      <c r="HE22" s="61">
        <v>2.353</v>
      </c>
      <c r="HF22" s="62">
        <v>4.218</v>
      </c>
      <c r="HG22" s="61">
        <v>4.998</v>
      </c>
      <c r="HH22" s="61">
        <v>6.321</v>
      </c>
      <c r="HI22" s="62">
        <v>5.635</v>
      </c>
      <c r="HJ22" s="62">
        <v>4.835</v>
      </c>
      <c r="HK22" s="62">
        <v>4.908</v>
      </c>
      <c r="HL22" s="62">
        <v>7.204</v>
      </c>
      <c r="HM22" s="62">
        <v>5.961</v>
      </c>
      <c r="HN22" s="62">
        <v>7.849</v>
      </c>
      <c r="HO22" s="62">
        <v>4.586</v>
      </c>
      <c r="HP22" s="62">
        <v>3.294</v>
      </c>
      <c r="HQ22" s="62">
        <v>4.5</v>
      </c>
      <c r="HR22" s="62">
        <v>5.843</v>
      </c>
      <c r="HS22" s="62">
        <v>5.771</v>
      </c>
      <c r="HT22" s="81"/>
      <c r="HU22" s="82"/>
      <c r="HV22" s="81"/>
      <c r="HW22" s="81"/>
    </row>
    <row r="23" ht="13.5" customHeight="1">
      <c r="A23" s="19">
        <f t="shared" si="2"/>
        <v>19</v>
      </c>
      <c r="B23" s="71" t="s">
        <v>20</v>
      </c>
      <c r="C23" s="72"/>
      <c r="D23" s="72">
        <f t="shared" ref="D23:HS23" si="6">D22+D21+D17</f>
        <v>20.344</v>
      </c>
      <c r="E23" s="72">
        <f t="shared" si="6"/>
        <v>16.62</v>
      </c>
      <c r="F23" s="72">
        <f t="shared" si="6"/>
        <v>17.53</v>
      </c>
      <c r="G23" s="72">
        <f t="shared" si="6"/>
        <v>16.21</v>
      </c>
      <c r="H23" s="72">
        <f t="shared" si="6"/>
        <v>19.814</v>
      </c>
      <c r="I23" s="72">
        <f t="shared" si="6"/>
        <v>21.429</v>
      </c>
      <c r="J23" s="72">
        <f t="shared" si="6"/>
        <v>24.832</v>
      </c>
      <c r="K23" s="72">
        <f t="shared" si="6"/>
        <v>21.634</v>
      </c>
      <c r="L23" s="72">
        <f t="shared" si="6"/>
        <v>20.622</v>
      </c>
      <c r="M23" s="72">
        <f t="shared" si="6"/>
        <v>26.31</v>
      </c>
      <c r="N23" s="72">
        <f t="shared" si="6"/>
        <v>23.785</v>
      </c>
      <c r="O23" s="72">
        <f t="shared" si="6"/>
        <v>23.66</v>
      </c>
      <c r="P23" s="72">
        <f t="shared" si="6"/>
        <v>17.078</v>
      </c>
      <c r="Q23" s="72">
        <f t="shared" si="6"/>
        <v>17.455</v>
      </c>
      <c r="R23" s="72">
        <f t="shared" si="6"/>
        <v>20.255</v>
      </c>
      <c r="S23" s="72">
        <f t="shared" si="6"/>
        <v>21.16</v>
      </c>
      <c r="T23" s="72">
        <f t="shared" si="6"/>
        <v>22.823</v>
      </c>
      <c r="U23" s="72">
        <f t="shared" si="6"/>
        <v>20.855</v>
      </c>
      <c r="V23" s="72">
        <f t="shared" si="6"/>
        <v>19.956</v>
      </c>
      <c r="W23" s="72">
        <f t="shared" si="6"/>
        <v>23.597</v>
      </c>
      <c r="X23" s="72">
        <f t="shared" si="6"/>
        <v>23.917</v>
      </c>
      <c r="Y23" s="72">
        <f t="shared" si="6"/>
        <v>28.071</v>
      </c>
      <c r="Z23" s="72">
        <f t="shared" si="6"/>
        <v>20.117</v>
      </c>
      <c r="AA23" s="72">
        <f t="shared" si="6"/>
        <v>18.311</v>
      </c>
      <c r="AB23" s="72">
        <f t="shared" si="6"/>
        <v>19.466</v>
      </c>
      <c r="AC23" s="72">
        <f t="shared" si="6"/>
        <v>18.927</v>
      </c>
      <c r="AD23" s="72">
        <f t="shared" si="6"/>
        <v>18.208</v>
      </c>
      <c r="AE23" s="72">
        <f t="shared" si="6"/>
        <v>16.838</v>
      </c>
      <c r="AF23" s="72">
        <f t="shared" si="6"/>
        <v>20.553</v>
      </c>
      <c r="AG23" s="72">
        <f t="shared" si="6"/>
        <v>18.431</v>
      </c>
      <c r="AH23" s="72">
        <f t="shared" si="6"/>
        <v>18.878</v>
      </c>
      <c r="AI23" s="72">
        <f t="shared" si="6"/>
        <v>23.435</v>
      </c>
      <c r="AJ23" s="72">
        <f t="shared" si="6"/>
        <v>21.705</v>
      </c>
      <c r="AK23" s="72">
        <f t="shared" si="6"/>
        <v>23.865</v>
      </c>
      <c r="AL23" s="72">
        <f t="shared" si="6"/>
        <v>21.233</v>
      </c>
      <c r="AM23" s="72">
        <f t="shared" si="6"/>
        <v>14.273</v>
      </c>
      <c r="AN23" s="72">
        <f t="shared" si="6"/>
        <v>9.729</v>
      </c>
      <c r="AO23" s="72">
        <f t="shared" si="6"/>
        <v>14.658</v>
      </c>
      <c r="AP23" s="72">
        <f t="shared" si="6"/>
        <v>21.858</v>
      </c>
      <c r="AQ23" s="72">
        <f t="shared" si="6"/>
        <v>19.802</v>
      </c>
      <c r="AR23" s="72">
        <f t="shared" si="6"/>
        <v>19.632</v>
      </c>
      <c r="AS23" s="72">
        <f t="shared" si="6"/>
        <v>23.035</v>
      </c>
      <c r="AT23" s="72">
        <f t="shared" si="6"/>
        <v>25.274</v>
      </c>
      <c r="AU23" s="72">
        <f t="shared" si="6"/>
        <v>20.978</v>
      </c>
      <c r="AV23" s="72">
        <f t="shared" si="6"/>
        <v>16.691</v>
      </c>
      <c r="AW23" s="72">
        <f t="shared" si="6"/>
        <v>20.307</v>
      </c>
      <c r="AX23" s="72">
        <f t="shared" si="6"/>
        <v>21.575</v>
      </c>
      <c r="AY23" s="72">
        <f t="shared" si="6"/>
        <v>20.15</v>
      </c>
      <c r="AZ23" s="72">
        <f t="shared" si="6"/>
        <v>14.275</v>
      </c>
      <c r="BA23" s="72">
        <f t="shared" si="6"/>
        <v>15.867</v>
      </c>
      <c r="BB23" s="72">
        <f t="shared" si="6"/>
        <v>23.512</v>
      </c>
      <c r="BC23" s="72">
        <f t="shared" si="6"/>
        <v>21.022</v>
      </c>
      <c r="BD23" s="72">
        <f t="shared" si="6"/>
        <v>20.243</v>
      </c>
      <c r="BE23" s="72">
        <f t="shared" si="6"/>
        <v>22.666</v>
      </c>
      <c r="BF23" s="72">
        <f t="shared" si="6"/>
        <v>21.464</v>
      </c>
      <c r="BG23" s="72">
        <f t="shared" si="6"/>
        <v>24.351</v>
      </c>
      <c r="BH23" s="72">
        <f t="shared" si="6"/>
        <v>24.89</v>
      </c>
      <c r="BI23" s="72">
        <f t="shared" si="6"/>
        <v>29.042</v>
      </c>
      <c r="BJ23" s="72">
        <f t="shared" si="6"/>
        <v>23.786</v>
      </c>
      <c r="BK23" s="72">
        <f t="shared" si="6"/>
        <v>21.357</v>
      </c>
      <c r="BL23" s="72">
        <f t="shared" si="6"/>
        <v>22.301</v>
      </c>
      <c r="BM23" s="72">
        <f t="shared" si="6"/>
        <v>18.139</v>
      </c>
      <c r="BN23" s="72">
        <f t="shared" si="6"/>
        <v>21.419</v>
      </c>
      <c r="BO23" s="72">
        <f t="shared" si="6"/>
        <v>22.119</v>
      </c>
      <c r="BP23" s="72">
        <f t="shared" si="6"/>
        <v>19.592</v>
      </c>
      <c r="BQ23" s="72">
        <f t="shared" si="6"/>
        <v>19.586</v>
      </c>
      <c r="BR23" s="72">
        <f t="shared" si="6"/>
        <v>22.767</v>
      </c>
      <c r="BS23" s="72">
        <f t="shared" si="6"/>
        <v>29.255</v>
      </c>
      <c r="BT23" s="72">
        <f t="shared" si="6"/>
        <v>25.662</v>
      </c>
      <c r="BU23" s="72">
        <f t="shared" si="6"/>
        <v>23.414</v>
      </c>
      <c r="BV23" s="72">
        <f t="shared" si="6"/>
        <v>20.471</v>
      </c>
      <c r="BW23" s="72">
        <f t="shared" si="6"/>
        <v>17.469</v>
      </c>
      <c r="BX23" s="72">
        <f t="shared" si="6"/>
        <v>20.665</v>
      </c>
      <c r="BY23" s="72">
        <f t="shared" si="6"/>
        <v>19.628</v>
      </c>
      <c r="BZ23" s="72">
        <f t="shared" si="6"/>
        <v>23.231</v>
      </c>
      <c r="CA23" s="72">
        <f t="shared" si="6"/>
        <v>20.398</v>
      </c>
      <c r="CB23" s="72">
        <f t="shared" si="6"/>
        <v>20.971</v>
      </c>
      <c r="CC23" s="72">
        <f t="shared" si="6"/>
        <v>21.394</v>
      </c>
      <c r="CD23" s="72">
        <f t="shared" si="6"/>
        <v>19.593</v>
      </c>
      <c r="CE23" s="72">
        <f t="shared" si="6"/>
        <v>28.927</v>
      </c>
      <c r="CF23" s="72">
        <f t="shared" si="6"/>
        <v>26.01</v>
      </c>
      <c r="CG23" s="72">
        <f t="shared" si="6"/>
        <v>27.757</v>
      </c>
      <c r="CH23" s="72">
        <f t="shared" si="6"/>
        <v>22.902</v>
      </c>
      <c r="CI23" s="72">
        <f t="shared" si="6"/>
        <v>20.838</v>
      </c>
      <c r="CJ23" s="72">
        <f t="shared" si="6"/>
        <v>16.981</v>
      </c>
      <c r="CK23" s="72">
        <f t="shared" si="6"/>
        <v>22.243</v>
      </c>
      <c r="CL23" s="72">
        <f t="shared" si="6"/>
        <v>22.523</v>
      </c>
      <c r="CM23" s="72">
        <f t="shared" si="6"/>
        <v>24.468</v>
      </c>
      <c r="CN23" s="72">
        <f t="shared" si="6"/>
        <v>23.989</v>
      </c>
      <c r="CO23" s="72">
        <f t="shared" si="6"/>
        <v>21.275</v>
      </c>
      <c r="CP23" s="72">
        <f t="shared" si="6"/>
        <v>24.637</v>
      </c>
      <c r="CQ23" s="72">
        <f t="shared" si="6"/>
        <v>27.856</v>
      </c>
      <c r="CR23" s="72">
        <f t="shared" si="6"/>
        <v>23.623</v>
      </c>
      <c r="CS23" s="72">
        <f t="shared" si="6"/>
        <v>30.779</v>
      </c>
      <c r="CT23" s="72">
        <f t="shared" si="6"/>
        <v>26.572</v>
      </c>
      <c r="CU23" s="72">
        <f t="shared" si="6"/>
        <v>24.659</v>
      </c>
      <c r="CV23" s="72">
        <f t="shared" si="6"/>
        <v>24.779</v>
      </c>
      <c r="CW23" s="72">
        <f t="shared" si="6"/>
        <v>20.138</v>
      </c>
      <c r="CX23" s="72">
        <f t="shared" si="6"/>
        <v>25.253</v>
      </c>
      <c r="CY23" s="72">
        <f t="shared" si="6"/>
        <v>19.997</v>
      </c>
      <c r="CZ23" s="72">
        <f t="shared" si="6"/>
        <v>23.202</v>
      </c>
      <c r="DA23" s="72">
        <f t="shared" si="6"/>
        <v>20.683</v>
      </c>
      <c r="DB23" s="72">
        <f t="shared" si="6"/>
        <v>23.462</v>
      </c>
      <c r="DC23" s="72">
        <f t="shared" si="6"/>
        <v>28.512</v>
      </c>
      <c r="DD23" s="72">
        <f t="shared" si="6"/>
        <v>27.028</v>
      </c>
      <c r="DE23" s="72">
        <f t="shared" si="6"/>
        <v>29.721</v>
      </c>
      <c r="DF23" s="72">
        <f t="shared" si="6"/>
        <v>24.67</v>
      </c>
      <c r="DG23" s="72">
        <f t="shared" si="6"/>
        <v>20.524</v>
      </c>
      <c r="DH23" s="72">
        <f t="shared" si="6"/>
        <v>21.531</v>
      </c>
      <c r="DI23" s="72">
        <f t="shared" si="6"/>
        <v>20.548</v>
      </c>
      <c r="DJ23" s="72">
        <f t="shared" si="6"/>
        <v>21.26</v>
      </c>
      <c r="DK23" s="72">
        <f t="shared" si="6"/>
        <v>22.691</v>
      </c>
      <c r="DL23" s="72">
        <f t="shared" si="6"/>
        <v>23.363</v>
      </c>
      <c r="DM23" s="72">
        <f t="shared" si="6"/>
        <v>22.474</v>
      </c>
      <c r="DN23" s="72">
        <f t="shared" si="6"/>
        <v>26.926</v>
      </c>
      <c r="DO23" s="72">
        <f t="shared" si="6"/>
        <v>28.625</v>
      </c>
      <c r="DP23" s="72">
        <f t="shared" si="6"/>
        <v>30.233</v>
      </c>
      <c r="DQ23" s="72">
        <f t="shared" si="6"/>
        <v>29.679</v>
      </c>
      <c r="DR23" s="72">
        <f t="shared" si="6"/>
        <v>23.605</v>
      </c>
      <c r="DS23" s="72">
        <f t="shared" si="6"/>
        <v>21.262</v>
      </c>
      <c r="DT23" s="72">
        <f t="shared" si="6"/>
        <v>21.652</v>
      </c>
      <c r="DU23" s="72">
        <f t="shared" si="6"/>
        <v>21.412</v>
      </c>
      <c r="DV23" s="72">
        <f t="shared" si="6"/>
        <v>26.419</v>
      </c>
      <c r="DW23" s="72">
        <f t="shared" si="6"/>
        <v>25.89</v>
      </c>
      <c r="DX23" s="72">
        <f t="shared" si="6"/>
        <v>24.965</v>
      </c>
      <c r="DY23" s="72">
        <f t="shared" si="6"/>
        <v>27.014</v>
      </c>
      <c r="DZ23" s="72">
        <f t="shared" si="6"/>
        <v>26.15</v>
      </c>
      <c r="EA23" s="72">
        <f t="shared" si="6"/>
        <v>28.083</v>
      </c>
      <c r="EB23" s="72">
        <f t="shared" si="6"/>
        <v>31.004</v>
      </c>
      <c r="EC23" s="72">
        <f t="shared" si="6"/>
        <v>29.262</v>
      </c>
      <c r="ED23" s="72">
        <f t="shared" si="6"/>
        <v>23.892</v>
      </c>
      <c r="EE23" s="72">
        <f t="shared" si="6"/>
        <v>24.535</v>
      </c>
      <c r="EF23" s="72">
        <f t="shared" si="6"/>
        <v>27.188</v>
      </c>
      <c r="EG23" s="72">
        <f t="shared" si="6"/>
        <v>22.946</v>
      </c>
      <c r="EH23" s="72">
        <f t="shared" si="6"/>
        <v>26.312</v>
      </c>
      <c r="EI23" s="72">
        <f t="shared" si="6"/>
        <v>24.958</v>
      </c>
      <c r="EJ23" s="72">
        <f t="shared" si="6"/>
        <v>22.42</v>
      </c>
      <c r="EK23" s="72">
        <f t="shared" si="6"/>
        <v>22.152</v>
      </c>
      <c r="EL23" s="72">
        <f t="shared" si="6"/>
        <v>26.817</v>
      </c>
      <c r="EM23" s="72">
        <f t="shared" si="6"/>
        <v>25.009</v>
      </c>
      <c r="EN23" s="72">
        <f t="shared" si="6"/>
        <v>27.322</v>
      </c>
      <c r="EO23" s="72">
        <f t="shared" si="6"/>
        <v>31.977</v>
      </c>
      <c r="EP23" s="72">
        <f t="shared" si="6"/>
        <v>27.716</v>
      </c>
      <c r="EQ23" s="72">
        <f t="shared" si="6"/>
        <v>22.298</v>
      </c>
      <c r="ER23" s="72">
        <f t="shared" si="6"/>
        <v>24.834</v>
      </c>
      <c r="ES23" s="72">
        <f t="shared" si="6"/>
        <v>22.32</v>
      </c>
      <c r="ET23" s="72">
        <f t="shared" si="6"/>
        <v>21.959</v>
      </c>
      <c r="EU23" s="72">
        <f t="shared" si="6"/>
        <v>24.483</v>
      </c>
      <c r="EV23" s="72">
        <f t="shared" si="6"/>
        <v>20.423</v>
      </c>
      <c r="EW23" s="72">
        <f t="shared" si="6"/>
        <v>24.095</v>
      </c>
      <c r="EX23" s="72">
        <f t="shared" si="6"/>
        <v>32.415</v>
      </c>
      <c r="EY23" s="72">
        <f t="shared" si="6"/>
        <v>30.526</v>
      </c>
      <c r="EZ23" s="72">
        <f t="shared" si="6"/>
        <v>33.098</v>
      </c>
      <c r="FA23" s="72">
        <f t="shared" si="6"/>
        <v>35.981</v>
      </c>
      <c r="FB23" s="72">
        <f t="shared" si="6"/>
        <v>26.812</v>
      </c>
      <c r="FC23" s="72">
        <f t="shared" si="6"/>
        <v>25.709</v>
      </c>
      <c r="FD23" s="72">
        <f t="shared" si="6"/>
        <v>27.271</v>
      </c>
      <c r="FE23" s="72">
        <f t="shared" si="6"/>
        <v>23.792</v>
      </c>
      <c r="FF23" s="72">
        <f t="shared" si="6"/>
        <v>26.515</v>
      </c>
      <c r="FG23" s="72">
        <f t="shared" si="6"/>
        <v>25.294</v>
      </c>
      <c r="FH23" s="72">
        <f t="shared" si="6"/>
        <v>26.009</v>
      </c>
      <c r="FI23" s="72">
        <f t="shared" si="6"/>
        <v>26.968</v>
      </c>
      <c r="FJ23" s="72">
        <f t="shared" si="6"/>
        <v>26.963</v>
      </c>
      <c r="FK23" s="72">
        <f t="shared" si="6"/>
        <v>31.665</v>
      </c>
      <c r="FL23" s="72">
        <f t="shared" si="6"/>
        <v>31.336</v>
      </c>
      <c r="FM23" s="72">
        <f t="shared" si="6"/>
        <v>32.995</v>
      </c>
      <c r="FN23" s="72">
        <f t="shared" si="6"/>
        <v>30.883</v>
      </c>
      <c r="FO23" s="72">
        <f t="shared" si="6"/>
        <v>24.757</v>
      </c>
      <c r="FP23" s="72">
        <f t="shared" si="6"/>
        <v>26.464</v>
      </c>
      <c r="FQ23" s="72">
        <f t="shared" si="6"/>
        <v>27.134</v>
      </c>
      <c r="FR23" s="72">
        <f t="shared" si="6"/>
        <v>33.633</v>
      </c>
      <c r="FS23" s="72">
        <f t="shared" si="6"/>
        <v>24.045</v>
      </c>
      <c r="FT23" s="72">
        <f t="shared" si="6"/>
        <v>24.774</v>
      </c>
      <c r="FU23" s="72">
        <f t="shared" si="6"/>
        <v>23.421</v>
      </c>
      <c r="FV23" s="72">
        <f t="shared" si="6"/>
        <v>30.282</v>
      </c>
      <c r="FW23" s="72">
        <f t="shared" si="6"/>
        <v>31.217</v>
      </c>
      <c r="FX23" s="72">
        <f t="shared" si="6"/>
        <v>29.676</v>
      </c>
      <c r="FY23" s="72">
        <f t="shared" si="6"/>
        <v>32.985</v>
      </c>
      <c r="FZ23" s="72">
        <f t="shared" si="6"/>
        <v>27.936</v>
      </c>
      <c r="GA23" s="72">
        <f t="shared" si="6"/>
        <v>30.826</v>
      </c>
      <c r="GB23" s="72">
        <f t="shared" si="6"/>
        <v>28.85</v>
      </c>
      <c r="GC23" s="72">
        <f t="shared" si="6"/>
        <v>28.174</v>
      </c>
      <c r="GD23" s="72">
        <f t="shared" si="6"/>
        <v>32.732</v>
      </c>
      <c r="GE23" s="72">
        <f t="shared" si="6"/>
        <v>33.2</v>
      </c>
      <c r="GF23" s="72">
        <f t="shared" si="6"/>
        <v>32.838</v>
      </c>
      <c r="GG23" s="72">
        <f t="shared" si="6"/>
        <v>28.708</v>
      </c>
      <c r="GH23" s="72">
        <f t="shared" si="6"/>
        <v>29.36</v>
      </c>
      <c r="GI23" s="72">
        <f t="shared" si="6"/>
        <v>34.606</v>
      </c>
      <c r="GJ23" s="72">
        <f t="shared" si="6"/>
        <v>29.623</v>
      </c>
      <c r="GK23" s="72">
        <f t="shared" si="6"/>
        <v>39.076</v>
      </c>
      <c r="GL23" s="72">
        <f t="shared" si="6"/>
        <v>29.425</v>
      </c>
      <c r="GM23" s="72">
        <f t="shared" si="6"/>
        <v>29.799</v>
      </c>
      <c r="GN23" s="72">
        <f t="shared" si="6"/>
        <v>28.213</v>
      </c>
      <c r="GO23" s="72">
        <f t="shared" si="6"/>
        <v>27.894</v>
      </c>
      <c r="GP23" s="72">
        <f t="shared" si="6"/>
        <v>29.841</v>
      </c>
      <c r="GQ23" s="72">
        <f t="shared" si="6"/>
        <v>29.702</v>
      </c>
      <c r="GR23" s="72">
        <f t="shared" si="6"/>
        <v>38.437</v>
      </c>
      <c r="GS23" s="72">
        <f t="shared" si="6"/>
        <v>30.253</v>
      </c>
      <c r="GT23" s="72">
        <f t="shared" si="6"/>
        <v>34.092</v>
      </c>
      <c r="GU23" s="72">
        <f t="shared" si="6"/>
        <v>27.896</v>
      </c>
      <c r="GV23" s="72">
        <f t="shared" si="6"/>
        <v>34.489</v>
      </c>
      <c r="GW23" s="72">
        <f t="shared" si="6"/>
        <v>35.272</v>
      </c>
      <c r="GX23" s="72">
        <f t="shared" si="6"/>
        <v>29.655</v>
      </c>
      <c r="GY23" s="72">
        <f t="shared" si="6"/>
        <v>25.882</v>
      </c>
      <c r="GZ23" s="72">
        <f t="shared" si="6"/>
        <v>28.9</v>
      </c>
      <c r="HA23" s="72">
        <f t="shared" si="6"/>
        <v>27.8</v>
      </c>
      <c r="HB23" s="73">
        <f t="shared" si="6"/>
        <v>33.966</v>
      </c>
      <c r="HC23" s="73">
        <f t="shared" si="6"/>
        <v>29.92</v>
      </c>
      <c r="HD23" s="73">
        <f t="shared" si="6"/>
        <v>35.824</v>
      </c>
      <c r="HE23" s="73">
        <f t="shared" si="6"/>
        <v>27.932</v>
      </c>
      <c r="HF23" s="73">
        <f t="shared" si="6"/>
        <v>34.26</v>
      </c>
      <c r="HG23" s="73">
        <f t="shared" si="6"/>
        <v>37.383</v>
      </c>
      <c r="HH23" s="73">
        <f t="shared" si="6"/>
        <v>35.018</v>
      </c>
      <c r="HI23" s="73">
        <f t="shared" si="6"/>
        <v>39.974</v>
      </c>
      <c r="HJ23" s="73">
        <f t="shared" si="6"/>
        <v>35.337</v>
      </c>
      <c r="HK23" s="73">
        <f t="shared" si="6"/>
        <v>34.517</v>
      </c>
      <c r="HL23" s="73">
        <f t="shared" si="6"/>
        <v>35.386</v>
      </c>
      <c r="HM23" s="73">
        <f t="shared" si="6"/>
        <v>37.835</v>
      </c>
      <c r="HN23" s="73">
        <f t="shared" si="6"/>
        <v>43.431</v>
      </c>
      <c r="HO23" s="73">
        <f t="shared" si="6"/>
        <v>36.869</v>
      </c>
      <c r="HP23" s="73">
        <f t="shared" si="6"/>
        <v>34.434</v>
      </c>
      <c r="HQ23" s="73">
        <f t="shared" si="6"/>
        <v>35.108</v>
      </c>
      <c r="HR23" s="73">
        <f t="shared" si="6"/>
        <v>43.75</v>
      </c>
      <c r="HS23" s="73">
        <f t="shared" si="6"/>
        <v>46.25</v>
      </c>
      <c r="HT23" s="63"/>
      <c r="HU23" s="82"/>
      <c r="HV23" s="81"/>
      <c r="HW23" s="82"/>
    </row>
    <row r="24" ht="4.5" customHeight="1">
      <c r="A24" s="19">
        <f t="shared" si="2"/>
        <v>20</v>
      </c>
      <c r="B24" s="83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1"/>
      <c r="HU24" s="81"/>
      <c r="HV24" s="81"/>
      <c r="HW24" s="81"/>
    </row>
    <row r="25" ht="13.5" customHeight="1">
      <c r="A25" s="19">
        <f t="shared" si="2"/>
        <v>21</v>
      </c>
      <c r="B25" s="77" t="s">
        <v>21</v>
      </c>
      <c r="C25" s="52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81"/>
      <c r="HU25" s="81"/>
      <c r="HV25" s="81"/>
      <c r="HW25" s="81"/>
    </row>
    <row r="26" ht="13.5" customHeight="1">
      <c r="A26" s="19">
        <f t="shared" si="2"/>
        <v>22</v>
      </c>
      <c r="B26" s="54" t="s">
        <v>22</v>
      </c>
      <c r="C26" s="55"/>
      <c r="D26" s="55">
        <f t="shared" ref="D26:HS26" si="7">SUM(D7,D17)</f>
        <v>28.778</v>
      </c>
      <c r="E26" s="55">
        <f t="shared" si="7"/>
        <v>27.544</v>
      </c>
      <c r="F26" s="55">
        <f t="shared" si="7"/>
        <v>31.903</v>
      </c>
      <c r="G26" s="55">
        <f t="shared" si="7"/>
        <v>30.589</v>
      </c>
      <c r="H26" s="55">
        <f t="shared" si="7"/>
        <v>35.135</v>
      </c>
      <c r="I26" s="55">
        <f t="shared" si="7"/>
        <v>33.678</v>
      </c>
      <c r="J26" s="55">
        <f t="shared" si="7"/>
        <v>35.556</v>
      </c>
      <c r="K26" s="55">
        <f t="shared" si="7"/>
        <v>40.869</v>
      </c>
      <c r="L26" s="55">
        <f t="shared" si="7"/>
        <v>36.086</v>
      </c>
      <c r="M26" s="55">
        <f t="shared" si="7"/>
        <v>37.578</v>
      </c>
      <c r="N26" s="55">
        <f t="shared" si="7"/>
        <v>34.168</v>
      </c>
      <c r="O26" s="55">
        <f t="shared" si="7"/>
        <v>37.266</v>
      </c>
      <c r="P26" s="55">
        <f t="shared" si="7"/>
        <v>32.885</v>
      </c>
      <c r="Q26" s="55">
        <f t="shared" si="7"/>
        <v>30.441</v>
      </c>
      <c r="R26" s="55">
        <f t="shared" si="7"/>
        <v>34.636</v>
      </c>
      <c r="S26" s="55">
        <f t="shared" si="7"/>
        <v>35.579</v>
      </c>
      <c r="T26" s="55">
        <f t="shared" si="7"/>
        <v>39.132</v>
      </c>
      <c r="U26" s="55">
        <f t="shared" si="7"/>
        <v>36.4</v>
      </c>
      <c r="V26" s="55">
        <f t="shared" si="7"/>
        <v>40.626</v>
      </c>
      <c r="W26" s="55">
        <f t="shared" si="7"/>
        <v>39.565</v>
      </c>
      <c r="X26" s="55">
        <f t="shared" si="7"/>
        <v>36.253</v>
      </c>
      <c r="Y26" s="55">
        <f t="shared" si="7"/>
        <v>45.165</v>
      </c>
      <c r="Z26" s="55">
        <f t="shared" si="7"/>
        <v>39.267</v>
      </c>
      <c r="AA26" s="55">
        <f t="shared" si="7"/>
        <v>37.781</v>
      </c>
      <c r="AB26" s="55">
        <f t="shared" si="7"/>
        <v>33.625</v>
      </c>
      <c r="AC26" s="55">
        <f t="shared" si="7"/>
        <v>34.879</v>
      </c>
      <c r="AD26" s="55">
        <f t="shared" si="7"/>
        <v>36.683</v>
      </c>
      <c r="AE26" s="55">
        <f t="shared" si="7"/>
        <v>34.103</v>
      </c>
      <c r="AF26" s="55">
        <f t="shared" si="7"/>
        <v>36.335</v>
      </c>
      <c r="AG26" s="55">
        <f t="shared" si="7"/>
        <v>38.874</v>
      </c>
      <c r="AH26" s="55">
        <f t="shared" si="7"/>
        <v>36.205</v>
      </c>
      <c r="AI26" s="55">
        <f t="shared" si="7"/>
        <v>41.362</v>
      </c>
      <c r="AJ26" s="55">
        <f t="shared" si="7"/>
        <v>42.241</v>
      </c>
      <c r="AK26" s="55">
        <f t="shared" si="7"/>
        <v>47.428</v>
      </c>
      <c r="AL26" s="55">
        <f t="shared" si="7"/>
        <v>39.676</v>
      </c>
      <c r="AM26" s="55">
        <f t="shared" si="7"/>
        <v>35.514</v>
      </c>
      <c r="AN26" s="55">
        <f t="shared" si="7"/>
        <v>28.532</v>
      </c>
      <c r="AO26" s="55">
        <f t="shared" si="7"/>
        <v>31.138</v>
      </c>
      <c r="AP26" s="55">
        <f t="shared" si="7"/>
        <v>38.133</v>
      </c>
      <c r="AQ26" s="55">
        <f t="shared" si="7"/>
        <v>35.711</v>
      </c>
      <c r="AR26" s="55">
        <f t="shared" si="7"/>
        <v>37.91</v>
      </c>
      <c r="AS26" s="55">
        <f t="shared" si="7"/>
        <v>41.195</v>
      </c>
      <c r="AT26" s="55">
        <f t="shared" si="7"/>
        <v>39.604</v>
      </c>
      <c r="AU26" s="55">
        <f t="shared" si="7"/>
        <v>41.525</v>
      </c>
      <c r="AV26" s="55">
        <f t="shared" si="7"/>
        <v>38.587</v>
      </c>
      <c r="AW26" s="55">
        <f t="shared" si="7"/>
        <v>44.674</v>
      </c>
      <c r="AX26" s="55">
        <f t="shared" si="7"/>
        <v>36.478</v>
      </c>
      <c r="AY26" s="55">
        <f t="shared" si="7"/>
        <v>38.507</v>
      </c>
      <c r="AZ26" s="55">
        <f t="shared" si="7"/>
        <v>32.701</v>
      </c>
      <c r="BA26" s="55">
        <f t="shared" si="7"/>
        <v>31.218</v>
      </c>
      <c r="BB26" s="55">
        <f t="shared" si="7"/>
        <v>40.104</v>
      </c>
      <c r="BC26" s="55">
        <f t="shared" si="7"/>
        <v>35.273</v>
      </c>
      <c r="BD26" s="55">
        <f t="shared" si="7"/>
        <v>37.189</v>
      </c>
      <c r="BE26" s="55">
        <f t="shared" si="7"/>
        <v>42.294</v>
      </c>
      <c r="BF26" s="55">
        <f t="shared" si="7"/>
        <v>40.283</v>
      </c>
      <c r="BG26" s="55">
        <f t="shared" si="7"/>
        <v>44.246</v>
      </c>
      <c r="BH26" s="55">
        <f t="shared" si="7"/>
        <v>41.894</v>
      </c>
      <c r="BI26" s="55">
        <f t="shared" si="7"/>
        <v>42.902</v>
      </c>
      <c r="BJ26" s="55">
        <f t="shared" si="7"/>
        <v>43.674</v>
      </c>
      <c r="BK26" s="55">
        <f t="shared" si="7"/>
        <v>40.038</v>
      </c>
      <c r="BL26" s="55">
        <f t="shared" si="7"/>
        <v>35.783</v>
      </c>
      <c r="BM26" s="55">
        <f t="shared" si="7"/>
        <v>35.678</v>
      </c>
      <c r="BN26" s="55">
        <f t="shared" si="7"/>
        <v>39.246</v>
      </c>
      <c r="BO26" s="55">
        <f t="shared" si="7"/>
        <v>41.055</v>
      </c>
      <c r="BP26" s="55">
        <f t="shared" si="7"/>
        <v>41.204</v>
      </c>
      <c r="BQ26" s="55">
        <f t="shared" si="7"/>
        <v>41.146</v>
      </c>
      <c r="BR26" s="55">
        <f t="shared" si="7"/>
        <v>47.98</v>
      </c>
      <c r="BS26" s="55">
        <f t="shared" si="7"/>
        <v>43.159</v>
      </c>
      <c r="BT26" s="55">
        <f t="shared" si="7"/>
        <v>46.809</v>
      </c>
      <c r="BU26" s="55">
        <f t="shared" si="7"/>
        <v>47.588</v>
      </c>
      <c r="BV26" s="55">
        <f t="shared" si="7"/>
        <v>40.87</v>
      </c>
      <c r="BW26" s="55">
        <f t="shared" si="7"/>
        <v>41.181</v>
      </c>
      <c r="BX26" s="55">
        <f t="shared" si="7"/>
        <v>38.058</v>
      </c>
      <c r="BY26" s="55">
        <f t="shared" si="7"/>
        <v>40.141</v>
      </c>
      <c r="BZ26" s="55">
        <f t="shared" si="7"/>
        <v>40.997</v>
      </c>
      <c r="CA26" s="55">
        <f t="shared" si="7"/>
        <v>38.708</v>
      </c>
      <c r="CB26" s="55">
        <f t="shared" si="7"/>
        <v>40.351</v>
      </c>
      <c r="CC26" s="55">
        <f t="shared" si="7"/>
        <v>41.289</v>
      </c>
      <c r="CD26" s="55">
        <f t="shared" si="7"/>
        <v>43.045</v>
      </c>
      <c r="CE26" s="55">
        <f t="shared" si="7"/>
        <v>48.021</v>
      </c>
      <c r="CF26" s="55">
        <f t="shared" si="7"/>
        <v>44.049</v>
      </c>
      <c r="CG26" s="55">
        <f t="shared" si="7"/>
        <v>53.454</v>
      </c>
      <c r="CH26" s="55">
        <f t="shared" si="7"/>
        <v>41.548</v>
      </c>
      <c r="CI26" s="55">
        <f t="shared" si="7"/>
        <v>40.508</v>
      </c>
      <c r="CJ26" s="55">
        <f t="shared" si="7"/>
        <v>35.469</v>
      </c>
      <c r="CK26" s="55">
        <f t="shared" si="7"/>
        <v>38.598</v>
      </c>
      <c r="CL26" s="55">
        <f t="shared" si="7"/>
        <v>41.464</v>
      </c>
      <c r="CM26" s="55">
        <f t="shared" si="7"/>
        <v>42.063</v>
      </c>
      <c r="CN26" s="55">
        <f t="shared" si="7"/>
        <v>45.881</v>
      </c>
      <c r="CO26" s="55">
        <f t="shared" si="7"/>
        <v>44.322</v>
      </c>
      <c r="CP26" s="55">
        <f t="shared" si="7"/>
        <v>44.342</v>
      </c>
      <c r="CQ26" s="55">
        <f t="shared" si="7"/>
        <v>47.085</v>
      </c>
      <c r="CR26" s="55">
        <f t="shared" si="7"/>
        <v>45.842</v>
      </c>
      <c r="CS26" s="55">
        <f t="shared" si="7"/>
        <v>54.353</v>
      </c>
      <c r="CT26" s="55">
        <f t="shared" si="7"/>
        <v>46.417</v>
      </c>
      <c r="CU26" s="55">
        <f t="shared" si="7"/>
        <v>49.069</v>
      </c>
      <c r="CV26" s="55">
        <f t="shared" si="7"/>
        <v>39.441</v>
      </c>
      <c r="CW26" s="55">
        <f t="shared" si="7"/>
        <v>37.517</v>
      </c>
      <c r="CX26" s="55">
        <f t="shared" si="7"/>
        <v>42.586</v>
      </c>
      <c r="CY26" s="55">
        <f t="shared" si="7"/>
        <v>41.255</v>
      </c>
      <c r="CZ26" s="55">
        <f t="shared" si="7"/>
        <v>41.761</v>
      </c>
      <c r="DA26" s="55">
        <f t="shared" si="7"/>
        <v>38.824</v>
      </c>
      <c r="DB26" s="55">
        <f t="shared" si="7"/>
        <v>45.171</v>
      </c>
      <c r="DC26" s="55">
        <f t="shared" si="7"/>
        <v>45.698</v>
      </c>
      <c r="DD26" s="55">
        <f t="shared" si="7"/>
        <v>53.922</v>
      </c>
      <c r="DE26" s="55">
        <f t="shared" si="7"/>
        <v>51.079</v>
      </c>
      <c r="DF26" s="55">
        <f t="shared" si="7"/>
        <v>43.477</v>
      </c>
      <c r="DG26" s="55">
        <f t="shared" si="7"/>
        <v>43.723</v>
      </c>
      <c r="DH26" s="55">
        <f t="shared" si="7"/>
        <v>38.47</v>
      </c>
      <c r="DI26" s="55">
        <f t="shared" si="7"/>
        <v>37.541</v>
      </c>
      <c r="DJ26" s="55">
        <f t="shared" si="7"/>
        <v>44.663</v>
      </c>
      <c r="DK26" s="55">
        <f t="shared" si="7"/>
        <v>42.493</v>
      </c>
      <c r="DL26" s="55">
        <f t="shared" si="7"/>
        <v>43.075</v>
      </c>
      <c r="DM26" s="55">
        <f t="shared" si="7"/>
        <v>45.818</v>
      </c>
      <c r="DN26" s="55">
        <f t="shared" si="7"/>
        <v>45.187</v>
      </c>
      <c r="DO26" s="55">
        <f t="shared" si="7"/>
        <v>54.211</v>
      </c>
      <c r="DP26" s="55">
        <f t="shared" si="7"/>
        <v>50.13</v>
      </c>
      <c r="DQ26" s="55">
        <f t="shared" si="7"/>
        <v>52.302</v>
      </c>
      <c r="DR26" s="55">
        <f t="shared" si="7"/>
        <v>45.034</v>
      </c>
      <c r="DS26" s="55">
        <f t="shared" si="7"/>
        <v>45.577</v>
      </c>
      <c r="DT26" s="55">
        <f t="shared" si="7"/>
        <v>42.784</v>
      </c>
      <c r="DU26" s="55">
        <f t="shared" si="7"/>
        <v>39.286</v>
      </c>
      <c r="DV26" s="55">
        <f t="shared" si="7"/>
        <v>47.069</v>
      </c>
      <c r="DW26" s="55">
        <f t="shared" si="7"/>
        <v>48.756</v>
      </c>
      <c r="DX26" s="55">
        <f t="shared" si="7"/>
        <v>46.488</v>
      </c>
      <c r="DY26" s="55">
        <f t="shared" si="7"/>
        <v>48.024</v>
      </c>
      <c r="DZ26" s="55">
        <f t="shared" si="7"/>
        <v>47.958</v>
      </c>
      <c r="EA26" s="55">
        <f t="shared" si="7"/>
        <v>53.329</v>
      </c>
      <c r="EB26" s="55">
        <f t="shared" si="7"/>
        <v>50.213</v>
      </c>
      <c r="EC26" s="55">
        <f t="shared" si="7"/>
        <v>48.385</v>
      </c>
      <c r="ED26" s="55">
        <f t="shared" si="7"/>
        <v>44.409</v>
      </c>
      <c r="EE26" s="55">
        <f t="shared" si="7"/>
        <v>49.343</v>
      </c>
      <c r="EF26" s="55">
        <f t="shared" si="7"/>
        <v>45.046</v>
      </c>
      <c r="EG26" s="55">
        <f t="shared" si="7"/>
        <v>41.183</v>
      </c>
      <c r="EH26" s="55">
        <f t="shared" si="7"/>
        <v>48.668</v>
      </c>
      <c r="EI26" s="55">
        <f t="shared" si="7"/>
        <v>45.011</v>
      </c>
      <c r="EJ26" s="55">
        <f t="shared" si="7"/>
        <v>47.237</v>
      </c>
      <c r="EK26" s="55">
        <f t="shared" si="7"/>
        <v>45.756</v>
      </c>
      <c r="EL26" s="55">
        <f t="shared" si="7"/>
        <v>51.117</v>
      </c>
      <c r="EM26" s="55">
        <f t="shared" si="7"/>
        <v>50.358</v>
      </c>
      <c r="EN26" s="55">
        <f t="shared" si="7"/>
        <v>52.619</v>
      </c>
      <c r="EO26" s="55">
        <f t="shared" si="7"/>
        <v>55.259</v>
      </c>
      <c r="EP26" s="55">
        <f t="shared" si="7"/>
        <v>51.251</v>
      </c>
      <c r="EQ26" s="55">
        <f t="shared" si="7"/>
        <v>46.297</v>
      </c>
      <c r="ER26" s="55">
        <f t="shared" si="7"/>
        <v>50.338</v>
      </c>
      <c r="ES26" s="55">
        <f t="shared" si="7"/>
        <v>42.753</v>
      </c>
      <c r="ET26" s="55">
        <f t="shared" si="7"/>
        <v>48.276</v>
      </c>
      <c r="EU26" s="55">
        <f t="shared" si="7"/>
        <v>45.207</v>
      </c>
      <c r="EV26" s="55">
        <f t="shared" si="7"/>
        <v>39.21</v>
      </c>
      <c r="EW26" s="55">
        <f t="shared" si="7"/>
        <v>43.279</v>
      </c>
      <c r="EX26" s="55">
        <f t="shared" si="7"/>
        <v>55.578</v>
      </c>
      <c r="EY26" s="55">
        <f t="shared" si="7"/>
        <v>56.04</v>
      </c>
      <c r="EZ26" s="55">
        <f t="shared" si="7"/>
        <v>52.231</v>
      </c>
      <c r="FA26" s="55">
        <f t="shared" si="7"/>
        <v>58.89</v>
      </c>
      <c r="FB26" s="55">
        <f t="shared" si="7"/>
        <v>51.665</v>
      </c>
      <c r="FC26" s="55">
        <f t="shared" si="7"/>
        <v>51.814</v>
      </c>
      <c r="FD26" s="55">
        <f t="shared" si="7"/>
        <v>48.077</v>
      </c>
      <c r="FE26" s="55">
        <f t="shared" si="7"/>
        <v>47.39</v>
      </c>
      <c r="FF26" s="55">
        <f t="shared" si="7"/>
        <v>51.086</v>
      </c>
      <c r="FG26" s="55">
        <f t="shared" si="7"/>
        <v>48.361</v>
      </c>
      <c r="FH26" s="55">
        <f t="shared" si="7"/>
        <v>49.453</v>
      </c>
      <c r="FI26" s="55">
        <f t="shared" si="7"/>
        <v>50.689</v>
      </c>
      <c r="FJ26" s="55">
        <f t="shared" si="7"/>
        <v>50.517</v>
      </c>
      <c r="FK26" s="55">
        <f t="shared" si="7"/>
        <v>56.127</v>
      </c>
      <c r="FL26" s="55">
        <f t="shared" si="7"/>
        <v>53.667</v>
      </c>
      <c r="FM26" s="55">
        <f t="shared" si="7"/>
        <v>57.047</v>
      </c>
      <c r="FN26" s="55">
        <f t="shared" si="7"/>
        <v>51.582</v>
      </c>
      <c r="FO26" s="55">
        <f t="shared" si="7"/>
        <v>47.084</v>
      </c>
      <c r="FP26" s="55">
        <f t="shared" si="7"/>
        <v>45.635</v>
      </c>
      <c r="FQ26" s="55">
        <f t="shared" si="7"/>
        <v>46.276</v>
      </c>
      <c r="FR26" s="55">
        <f t="shared" si="7"/>
        <v>51.426</v>
      </c>
      <c r="FS26" s="55">
        <f t="shared" si="7"/>
        <v>41.563</v>
      </c>
      <c r="FT26" s="55">
        <f t="shared" si="7"/>
        <v>46.15</v>
      </c>
      <c r="FU26" s="55">
        <f t="shared" si="7"/>
        <v>43.484</v>
      </c>
      <c r="FV26" s="55">
        <f t="shared" si="7"/>
        <v>51.84</v>
      </c>
      <c r="FW26" s="55">
        <f t="shared" si="7"/>
        <v>50.026</v>
      </c>
      <c r="FX26" s="55">
        <f t="shared" si="7"/>
        <v>51.21</v>
      </c>
      <c r="FY26" s="55">
        <f t="shared" si="7"/>
        <v>51.943</v>
      </c>
      <c r="FZ26" s="55">
        <f t="shared" si="7"/>
        <v>51.065</v>
      </c>
      <c r="GA26" s="55">
        <f t="shared" si="7"/>
        <v>51.16</v>
      </c>
      <c r="GB26" s="55">
        <f t="shared" si="7"/>
        <v>50.526</v>
      </c>
      <c r="GC26" s="55">
        <f t="shared" si="7"/>
        <v>45.199</v>
      </c>
      <c r="GD26" s="55">
        <f t="shared" si="7"/>
        <v>54.315</v>
      </c>
      <c r="GE26" s="55">
        <f t="shared" si="7"/>
        <v>51.477</v>
      </c>
      <c r="GF26" s="55">
        <f t="shared" si="7"/>
        <v>51.566</v>
      </c>
      <c r="GG26" s="55">
        <f t="shared" si="7"/>
        <v>44.965</v>
      </c>
      <c r="GH26" s="55">
        <f t="shared" si="7"/>
        <v>44.186</v>
      </c>
      <c r="GI26" s="55">
        <f t="shared" si="7"/>
        <v>48.457</v>
      </c>
      <c r="GJ26" s="55">
        <f t="shared" si="7"/>
        <v>44.068</v>
      </c>
      <c r="GK26" s="55">
        <f t="shared" si="7"/>
        <v>52.365</v>
      </c>
      <c r="GL26" s="55">
        <f t="shared" si="7"/>
        <v>45.23</v>
      </c>
      <c r="GM26" s="55">
        <f t="shared" si="7"/>
        <v>45.252</v>
      </c>
      <c r="GN26" s="55">
        <f t="shared" si="7"/>
        <v>39.971</v>
      </c>
      <c r="GO26" s="55">
        <f t="shared" si="7"/>
        <v>40.743</v>
      </c>
      <c r="GP26" s="55">
        <f t="shared" si="7"/>
        <v>43.753</v>
      </c>
      <c r="GQ26" s="55">
        <f t="shared" si="7"/>
        <v>39.806</v>
      </c>
      <c r="GR26" s="55">
        <f t="shared" si="7"/>
        <v>46.979</v>
      </c>
      <c r="GS26" s="55">
        <f t="shared" si="7"/>
        <v>40.792</v>
      </c>
      <c r="GT26" s="55">
        <f t="shared" si="7"/>
        <v>38.423</v>
      </c>
      <c r="GU26" s="55">
        <f t="shared" si="7"/>
        <v>41.271</v>
      </c>
      <c r="GV26" s="55">
        <f t="shared" si="7"/>
        <v>42.808</v>
      </c>
      <c r="GW26" s="55">
        <f t="shared" si="7"/>
        <v>42.602</v>
      </c>
      <c r="GX26" s="55">
        <f t="shared" si="7"/>
        <v>45.66</v>
      </c>
      <c r="GY26" s="55">
        <f t="shared" si="7"/>
        <v>43.697</v>
      </c>
      <c r="GZ26" s="55">
        <f t="shared" si="7"/>
        <v>40.786</v>
      </c>
      <c r="HA26" s="55">
        <f t="shared" si="7"/>
        <v>36.055</v>
      </c>
      <c r="HB26" s="55">
        <f t="shared" si="7"/>
        <v>48.81</v>
      </c>
      <c r="HC26" s="55">
        <f t="shared" si="7"/>
        <v>43.975</v>
      </c>
      <c r="HD26" s="55">
        <f t="shared" si="7"/>
        <v>49.942</v>
      </c>
      <c r="HE26" s="56">
        <f t="shared" si="7"/>
        <v>45.485</v>
      </c>
      <c r="HF26" s="56">
        <f t="shared" si="7"/>
        <v>46.894</v>
      </c>
      <c r="HG26" s="56">
        <f t="shared" si="7"/>
        <v>52.314</v>
      </c>
      <c r="HH26" s="56">
        <f t="shared" si="7"/>
        <v>46.668</v>
      </c>
      <c r="HI26" s="56">
        <f t="shared" si="7"/>
        <v>50.41</v>
      </c>
      <c r="HJ26" s="56">
        <f t="shared" si="7"/>
        <v>53.637</v>
      </c>
      <c r="HK26" s="56">
        <f t="shared" si="7"/>
        <v>50.6</v>
      </c>
      <c r="HL26" s="56">
        <f t="shared" si="7"/>
        <v>49.591</v>
      </c>
      <c r="HM26" s="56">
        <f t="shared" si="7"/>
        <v>48.959</v>
      </c>
      <c r="HN26" s="56">
        <f t="shared" si="7"/>
        <v>54.107</v>
      </c>
      <c r="HO26" s="56">
        <f t="shared" si="7"/>
        <v>53.254</v>
      </c>
      <c r="HP26" s="56">
        <f t="shared" si="7"/>
        <v>45.025</v>
      </c>
      <c r="HQ26" s="56">
        <f t="shared" si="7"/>
        <v>50.345</v>
      </c>
      <c r="HR26" s="56">
        <f t="shared" si="7"/>
        <v>52.489</v>
      </c>
      <c r="HS26" s="56">
        <f t="shared" si="7"/>
        <v>52.984</v>
      </c>
      <c r="HT26" s="81"/>
      <c r="HU26" s="81"/>
      <c r="HV26" s="81"/>
      <c r="HW26" s="81"/>
    </row>
    <row r="27" ht="13.5" customHeight="1">
      <c r="A27" s="19">
        <f t="shared" si="2"/>
        <v>23</v>
      </c>
      <c r="B27" s="58" t="s">
        <v>23</v>
      </c>
      <c r="C27" s="59"/>
      <c r="D27" s="59">
        <f t="shared" ref="D27:HS27" si="8">SUM(D8,D18)</f>
        <v>19.68</v>
      </c>
      <c r="E27" s="59">
        <f t="shared" si="8"/>
        <v>19.872</v>
      </c>
      <c r="F27" s="59">
        <f t="shared" si="8"/>
        <v>22.914</v>
      </c>
      <c r="G27" s="59">
        <f t="shared" si="8"/>
        <v>21.684</v>
      </c>
      <c r="H27" s="59">
        <f t="shared" si="8"/>
        <v>26.483</v>
      </c>
      <c r="I27" s="59">
        <f t="shared" si="8"/>
        <v>24.68</v>
      </c>
      <c r="J27" s="59">
        <f t="shared" si="8"/>
        <v>26.643</v>
      </c>
      <c r="K27" s="59">
        <f t="shared" si="8"/>
        <v>30.101</v>
      </c>
      <c r="L27" s="59">
        <f t="shared" si="8"/>
        <v>26.671</v>
      </c>
      <c r="M27" s="59">
        <f t="shared" si="8"/>
        <v>27.786</v>
      </c>
      <c r="N27" s="59">
        <f t="shared" si="8"/>
        <v>24.866</v>
      </c>
      <c r="O27" s="59">
        <f t="shared" si="8"/>
        <v>27.838</v>
      </c>
      <c r="P27" s="59">
        <f t="shared" si="8"/>
        <v>23.089</v>
      </c>
      <c r="Q27" s="59">
        <f t="shared" si="8"/>
        <v>21.89</v>
      </c>
      <c r="R27" s="59">
        <f t="shared" si="8"/>
        <v>25.414</v>
      </c>
      <c r="S27" s="59">
        <f t="shared" si="8"/>
        <v>25.341</v>
      </c>
      <c r="T27" s="59">
        <f t="shared" si="8"/>
        <v>28.918</v>
      </c>
      <c r="U27" s="59">
        <f t="shared" si="8"/>
        <v>26.581</v>
      </c>
      <c r="V27" s="59">
        <f t="shared" si="8"/>
        <v>29.919</v>
      </c>
      <c r="W27" s="59">
        <f t="shared" si="8"/>
        <v>27.84</v>
      </c>
      <c r="X27" s="59">
        <f t="shared" si="8"/>
        <v>24.775</v>
      </c>
      <c r="Y27" s="59">
        <f t="shared" si="8"/>
        <v>32.152</v>
      </c>
      <c r="Z27" s="59">
        <f t="shared" si="8"/>
        <v>26.072</v>
      </c>
      <c r="AA27" s="59">
        <f t="shared" si="8"/>
        <v>25.676</v>
      </c>
      <c r="AB27" s="59">
        <f t="shared" si="8"/>
        <v>22.201</v>
      </c>
      <c r="AC27" s="59">
        <f t="shared" si="8"/>
        <v>22.908</v>
      </c>
      <c r="AD27" s="59">
        <f t="shared" si="8"/>
        <v>24.46</v>
      </c>
      <c r="AE27" s="59">
        <f t="shared" si="8"/>
        <v>21.653</v>
      </c>
      <c r="AF27" s="59">
        <f t="shared" si="8"/>
        <v>24.704</v>
      </c>
      <c r="AG27" s="59">
        <f t="shared" si="8"/>
        <v>26.652</v>
      </c>
      <c r="AH27" s="59">
        <f t="shared" si="8"/>
        <v>24.175</v>
      </c>
      <c r="AI27" s="59">
        <f t="shared" si="8"/>
        <v>27.974</v>
      </c>
      <c r="AJ27" s="59">
        <f t="shared" si="8"/>
        <v>26.955</v>
      </c>
      <c r="AK27" s="59">
        <f t="shared" si="8"/>
        <v>30.564</v>
      </c>
      <c r="AL27" s="59">
        <f t="shared" si="8"/>
        <v>26.04</v>
      </c>
      <c r="AM27" s="59">
        <f t="shared" si="8"/>
        <v>23.285</v>
      </c>
      <c r="AN27" s="59">
        <f t="shared" si="8"/>
        <v>18.302</v>
      </c>
      <c r="AO27" s="59">
        <f t="shared" si="8"/>
        <v>21.379</v>
      </c>
      <c r="AP27" s="59">
        <f t="shared" si="8"/>
        <v>28.469</v>
      </c>
      <c r="AQ27" s="59">
        <f t="shared" si="8"/>
        <v>25.816</v>
      </c>
      <c r="AR27" s="59">
        <f t="shared" si="8"/>
        <v>29.325</v>
      </c>
      <c r="AS27" s="59">
        <f t="shared" si="8"/>
        <v>31.729</v>
      </c>
      <c r="AT27" s="59">
        <f t="shared" si="8"/>
        <v>28.739</v>
      </c>
      <c r="AU27" s="59">
        <f t="shared" si="8"/>
        <v>29.229</v>
      </c>
      <c r="AV27" s="59">
        <f t="shared" si="8"/>
        <v>27.2</v>
      </c>
      <c r="AW27" s="59">
        <f t="shared" si="8"/>
        <v>31.545</v>
      </c>
      <c r="AX27" s="59">
        <f t="shared" si="8"/>
        <v>23.891</v>
      </c>
      <c r="AY27" s="59">
        <f t="shared" si="8"/>
        <v>25.731</v>
      </c>
      <c r="AZ27" s="59">
        <f t="shared" si="8"/>
        <v>20.289</v>
      </c>
      <c r="BA27" s="59">
        <f t="shared" si="8"/>
        <v>19.11</v>
      </c>
      <c r="BB27" s="59">
        <f t="shared" si="8"/>
        <v>24.784</v>
      </c>
      <c r="BC27" s="59">
        <f t="shared" si="8"/>
        <v>21.431</v>
      </c>
      <c r="BD27" s="59">
        <f t="shared" si="8"/>
        <v>22.627</v>
      </c>
      <c r="BE27" s="59">
        <f t="shared" si="8"/>
        <v>26.668</v>
      </c>
      <c r="BF27" s="59">
        <f t="shared" si="8"/>
        <v>24.804</v>
      </c>
      <c r="BG27" s="59">
        <f t="shared" si="8"/>
        <v>27.797</v>
      </c>
      <c r="BH27" s="59">
        <f t="shared" si="8"/>
        <v>25.175</v>
      </c>
      <c r="BI27" s="59">
        <f t="shared" si="8"/>
        <v>26.684</v>
      </c>
      <c r="BJ27" s="59">
        <f t="shared" si="8"/>
        <v>26.394</v>
      </c>
      <c r="BK27" s="59">
        <f t="shared" si="8"/>
        <v>24.883</v>
      </c>
      <c r="BL27" s="59">
        <f t="shared" si="8"/>
        <v>20.318</v>
      </c>
      <c r="BM27" s="59">
        <f t="shared" si="8"/>
        <v>20.993</v>
      </c>
      <c r="BN27" s="59">
        <f t="shared" si="8"/>
        <v>23.476</v>
      </c>
      <c r="BO27" s="59">
        <f t="shared" si="8"/>
        <v>24.182</v>
      </c>
      <c r="BP27" s="59">
        <f t="shared" si="8"/>
        <v>24.302</v>
      </c>
      <c r="BQ27" s="59">
        <f t="shared" si="8"/>
        <v>25.341</v>
      </c>
      <c r="BR27" s="59">
        <f t="shared" si="8"/>
        <v>29.864</v>
      </c>
      <c r="BS27" s="59">
        <f t="shared" si="8"/>
        <v>26.497</v>
      </c>
      <c r="BT27" s="59">
        <f t="shared" si="8"/>
        <v>28.917</v>
      </c>
      <c r="BU27" s="59">
        <f t="shared" si="8"/>
        <v>30.218</v>
      </c>
      <c r="BV27" s="59">
        <f t="shared" si="8"/>
        <v>25.047</v>
      </c>
      <c r="BW27" s="59">
        <f t="shared" si="8"/>
        <v>24.791</v>
      </c>
      <c r="BX27" s="59">
        <f t="shared" si="8"/>
        <v>21.934</v>
      </c>
      <c r="BY27" s="59">
        <f t="shared" si="8"/>
        <v>24.144</v>
      </c>
      <c r="BZ27" s="59">
        <f t="shared" si="8"/>
        <v>25.336</v>
      </c>
      <c r="CA27" s="59">
        <f t="shared" si="8"/>
        <v>23.037</v>
      </c>
      <c r="CB27" s="59">
        <f t="shared" si="8"/>
        <v>24.237</v>
      </c>
      <c r="CC27" s="59">
        <f t="shared" si="8"/>
        <v>24.03</v>
      </c>
      <c r="CD27" s="59">
        <f t="shared" si="8"/>
        <v>26.044</v>
      </c>
      <c r="CE27" s="59">
        <f t="shared" si="8"/>
        <v>28.792</v>
      </c>
      <c r="CF27" s="59">
        <f t="shared" si="8"/>
        <v>26.3</v>
      </c>
      <c r="CG27" s="59">
        <f t="shared" si="8"/>
        <v>33.717</v>
      </c>
      <c r="CH27" s="59">
        <f t="shared" si="8"/>
        <v>23.978</v>
      </c>
      <c r="CI27" s="59">
        <f t="shared" si="8"/>
        <v>23.364</v>
      </c>
      <c r="CJ27" s="59">
        <f t="shared" si="8"/>
        <v>18.618</v>
      </c>
      <c r="CK27" s="59">
        <f t="shared" si="8"/>
        <v>21.988</v>
      </c>
      <c r="CL27" s="59">
        <f t="shared" si="8"/>
        <v>23.13</v>
      </c>
      <c r="CM27" s="59">
        <f t="shared" si="8"/>
        <v>21.945</v>
      </c>
      <c r="CN27" s="59">
        <f t="shared" si="8"/>
        <v>25.371</v>
      </c>
      <c r="CO27" s="59">
        <f t="shared" si="8"/>
        <v>24.58</v>
      </c>
      <c r="CP27" s="59">
        <f t="shared" si="8"/>
        <v>24.115</v>
      </c>
      <c r="CQ27" s="59">
        <f t="shared" si="8"/>
        <v>26.667</v>
      </c>
      <c r="CR27" s="59">
        <f t="shared" si="8"/>
        <v>27.43</v>
      </c>
      <c r="CS27" s="59">
        <f t="shared" si="8"/>
        <v>31.928</v>
      </c>
      <c r="CT27" s="59">
        <f t="shared" si="8"/>
        <v>26.895</v>
      </c>
      <c r="CU27" s="59">
        <f t="shared" si="8"/>
        <v>28.162</v>
      </c>
      <c r="CV27" s="59">
        <f t="shared" si="8"/>
        <v>20.195</v>
      </c>
      <c r="CW27" s="59">
        <f t="shared" si="8"/>
        <v>22.354</v>
      </c>
      <c r="CX27" s="59">
        <f t="shared" si="8"/>
        <v>22.771</v>
      </c>
      <c r="CY27" s="59">
        <f t="shared" si="8"/>
        <v>22.283</v>
      </c>
      <c r="CZ27" s="59">
        <f t="shared" si="8"/>
        <v>21.462</v>
      </c>
      <c r="DA27" s="59">
        <f t="shared" si="8"/>
        <v>21.022</v>
      </c>
      <c r="DB27" s="59">
        <f t="shared" si="8"/>
        <v>25.14</v>
      </c>
      <c r="DC27" s="59">
        <f t="shared" si="8"/>
        <v>24.565</v>
      </c>
      <c r="DD27" s="59">
        <f t="shared" si="8"/>
        <v>31.578</v>
      </c>
      <c r="DE27" s="59">
        <f t="shared" si="8"/>
        <v>29.864</v>
      </c>
      <c r="DF27" s="59">
        <f t="shared" si="8"/>
        <v>24.009</v>
      </c>
      <c r="DG27" s="59">
        <f t="shared" si="8"/>
        <v>23.562</v>
      </c>
      <c r="DH27" s="59">
        <f t="shared" si="8"/>
        <v>18.177</v>
      </c>
      <c r="DI27" s="59">
        <f t="shared" si="8"/>
        <v>19.601</v>
      </c>
      <c r="DJ27" s="59">
        <f t="shared" si="8"/>
        <v>25.148</v>
      </c>
      <c r="DK27" s="59">
        <f t="shared" si="8"/>
        <v>22.846</v>
      </c>
      <c r="DL27" s="59">
        <f t="shared" si="8"/>
        <v>24.693</v>
      </c>
      <c r="DM27" s="59">
        <f t="shared" si="8"/>
        <v>27.243</v>
      </c>
      <c r="DN27" s="59">
        <f t="shared" si="8"/>
        <v>24.64</v>
      </c>
      <c r="DO27" s="59">
        <f t="shared" si="8"/>
        <v>32.412</v>
      </c>
      <c r="DP27" s="59">
        <f t="shared" si="8"/>
        <v>31.808</v>
      </c>
      <c r="DQ27" s="59">
        <f t="shared" si="8"/>
        <v>32.498</v>
      </c>
      <c r="DR27" s="59">
        <f t="shared" si="8"/>
        <v>28.563</v>
      </c>
      <c r="DS27" s="59">
        <f t="shared" si="8"/>
        <v>28.906</v>
      </c>
      <c r="DT27" s="59">
        <f t="shared" si="8"/>
        <v>25.591</v>
      </c>
      <c r="DU27" s="59">
        <f t="shared" si="8"/>
        <v>24.501</v>
      </c>
      <c r="DV27" s="59">
        <f t="shared" si="8"/>
        <v>30.454</v>
      </c>
      <c r="DW27" s="59">
        <f t="shared" si="8"/>
        <v>29.132</v>
      </c>
      <c r="DX27" s="59">
        <f t="shared" si="8"/>
        <v>29.435</v>
      </c>
      <c r="DY27" s="59">
        <f t="shared" si="8"/>
        <v>30.013</v>
      </c>
      <c r="DZ27" s="59">
        <f t="shared" si="8"/>
        <v>28.506</v>
      </c>
      <c r="EA27" s="59">
        <f t="shared" si="8"/>
        <v>30.832</v>
      </c>
      <c r="EB27" s="59">
        <f t="shared" si="8"/>
        <v>29.14</v>
      </c>
      <c r="EC27" s="59">
        <f t="shared" si="8"/>
        <v>28.606</v>
      </c>
      <c r="ED27" s="59">
        <f t="shared" si="8"/>
        <v>25.858</v>
      </c>
      <c r="EE27" s="59">
        <f t="shared" si="8"/>
        <v>29.561</v>
      </c>
      <c r="EF27" s="59">
        <f t="shared" si="8"/>
        <v>24.08</v>
      </c>
      <c r="EG27" s="59">
        <f t="shared" si="8"/>
        <v>23.846</v>
      </c>
      <c r="EH27" s="59">
        <f t="shared" si="8"/>
        <v>28.291</v>
      </c>
      <c r="EI27" s="59">
        <f t="shared" si="8"/>
        <v>23.865</v>
      </c>
      <c r="EJ27" s="59">
        <f t="shared" si="8"/>
        <v>26.947</v>
      </c>
      <c r="EK27" s="59">
        <f t="shared" si="8"/>
        <v>26.967</v>
      </c>
      <c r="EL27" s="59">
        <f t="shared" si="8"/>
        <v>30.235</v>
      </c>
      <c r="EM27" s="59">
        <f t="shared" si="8"/>
        <v>29.055</v>
      </c>
      <c r="EN27" s="59">
        <f t="shared" si="8"/>
        <v>29.919</v>
      </c>
      <c r="EO27" s="59">
        <f t="shared" si="8"/>
        <v>30.744</v>
      </c>
      <c r="EP27" s="59">
        <f t="shared" si="8"/>
        <v>30.425</v>
      </c>
      <c r="EQ27" s="59">
        <f t="shared" si="8"/>
        <v>25.747</v>
      </c>
      <c r="ER27" s="59">
        <f t="shared" si="8"/>
        <v>28.273</v>
      </c>
      <c r="ES27" s="59">
        <f t="shared" si="8"/>
        <v>24.351</v>
      </c>
      <c r="ET27" s="59">
        <f t="shared" si="8"/>
        <v>25.673</v>
      </c>
      <c r="EU27" s="59">
        <f t="shared" si="8"/>
        <v>23.216</v>
      </c>
      <c r="EV27" s="59">
        <f t="shared" si="8"/>
        <v>20.524</v>
      </c>
      <c r="EW27" s="59">
        <f t="shared" si="8"/>
        <v>23.318</v>
      </c>
      <c r="EX27" s="59">
        <f t="shared" si="8"/>
        <v>31.289</v>
      </c>
      <c r="EY27" s="59">
        <f t="shared" si="8"/>
        <v>29.852</v>
      </c>
      <c r="EZ27" s="59">
        <f t="shared" si="8"/>
        <v>28.275</v>
      </c>
      <c r="FA27" s="59">
        <f t="shared" si="8"/>
        <v>35.454</v>
      </c>
      <c r="FB27" s="59">
        <f t="shared" si="8"/>
        <v>28.803</v>
      </c>
      <c r="FC27" s="59">
        <f t="shared" si="8"/>
        <v>31.482</v>
      </c>
      <c r="FD27" s="59">
        <f t="shared" si="8"/>
        <v>26.62</v>
      </c>
      <c r="FE27" s="59">
        <f t="shared" si="8"/>
        <v>26.841</v>
      </c>
      <c r="FF27" s="59">
        <f t="shared" si="8"/>
        <v>27.36</v>
      </c>
      <c r="FG27" s="59">
        <f t="shared" si="8"/>
        <v>25.735</v>
      </c>
      <c r="FH27" s="59">
        <f t="shared" si="8"/>
        <v>25.811</v>
      </c>
      <c r="FI27" s="59">
        <f t="shared" si="8"/>
        <v>26.423</v>
      </c>
      <c r="FJ27" s="59">
        <f t="shared" si="8"/>
        <v>27.946</v>
      </c>
      <c r="FK27" s="59">
        <f t="shared" si="8"/>
        <v>29.838</v>
      </c>
      <c r="FL27" s="59">
        <f t="shared" si="8"/>
        <v>30.248</v>
      </c>
      <c r="FM27" s="59">
        <f t="shared" si="8"/>
        <v>31.88</v>
      </c>
      <c r="FN27" s="59">
        <f t="shared" si="8"/>
        <v>26.013</v>
      </c>
      <c r="FO27" s="59">
        <f t="shared" si="8"/>
        <v>27.456</v>
      </c>
      <c r="FP27" s="59">
        <f t="shared" si="8"/>
        <v>23.903</v>
      </c>
      <c r="FQ27" s="59">
        <f t="shared" si="8"/>
        <v>25.328</v>
      </c>
      <c r="FR27" s="59">
        <f t="shared" si="8"/>
        <v>28.688</v>
      </c>
      <c r="FS27" s="59">
        <f t="shared" si="8"/>
        <v>22.778</v>
      </c>
      <c r="FT27" s="59">
        <f t="shared" si="8"/>
        <v>25.472</v>
      </c>
      <c r="FU27" s="59">
        <f t="shared" si="8"/>
        <v>26.648</v>
      </c>
      <c r="FV27" s="59">
        <f t="shared" si="8"/>
        <v>30.846</v>
      </c>
      <c r="FW27" s="59">
        <f t="shared" si="8"/>
        <v>28.691</v>
      </c>
      <c r="FX27" s="59">
        <f t="shared" si="8"/>
        <v>28.978</v>
      </c>
      <c r="FY27" s="59">
        <f t="shared" si="8"/>
        <v>28.448</v>
      </c>
      <c r="FZ27" s="59">
        <f t="shared" si="8"/>
        <v>27.918</v>
      </c>
      <c r="GA27" s="59">
        <f t="shared" si="8"/>
        <v>28.223</v>
      </c>
      <c r="GB27" s="59">
        <f t="shared" si="8"/>
        <v>26.222</v>
      </c>
      <c r="GC27" s="59">
        <f t="shared" si="8"/>
        <v>22.149</v>
      </c>
      <c r="GD27" s="59">
        <f t="shared" si="8"/>
        <v>26.757</v>
      </c>
      <c r="GE27" s="59">
        <f t="shared" si="8"/>
        <v>28.18</v>
      </c>
      <c r="GF27" s="59">
        <f t="shared" si="8"/>
        <v>26.864</v>
      </c>
      <c r="GG27" s="59">
        <f t="shared" si="8"/>
        <v>23.218</v>
      </c>
      <c r="GH27" s="59">
        <f t="shared" si="8"/>
        <v>24.246</v>
      </c>
      <c r="GI27" s="59">
        <f t="shared" si="8"/>
        <v>25.58</v>
      </c>
      <c r="GJ27" s="59">
        <f t="shared" si="8"/>
        <v>23.561</v>
      </c>
      <c r="GK27" s="59">
        <f t="shared" si="8"/>
        <v>29.329</v>
      </c>
      <c r="GL27" s="59">
        <f t="shared" si="8"/>
        <v>25.079</v>
      </c>
      <c r="GM27" s="59">
        <f t="shared" si="8"/>
        <v>24.984</v>
      </c>
      <c r="GN27" s="59">
        <f t="shared" si="8"/>
        <v>20.193</v>
      </c>
      <c r="GO27" s="59">
        <f t="shared" si="8"/>
        <v>21.713</v>
      </c>
      <c r="GP27" s="59">
        <f t="shared" si="8"/>
        <v>23.636</v>
      </c>
      <c r="GQ27" s="59">
        <f t="shared" si="8"/>
        <v>18.667</v>
      </c>
      <c r="GR27" s="59">
        <f t="shared" si="8"/>
        <v>21.393</v>
      </c>
      <c r="GS27" s="59">
        <f t="shared" si="8"/>
        <v>20.455</v>
      </c>
      <c r="GT27" s="59">
        <f t="shared" si="8"/>
        <v>17.079</v>
      </c>
      <c r="GU27" s="59">
        <f t="shared" si="8"/>
        <v>22.054</v>
      </c>
      <c r="GV27" s="59">
        <f t="shared" si="8"/>
        <v>22.265</v>
      </c>
      <c r="GW27" s="59">
        <f t="shared" si="8"/>
        <v>22.35</v>
      </c>
      <c r="GX27" s="59">
        <f t="shared" si="8"/>
        <v>22.448</v>
      </c>
      <c r="GY27" s="59">
        <f t="shared" si="8"/>
        <v>22.2</v>
      </c>
      <c r="GZ27" s="59">
        <f t="shared" si="8"/>
        <v>20.775</v>
      </c>
      <c r="HA27" s="59">
        <f t="shared" si="8"/>
        <v>18.932</v>
      </c>
      <c r="HB27" s="59">
        <f t="shared" si="8"/>
        <v>26.943</v>
      </c>
      <c r="HC27" s="59">
        <f t="shared" si="8"/>
        <v>21.939</v>
      </c>
      <c r="HD27" s="59">
        <f t="shared" si="8"/>
        <v>26.911</v>
      </c>
      <c r="HE27" s="61">
        <f t="shared" si="8"/>
        <v>23.868</v>
      </c>
      <c r="HF27" s="61">
        <f t="shared" si="8"/>
        <v>26.128</v>
      </c>
      <c r="HG27" s="61">
        <f t="shared" si="8"/>
        <v>27.465</v>
      </c>
      <c r="HH27" s="61">
        <f t="shared" si="8"/>
        <v>24.741</v>
      </c>
      <c r="HI27" s="61">
        <f t="shared" si="8"/>
        <v>27.709</v>
      </c>
      <c r="HJ27" s="61">
        <f t="shared" si="8"/>
        <v>31.717</v>
      </c>
      <c r="HK27" s="61">
        <f t="shared" si="8"/>
        <v>28.883</v>
      </c>
      <c r="HL27" s="61">
        <f t="shared" si="8"/>
        <v>28.067</v>
      </c>
      <c r="HM27" s="61">
        <f t="shared" si="8"/>
        <v>26.229</v>
      </c>
      <c r="HN27" s="61">
        <f t="shared" si="8"/>
        <v>28.099</v>
      </c>
      <c r="HO27" s="61">
        <f t="shared" si="8"/>
        <v>29.828</v>
      </c>
      <c r="HP27" s="61">
        <f t="shared" si="8"/>
        <v>21.612</v>
      </c>
      <c r="HQ27" s="61">
        <f t="shared" si="8"/>
        <v>24.735</v>
      </c>
      <c r="HR27" s="61">
        <f t="shared" si="8"/>
        <v>26.805</v>
      </c>
      <c r="HS27" s="61">
        <f t="shared" si="8"/>
        <v>26.651</v>
      </c>
      <c r="HT27" s="81"/>
      <c r="HU27" s="81"/>
      <c r="HV27" s="81"/>
      <c r="HW27" s="81"/>
    </row>
    <row r="28" ht="13.5" customHeight="1">
      <c r="A28" s="19">
        <f t="shared" si="2"/>
        <v>24</v>
      </c>
      <c r="B28" s="58" t="s">
        <v>24</v>
      </c>
      <c r="C28" s="59"/>
      <c r="D28" s="59">
        <f t="shared" ref="D28:HS28" si="9">SUM(D9,D19)</f>
        <v>5.455</v>
      </c>
      <c r="E28" s="59">
        <f t="shared" si="9"/>
        <v>4.846</v>
      </c>
      <c r="F28" s="59">
        <f t="shared" si="9"/>
        <v>5.226</v>
      </c>
      <c r="G28" s="59">
        <f t="shared" si="9"/>
        <v>5.281</v>
      </c>
      <c r="H28" s="59">
        <f t="shared" si="9"/>
        <v>5.092</v>
      </c>
      <c r="I28" s="59">
        <f t="shared" si="9"/>
        <v>5.072</v>
      </c>
      <c r="J28" s="59">
        <f t="shared" si="9"/>
        <v>4.404</v>
      </c>
      <c r="K28" s="59">
        <f t="shared" si="9"/>
        <v>6.301</v>
      </c>
      <c r="L28" s="59">
        <f t="shared" si="9"/>
        <v>5.834</v>
      </c>
      <c r="M28" s="59">
        <f t="shared" si="9"/>
        <v>5.635</v>
      </c>
      <c r="N28" s="59">
        <f t="shared" si="9"/>
        <v>5.659</v>
      </c>
      <c r="O28" s="59">
        <f t="shared" si="9"/>
        <v>5.206</v>
      </c>
      <c r="P28" s="59">
        <f t="shared" si="9"/>
        <v>6.193</v>
      </c>
      <c r="Q28" s="59">
        <f t="shared" si="9"/>
        <v>5.477</v>
      </c>
      <c r="R28" s="59">
        <f t="shared" si="9"/>
        <v>5.998</v>
      </c>
      <c r="S28" s="59">
        <f t="shared" si="9"/>
        <v>6.135</v>
      </c>
      <c r="T28" s="59">
        <f t="shared" si="9"/>
        <v>6.131</v>
      </c>
      <c r="U28" s="59">
        <f t="shared" si="9"/>
        <v>5.745</v>
      </c>
      <c r="V28" s="59">
        <f t="shared" si="9"/>
        <v>6.731</v>
      </c>
      <c r="W28" s="59">
        <f t="shared" si="9"/>
        <v>7.848</v>
      </c>
      <c r="X28" s="59">
        <f t="shared" si="9"/>
        <v>6.531</v>
      </c>
      <c r="Y28" s="59">
        <f t="shared" si="9"/>
        <v>8.094</v>
      </c>
      <c r="Z28" s="59">
        <f t="shared" si="9"/>
        <v>7.828</v>
      </c>
      <c r="AA28" s="59">
        <f t="shared" si="9"/>
        <v>7.864</v>
      </c>
      <c r="AB28" s="59">
        <f t="shared" si="9"/>
        <v>7.696</v>
      </c>
      <c r="AC28" s="59">
        <f t="shared" si="9"/>
        <v>8.593</v>
      </c>
      <c r="AD28" s="59">
        <f t="shared" si="9"/>
        <v>7.811</v>
      </c>
      <c r="AE28" s="59">
        <f t="shared" si="9"/>
        <v>7.335</v>
      </c>
      <c r="AF28" s="59">
        <f t="shared" si="9"/>
        <v>7.086</v>
      </c>
      <c r="AG28" s="59">
        <f t="shared" si="9"/>
        <v>7.683</v>
      </c>
      <c r="AH28" s="59">
        <f t="shared" si="9"/>
        <v>7.005</v>
      </c>
      <c r="AI28" s="59">
        <f t="shared" si="9"/>
        <v>9.157</v>
      </c>
      <c r="AJ28" s="59">
        <f t="shared" si="9"/>
        <v>9.48</v>
      </c>
      <c r="AK28" s="59">
        <f t="shared" si="9"/>
        <v>10.832</v>
      </c>
      <c r="AL28" s="59">
        <f t="shared" si="9"/>
        <v>9.597</v>
      </c>
      <c r="AM28" s="59">
        <f t="shared" si="9"/>
        <v>7.534</v>
      </c>
      <c r="AN28" s="59">
        <f t="shared" si="9"/>
        <v>6.971</v>
      </c>
      <c r="AO28" s="59">
        <f t="shared" si="9"/>
        <v>5.877</v>
      </c>
      <c r="AP28" s="59">
        <f t="shared" si="9"/>
        <v>5.505</v>
      </c>
      <c r="AQ28" s="59">
        <f t="shared" si="9"/>
        <v>4.871</v>
      </c>
      <c r="AR28" s="59">
        <f t="shared" si="9"/>
        <v>4.7</v>
      </c>
      <c r="AS28" s="59">
        <f t="shared" si="9"/>
        <v>5.147</v>
      </c>
      <c r="AT28" s="59">
        <f t="shared" si="9"/>
        <v>5.872</v>
      </c>
      <c r="AU28" s="59">
        <f t="shared" si="9"/>
        <v>7.609</v>
      </c>
      <c r="AV28" s="59">
        <f t="shared" si="9"/>
        <v>7.023</v>
      </c>
      <c r="AW28" s="59">
        <f t="shared" si="9"/>
        <v>7.946</v>
      </c>
      <c r="AX28" s="59">
        <f t="shared" si="9"/>
        <v>7.374</v>
      </c>
      <c r="AY28" s="59">
        <f t="shared" si="9"/>
        <v>8.004</v>
      </c>
      <c r="AZ28" s="59">
        <f t="shared" si="9"/>
        <v>8.282</v>
      </c>
      <c r="BA28" s="59">
        <f t="shared" si="9"/>
        <v>7.086</v>
      </c>
      <c r="BB28" s="59">
        <f t="shared" si="9"/>
        <v>9.471</v>
      </c>
      <c r="BC28" s="59">
        <f t="shared" si="9"/>
        <v>7.601</v>
      </c>
      <c r="BD28" s="59">
        <f t="shared" si="9"/>
        <v>9.533</v>
      </c>
      <c r="BE28" s="59">
        <f t="shared" si="9"/>
        <v>9.416</v>
      </c>
      <c r="BF28" s="59">
        <f t="shared" si="9"/>
        <v>9.867</v>
      </c>
      <c r="BG28" s="59">
        <f t="shared" si="9"/>
        <v>10.328</v>
      </c>
      <c r="BH28" s="59">
        <f t="shared" si="9"/>
        <v>11.457</v>
      </c>
      <c r="BI28" s="59">
        <f t="shared" si="9"/>
        <v>10.841</v>
      </c>
      <c r="BJ28" s="59">
        <f t="shared" si="9"/>
        <v>12.104</v>
      </c>
      <c r="BK28" s="59">
        <f t="shared" si="9"/>
        <v>8.607</v>
      </c>
      <c r="BL28" s="59">
        <f t="shared" si="9"/>
        <v>10.363</v>
      </c>
      <c r="BM28" s="59">
        <f t="shared" si="9"/>
        <v>9.067</v>
      </c>
      <c r="BN28" s="59">
        <f t="shared" si="9"/>
        <v>9.834</v>
      </c>
      <c r="BO28" s="59">
        <f t="shared" si="9"/>
        <v>10.389</v>
      </c>
      <c r="BP28" s="59">
        <f t="shared" si="9"/>
        <v>9.328</v>
      </c>
      <c r="BQ28" s="59">
        <f t="shared" si="9"/>
        <v>10.164</v>
      </c>
      <c r="BR28" s="59">
        <f t="shared" si="9"/>
        <v>11.454</v>
      </c>
      <c r="BS28" s="59">
        <f t="shared" si="9"/>
        <v>11.302</v>
      </c>
      <c r="BT28" s="59">
        <f t="shared" si="9"/>
        <v>11.747</v>
      </c>
      <c r="BU28" s="59">
        <f t="shared" si="9"/>
        <v>11.505</v>
      </c>
      <c r="BV28" s="59">
        <f t="shared" si="9"/>
        <v>9.818</v>
      </c>
      <c r="BW28" s="59">
        <f t="shared" si="9"/>
        <v>10.742</v>
      </c>
      <c r="BX28" s="59">
        <f t="shared" si="9"/>
        <v>11.272</v>
      </c>
      <c r="BY28" s="59">
        <f t="shared" si="9"/>
        <v>11.339</v>
      </c>
      <c r="BZ28" s="59">
        <f t="shared" si="9"/>
        <v>9.891</v>
      </c>
      <c r="CA28" s="59">
        <f t="shared" si="9"/>
        <v>10.121</v>
      </c>
      <c r="CB28" s="59">
        <f t="shared" si="9"/>
        <v>9.904</v>
      </c>
      <c r="CC28" s="59">
        <f t="shared" si="9"/>
        <v>10.9</v>
      </c>
      <c r="CD28" s="59">
        <f t="shared" si="9"/>
        <v>10.885</v>
      </c>
      <c r="CE28" s="59">
        <f t="shared" si="9"/>
        <v>12.772</v>
      </c>
      <c r="CF28" s="59">
        <f t="shared" si="9"/>
        <v>11.831</v>
      </c>
      <c r="CG28" s="59">
        <f t="shared" si="9"/>
        <v>12.318</v>
      </c>
      <c r="CH28" s="59">
        <f t="shared" si="9"/>
        <v>11.605</v>
      </c>
      <c r="CI28" s="59">
        <f t="shared" si="9"/>
        <v>10.816</v>
      </c>
      <c r="CJ28" s="59">
        <f t="shared" si="9"/>
        <v>11.665</v>
      </c>
      <c r="CK28" s="59">
        <f t="shared" si="9"/>
        <v>11.25</v>
      </c>
      <c r="CL28" s="59">
        <f t="shared" si="9"/>
        <v>10.899</v>
      </c>
      <c r="CM28" s="59">
        <f t="shared" si="9"/>
        <v>12.397</v>
      </c>
      <c r="CN28" s="59">
        <f t="shared" si="9"/>
        <v>13.565</v>
      </c>
      <c r="CO28" s="59">
        <f t="shared" si="9"/>
        <v>12.162</v>
      </c>
      <c r="CP28" s="59">
        <f t="shared" si="9"/>
        <v>13.115</v>
      </c>
      <c r="CQ28" s="59">
        <f t="shared" si="9"/>
        <v>14.777</v>
      </c>
      <c r="CR28" s="59">
        <f t="shared" si="9"/>
        <v>12.55</v>
      </c>
      <c r="CS28" s="59">
        <f t="shared" si="9"/>
        <v>15.05</v>
      </c>
      <c r="CT28" s="59">
        <f t="shared" si="9"/>
        <v>12.319</v>
      </c>
      <c r="CU28" s="59">
        <f t="shared" si="9"/>
        <v>13.499</v>
      </c>
      <c r="CV28" s="59">
        <f t="shared" si="9"/>
        <v>13.266</v>
      </c>
      <c r="CW28" s="59">
        <f t="shared" si="9"/>
        <v>10.064</v>
      </c>
      <c r="CX28" s="59">
        <f t="shared" si="9"/>
        <v>12.275</v>
      </c>
      <c r="CY28" s="59">
        <f t="shared" si="9"/>
        <v>12.138</v>
      </c>
      <c r="CZ28" s="59">
        <f t="shared" si="9"/>
        <v>11.718</v>
      </c>
      <c r="DA28" s="59">
        <f t="shared" si="9"/>
        <v>12.081</v>
      </c>
      <c r="DB28" s="59">
        <f t="shared" si="9"/>
        <v>13.607</v>
      </c>
      <c r="DC28" s="59">
        <f t="shared" si="9"/>
        <v>12.168</v>
      </c>
      <c r="DD28" s="59">
        <f t="shared" si="9"/>
        <v>13.881</v>
      </c>
      <c r="DE28" s="59">
        <f t="shared" si="9"/>
        <v>13.155</v>
      </c>
      <c r="DF28" s="59">
        <f t="shared" si="9"/>
        <v>12.082</v>
      </c>
      <c r="DG28" s="59">
        <f t="shared" si="9"/>
        <v>12.443</v>
      </c>
      <c r="DH28" s="59">
        <f t="shared" si="9"/>
        <v>13.041</v>
      </c>
      <c r="DI28" s="59">
        <f t="shared" si="9"/>
        <v>11.441</v>
      </c>
      <c r="DJ28" s="59">
        <f t="shared" si="9"/>
        <v>12.224</v>
      </c>
      <c r="DK28" s="59">
        <f t="shared" si="9"/>
        <v>11.468</v>
      </c>
      <c r="DL28" s="59">
        <f t="shared" si="9"/>
        <v>10.865</v>
      </c>
      <c r="DM28" s="59">
        <f t="shared" si="9"/>
        <v>11.121</v>
      </c>
      <c r="DN28" s="59">
        <f t="shared" si="9"/>
        <v>12.054</v>
      </c>
      <c r="DO28" s="59">
        <f t="shared" si="9"/>
        <v>12.594</v>
      </c>
      <c r="DP28" s="59">
        <f t="shared" si="9"/>
        <v>10.548</v>
      </c>
      <c r="DQ28" s="59">
        <f t="shared" si="9"/>
        <v>11.027</v>
      </c>
      <c r="DR28" s="59">
        <f t="shared" si="9"/>
        <v>8.327</v>
      </c>
      <c r="DS28" s="59">
        <f t="shared" si="9"/>
        <v>8.083</v>
      </c>
      <c r="DT28" s="59">
        <f t="shared" si="9"/>
        <v>9.937</v>
      </c>
      <c r="DU28" s="59">
        <f t="shared" si="9"/>
        <v>6.997</v>
      </c>
      <c r="DV28" s="59">
        <f t="shared" si="9"/>
        <v>9.042</v>
      </c>
      <c r="DW28" s="59">
        <f t="shared" si="9"/>
        <v>10.089</v>
      </c>
      <c r="DX28" s="59">
        <f t="shared" si="9"/>
        <v>9.045</v>
      </c>
      <c r="DY28" s="59">
        <f t="shared" si="9"/>
        <v>9.858</v>
      </c>
      <c r="DZ28" s="59">
        <f t="shared" si="9"/>
        <v>9.763</v>
      </c>
      <c r="EA28" s="59">
        <f t="shared" si="9"/>
        <v>12.649</v>
      </c>
      <c r="EB28" s="59">
        <f t="shared" si="9"/>
        <v>12.592</v>
      </c>
      <c r="EC28" s="59">
        <f t="shared" si="9"/>
        <v>11.674</v>
      </c>
      <c r="ED28" s="59">
        <f t="shared" si="9"/>
        <v>10.458</v>
      </c>
      <c r="EE28" s="59">
        <f t="shared" si="9"/>
        <v>11.093</v>
      </c>
      <c r="EF28" s="59">
        <f t="shared" si="9"/>
        <v>11.671</v>
      </c>
      <c r="EG28" s="59">
        <f t="shared" si="9"/>
        <v>9.428</v>
      </c>
      <c r="EH28" s="59">
        <f t="shared" si="9"/>
        <v>11.323</v>
      </c>
      <c r="EI28" s="59">
        <f t="shared" si="9"/>
        <v>11.178</v>
      </c>
      <c r="EJ28" s="59">
        <f t="shared" si="9"/>
        <v>10.664</v>
      </c>
      <c r="EK28" s="59">
        <f t="shared" si="9"/>
        <v>9.041</v>
      </c>
      <c r="EL28" s="59">
        <f t="shared" si="9"/>
        <v>10.23</v>
      </c>
      <c r="EM28" s="59">
        <f t="shared" si="9"/>
        <v>12.231</v>
      </c>
      <c r="EN28" s="59">
        <f t="shared" si="9"/>
        <v>12.881</v>
      </c>
      <c r="EO28" s="59">
        <f t="shared" si="9"/>
        <v>12.858</v>
      </c>
      <c r="EP28" s="59">
        <f t="shared" si="9"/>
        <v>10.736</v>
      </c>
      <c r="EQ28" s="59">
        <f t="shared" si="9"/>
        <v>10.222</v>
      </c>
      <c r="ER28" s="59">
        <f t="shared" si="9"/>
        <v>13.185</v>
      </c>
      <c r="ES28" s="59">
        <f t="shared" si="9"/>
        <v>10.913</v>
      </c>
      <c r="ET28" s="59">
        <f t="shared" si="9"/>
        <v>11.794</v>
      </c>
      <c r="EU28" s="59">
        <f t="shared" si="9"/>
        <v>11.071</v>
      </c>
      <c r="EV28" s="59">
        <f t="shared" si="9"/>
        <v>11.005</v>
      </c>
      <c r="EW28" s="59">
        <f t="shared" si="9"/>
        <v>11.135</v>
      </c>
      <c r="EX28" s="59">
        <f t="shared" si="9"/>
        <v>13.149</v>
      </c>
      <c r="EY28" s="59">
        <f t="shared" si="9"/>
        <v>13.626</v>
      </c>
      <c r="EZ28" s="59">
        <f t="shared" si="9"/>
        <v>12.309</v>
      </c>
      <c r="FA28" s="59">
        <f t="shared" si="9"/>
        <v>11.898</v>
      </c>
      <c r="FB28" s="59">
        <f t="shared" si="9"/>
        <v>11.554</v>
      </c>
      <c r="FC28" s="59">
        <f t="shared" si="9"/>
        <v>10.061</v>
      </c>
      <c r="FD28" s="59">
        <f t="shared" si="9"/>
        <v>12.05</v>
      </c>
      <c r="FE28" s="59">
        <f t="shared" si="9"/>
        <v>10.556</v>
      </c>
      <c r="FF28" s="59">
        <f t="shared" si="9"/>
        <v>11.339</v>
      </c>
      <c r="FG28" s="59">
        <f t="shared" si="9"/>
        <v>11.628</v>
      </c>
      <c r="FH28" s="59">
        <f t="shared" si="9"/>
        <v>11.015</v>
      </c>
      <c r="FI28" s="59">
        <f t="shared" si="9"/>
        <v>13.305</v>
      </c>
      <c r="FJ28" s="59">
        <f t="shared" si="9"/>
        <v>13.886</v>
      </c>
      <c r="FK28" s="59">
        <f t="shared" si="9"/>
        <v>14.312</v>
      </c>
      <c r="FL28" s="59">
        <f t="shared" si="9"/>
        <v>13.097</v>
      </c>
      <c r="FM28" s="59">
        <f t="shared" si="9"/>
        <v>13.737</v>
      </c>
      <c r="FN28" s="59">
        <f t="shared" si="9"/>
        <v>13.509</v>
      </c>
      <c r="FO28" s="59">
        <f t="shared" si="9"/>
        <v>10.868</v>
      </c>
      <c r="FP28" s="59">
        <f t="shared" si="9"/>
        <v>13.242</v>
      </c>
      <c r="FQ28" s="59">
        <f t="shared" si="9"/>
        <v>11.917</v>
      </c>
      <c r="FR28" s="59">
        <f t="shared" si="9"/>
        <v>12.201</v>
      </c>
      <c r="FS28" s="59">
        <f t="shared" si="9"/>
        <v>10.784</v>
      </c>
      <c r="FT28" s="59">
        <f t="shared" si="9"/>
        <v>10.533</v>
      </c>
      <c r="FU28" s="59">
        <f t="shared" si="9"/>
        <v>7.068</v>
      </c>
      <c r="FV28" s="59">
        <f t="shared" si="9"/>
        <v>9.337</v>
      </c>
      <c r="FW28" s="59">
        <f t="shared" si="9"/>
        <v>9.603</v>
      </c>
      <c r="FX28" s="59">
        <f t="shared" si="9"/>
        <v>11.675</v>
      </c>
      <c r="FY28" s="59">
        <f t="shared" si="9"/>
        <v>11.838</v>
      </c>
      <c r="FZ28" s="59">
        <f t="shared" si="9"/>
        <v>13.352</v>
      </c>
      <c r="GA28" s="59">
        <f t="shared" si="9"/>
        <v>13.808</v>
      </c>
      <c r="GB28" s="59">
        <f t="shared" si="9"/>
        <v>14.652</v>
      </c>
      <c r="GC28" s="59">
        <f t="shared" si="9"/>
        <v>12.818</v>
      </c>
      <c r="GD28" s="59">
        <f t="shared" si="9"/>
        <v>17.19</v>
      </c>
      <c r="GE28" s="59">
        <f t="shared" si="9"/>
        <v>12.469</v>
      </c>
      <c r="GF28" s="59">
        <f t="shared" si="9"/>
        <v>13.624</v>
      </c>
      <c r="GG28" s="59">
        <f t="shared" si="9"/>
        <v>12.736</v>
      </c>
      <c r="GH28" s="59">
        <f t="shared" si="9"/>
        <v>10.09</v>
      </c>
      <c r="GI28" s="59">
        <f t="shared" si="9"/>
        <v>10.591</v>
      </c>
      <c r="GJ28" s="59">
        <f t="shared" si="9"/>
        <v>11.785</v>
      </c>
      <c r="GK28" s="59">
        <f t="shared" si="9"/>
        <v>13.517</v>
      </c>
      <c r="GL28" s="59">
        <f t="shared" si="9"/>
        <v>10.402</v>
      </c>
      <c r="GM28" s="59">
        <f t="shared" si="9"/>
        <v>10.513</v>
      </c>
      <c r="GN28" s="59">
        <f t="shared" si="9"/>
        <v>11.241</v>
      </c>
      <c r="GO28" s="59">
        <f t="shared" si="9"/>
        <v>9.818</v>
      </c>
      <c r="GP28" s="59">
        <f t="shared" si="9"/>
        <v>9.899</v>
      </c>
      <c r="GQ28" s="59">
        <f t="shared" si="9"/>
        <v>9.725</v>
      </c>
      <c r="GR28" s="59">
        <f t="shared" si="9"/>
        <v>13.541</v>
      </c>
      <c r="GS28" s="59">
        <f t="shared" si="9"/>
        <v>10.383</v>
      </c>
      <c r="GT28" s="59">
        <f t="shared" si="9"/>
        <v>10.09</v>
      </c>
      <c r="GU28" s="59">
        <f t="shared" si="9"/>
        <v>9.664</v>
      </c>
      <c r="GV28" s="59">
        <f t="shared" si="9"/>
        <v>10.742</v>
      </c>
      <c r="GW28" s="59">
        <f t="shared" si="9"/>
        <v>10.582</v>
      </c>
      <c r="GX28" s="59">
        <f t="shared" si="9"/>
        <v>13.113</v>
      </c>
      <c r="GY28" s="59">
        <f t="shared" si="9"/>
        <v>10.533</v>
      </c>
      <c r="GZ28" s="59">
        <f t="shared" si="9"/>
        <v>11.11</v>
      </c>
      <c r="HA28" s="59">
        <f t="shared" si="9"/>
        <v>7.755</v>
      </c>
      <c r="HB28" s="59">
        <f t="shared" si="9"/>
        <v>11.37</v>
      </c>
      <c r="HC28" s="59">
        <f t="shared" si="9"/>
        <v>10.269</v>
      </c>
      <c r="HD28" s="59">
        <f t="shared" si="9"/>
        <v>11.801</v>
      </c>
      <c r="HE28" s="61">
        <f t="shared" si="9"/>
        <v>10.059</v>
      </c>
      <c r="HF28" s="61">
        <f t="shared" si="9"/>
        <v>10.819</v>
      </c>
      <c r="HG28" s="61">
        <f t="shared" si="9"/>
        <v>12.34</v>
      </c>
      <c r="HH28" s="61">
        <f t="shared" si="9"/>
        <v>10.653</v>
      </c>
      <c r="HI28" s="61">
        <f t="shared" si="9"/>
        <v>12.811</v>
      </c>
      <c r="HJ28" s="61">
        <f t="shared" si="9"/>
        <v>12.228</v>
      </c>
      <c r="HK28" s="61">
        <f t="shared" si="9"/>
        <v>10.003</v>
      </c>
      <c r="HL28" s="61">
        <f t="shared" si="9"/>
        <v>12.907</v>
      </c>
      <c r="HM28" s="61">
        <f t="shared" si="9"/>
        <v>13.267</v>
      </c>
      <c r="HN28" s="61">
        <f t="shared" si="9"/>
        <v>13.657</v>
      </c>
      <c r="HO28" s="61">
        <f t="shared" si="9"/>
        <v>11.9</v>
      </c>
      <c r="HP28" s="61">
        <f t="shared" si="9"/>
        <v>10.636</v>
      </c>
      <c r="HQ28" s="61">
        <f t="shared" si="9"/>
        <v>13.234</v>
      </c>
      <c r="HR28" s="61">
        <f t="shared" si="9"/>
        <v>12.465</v>
      </c>
      <c r="HS28" s="61">
        <f t="shared" si="9"/>
        <v>12.314</v>
      </c>
      <c r="HT28" s="81"/>
      <c r="HU28" s="81"/>
      <c r="HV28" s="81"/>
      <c r="HW28" s="81"/>
    </row>
    <row r="29" ht="13.5" customHeight="1">
      <c r="A29" s="19">
        <f t="shared" si="2"/>
        <v>25</v>
      </c>
      <c r="B29" s="64" t="s">
        <v>25</v>
      </c>
      <c r="C29" s="59"/>
      <c r="D29" s="59">
        <f t="shared" ref="D29:HS29" si="10">SUM(D10,D20)</f>
        <v>3.643</v>
      </c>
      <c r="E29" s="59">
        <f t="shared" si="10"/>
        <v>2.826</v>
      </c>
      <c r="F29" s="59">
        <f t="shared" si="10"/>
        <v>3.763</v>
      </c>
      <c r="G29" s="59">
        <f t="shared" si="10"/>
        <v>3.624</v>
      </c>
      <c r="H29" s="59">
        <f t="shared" si="10"/>
        <v>3.56</v>
      </c>
      <c r="I29" s="59">
        <f t="shared" si="10"/>
        <v>3.926</v>
      </c>
      <c r="J29" s="59">
        <f t="shared" si="10"/>
        <v>4.509</v>
      </c>
      <c r="K29" s="59">
        <f t="shared" si="10"/>
        <v>4.467</v>
      </c>
      <c r="L29" s="59">
        <f t="shared" si="10"/>
        <v>3.581</v>
      </c>
      <c r="M29" s="59">
        <f t="shared" si="10"/>
        <v>4.157</v>
      </c>
      <c r="N29" s="59">
        <f t="shared" si="10"/>
        <v>3.643</v>
      </c>
      <c r="O29" s="59">
        <f t="shared" si="10"/>
        <v>4.222</v>
      </c>
      <c r="P29" s="59">
        <f t="shared" si="10"/>
        <v>3.603</v>
      </c>
      <c r="Q29" s="59">
        <f t="shared" si="10"/>
        <v>3.074</v>
      </c>
      <c r="R29" s="59">
        <f t="shared" si="10"/>
        <v>3.224</v>
      </c>
      <c r="S29" s="59">
        <f t="shared" si="10"/>
        <v>4.103</v>
      </c>
      <c r="T29" s="59">
        <f t="shared" si="10"/>
        <v>4.083</v>
      </c>
      <c r="U29" s="59">
        <f t="shared" si="10"/>
        <v>4.074</v>
      </c>
      <c r="V29" s="59">
        <f t="shared" si="10"/>
        <v>3.976</v>
      </c>
      <c r="W29" s="59">
        <f t="shared" si="10"/>
        <v>3.877</v>
      </c>
      <c r="X29" s="59">
        <f t="shared" si="10"/>
        <v>4.947</v>
      </c>
      <c r="Y29" s="59">
        <f t="shared" si="10"/>
        <v>4.919</v>
      </c>
      <c r="Z29" s="59">
        <f t="shared" si="10"/>
        <v>5.367</v>
      </c>
      <c r="AA29" s="59">
        <f t="shared" si="10"/>
        <v>4.241</v>
      </c>
      <c r="AB29" s="59">
        <f t="shared" si="10"/>
        <v>3.728</v>
      </c>
      <c r="AC29" s="59">
        <f t="shared" si="10"/>
        <v>3.378</v>
      </c>
      <c r="AD29" s="59">
        <f t="shared" si="10"/>
        <v>4.412</v>
      </c>
      <c r="AE29" s="59">
        <f t="shared" si="10"/>
        <v>5.115</v>
      </c>
      <c r="AF29" s="59">
        <f t="shared" si="10"/>
        <v>4.545</v>
      </c>
      <c r="AG29" s="59">
        <f t="shared" si="10"/>
        <v>4.539</v>
      </c>
      <c r="AH29" s="59">
        <f t="shared" si="10"/>
        <v>5.025</v>
      </c>
      <c r="AI29" s="59">
        <f t="shared" si="10"/>
        <v>4.231</v>
      </c>
      <c r="AJ29" s="59">
        <f t="shared" si="10"/>
        <v>5.806</v>
      </c>
      <c r="AK29" s="59">
        <f t="shared" si="10"/>
        <v>6.032</v>
      </c>
      <c r="AL29" s="59">
        <f t="shared" si="10"/>
        <v>4.039</v>
      </c>
      <c r="AM29" s="59">
        <f t="shared" si="10"/>
        <v>4.695</v>
      </c>
      <c r="AN29" s="59">
        <f t="shared" si="10"/>
        <v>3.259</v>
      </c>
      <c r="AO29" s="59">
        <f t="shared" si="10"/>
        <v>3.882</v>
      </c>
      <c r="AP29" s="59">
        <f t="shared" si="10"/>
        <v>4.159</v>
      </c>
      <c r="AQ29" s="59">
        <f t="shared" si="10"/>
        <v>5.024</v>
      </c>
      <c r="AR29" s="59">
        <f t="shared" si="10"/>
        <v>3.885</v>
      </c>
      <c r="AS29" s="59">
        <f t="shared" si="10"/>
        <v>4.319</v>
      </c>
      <c r="AT29" s="59">
        <f t="shared" si="10"/>
        <v>4.993</v>
      </c>
      <c r="AU29" s="59">
        <f t="shared" si="10"/>
        <v>4.687</v>
      </c>
      <c r="AV29" s="59">
        <f t="shared" si="10"/>
        <v>4.364</v>
      </c>
      <c r="AW29" s="59">
        <f t="shared" si="10"/>
        <v>5.183</v>
      </c>
      <c r="AX29" s="59">
        <f t="shared" si="10"/>
        <v>5.213</v>
      </c>
      <c r="AY29" s="59">
        <f t="shared" si="10"/>
        <v>4.772</v>
      </c>
      <c r="AZ29" s="59">
        <f t="shared" si="10"/>
        <v>4.13</v>
      </c>
      <c r="BA29" s="59">
        <f t="shared" si="10"/>
        <v>5.022</v>
      </c>
      <c r="BB29" s="59">
        <f t="shared" si="10"/>
        <v>5.849</v>
      </c>
      <c r="BC29" s="59">
        <f t="shared" si="10"/>
        <v>6.241</v>
      </c>
      <c r="BD29" s="59">
        <f t="shared" si="10"/>
        <v>5.029</v>
      </c>
      <c r="BE29" s="59">
        <f t="shared" si="10"/>
        <v>6.21</v>
      </c>
      <c r="BF29" s="59">
        <f t="shared" si="10"/>
        <v>5.612</v>
      </c>
      <c r="BG29" s="59">
        <f t="shared" si="10"/>
        <v>6.121</v>
      </c>
      <c r="BH29" s="59">
        <f t="shared" si="10"/>
        <v>5.262</v>
      </c>
      <c r="BI29" s="59">
        <f t="shared" si="10"/>
        <v>5.377</v>
      </c>
      <c r="BJ29" s="59">
        <f t="shared" si="10"/>
        <v>5.176</v>
      </c>
      <c r="BK29" s="59">
        <f t="shared" si="10"/>
        <v>6.548</v>
      </c>
      <c r="BL29" s="59">
        <f t="shared" si="10"/>
        <v>5.102</v>
      </c>
      <c r="BM29" s="59">
        <f t="shared" si="10"/>
        <v>5.618</v>
      </c>
      <c r="BN29" s="59">
        <f t="shared" si="10"/>
        <v>5.936</v>
      </c>
      <c r="BO29" s="59">
        <f t="shared" si="10"/>
        <v>6.484</v>
      </c>
      <c r="BP29" s="59">
        <f t="shared" si="10"/>
        <v>7.574</v>
      </c>
      <c r="BQ29" s="59">
        <f t="shared" si="10"/>
        <v>5.641</v>
      </c>
      <c r="BR29" s="59">
        <f t="shared" si="10"/>
        <v>6.662</v>
      </c>
      <c r="BS29" s="59">
        <f t="shared" si="10"/>
        <v>5.36</v>
      </c>
      <c r="BT29" s="59">
        <f t="shared" si="10"/>
        <v>6.145</v>
      </c>
      <c r="BU29" s="59">
        <f t="shared" si="10"/>
        <v>5.865</v>
      </c>
      <c r="BV29" s="59">
        <f t="shared" si="10"/>
        <v>6.005</v>
      </c>
      <c r="BW29" s="59">
        <f t="shared" si="10"/>
        <v>5.648</v>
      </c>
      <c r="BX29" s="59">
        <f t="shared" si="10"/>
        <v>4.852</v>
      </c>
      <c r="BY29" s="59">
        <f t="shared" si="10"/>
        <v>4.658</v>
      </c>
      <c r="BZ29" s="59">
        <f t="shared" si="10"/>
        <v>5.77</v>
      </c>
      <c r="CA29" s="59">
        <f t="shared" si="10"/>
        <v>5.55</v>
      </c>
      <c r="CB29" s="59">
        <f t="shared" si="10"/>
        <v>6.21</v>
      </c>
      <c r="CC29" s="59">
        <f t="shared" si="10"/>
        <v>6.359</v>
      </c>
      <c r="CD29" s="59">
        <f t="shared" si="10"/>
        <v>6.116</v>
      </c>
      <c r="CE29" s="59">
        <f t="shared" si="10"/>
        <v>6.457</v>
      </c>
      <c r="CF29" s="59">
        <f t="shared" si="10"/>
        <v>5.918</v>
      </c>
      <c r="CG29" s="59">
        <f t="shared" si="10"/>
        <v>7.419</v>
      </c>
      <c r="CH29" s="59">
        <f t="shared" si="10"/>
        <v>5.965</v>
      </c>
      <c r="CI29" s="59">
        <f t="shared" si="10"/>
        <v>6.328</v>
      </c>
      <c r="CJ29" s="59">
        <f t="shared" si="10"/>
        <v>5.186</v>
      </c>
      <c r="CK29" s="59">
        <f t="shared" si="10"/>
        <v>5.36</v>
      </c>
      <c r="CL29" s="59">
        <f t="shared" si="10"/>
        <v>7.435</v>
      </c>
      <c r="CM29" s="59">
        <f t="shared" si="10"/>
        <v>7.721</v>
      </c>
      <c r="CN29" s="59">
        <f t="shared" si="10"/>
        <v>6.945</v>
      </c>
      <c r="CO29" s="59">
        <f t="shared" si="10"/>
        <v>7.58</v>
      </c>
      <c r="CP29" s="59">
        <f t="shared" si="10"/>
        <v>7.112</v>
      </c>
      <c r="CQ29" s="59">
        <f t="shared" si="10"/>
        <v>5.641</v>
      </c>
      <c r="CR29" s="59">
        <f t="shared" si="10"/>
        <v>5.862</v>
      </c>
      <c r="CS29" s="59">
        <f t="shared" si="10"/>
        <v>7.375</v>
      </c>
      <c r="CT29" s="59">
        <f t="shared" si="10"/>
        <v>7.203</v>
      </c>
      <c r="CU29" s="59">
        <f t="shared" si="10"/>
        <v>7.408</v>
      </c>
      <c r="CV29" s="59">
        <f t="shared" si="10"/>
        <v>5.98</v>
      </c>
      <c r="CW29" s="59">
        <f t="shared" si="10"/>
        <v>5.099</v>
      </c>
      <c r="CX29" s="59">
        <f t="shared" si="10"/>
        <v>7.54</v>
      </c>
      <c r="CY29" s="59">
        <f t="shared" si="10"/>
        <v>6.834</v>
      </c>
      <c r="CZ29" s="59">
        <f t="shared" si="10"/>
        <v>8.581</v>
      </c>
      <c r="DA29" s="59">
        <f t="shared" si="10"/>
        <v>5.721</v>
      </c>
      <c r="DB29" s="59">
        <f t="shared" si="10"/>
        <v>6.424</v>
      </c>
      <c r="DC29" s="59">
        <f t="shared" si="10"/>
        <v>8.965</v>
      </c>
      <c r="DD29" s="59">
        <f t="shared" si="10"/>
        <v>8.463</v>
      </c>
      <c r="DE29" s="59">
        <f t="shared" si="10"/>
        <v>8.06</v>
      </c>
      <c r="DF29" s="59">
        <f t="shared" si="10"/>
        <v>7.386</v>
      </c>
      <c r="DG29" s="59">
        <f t="shared" si="10"/>
        <v>7.718</v>
      </c>
      <c r="DH29" s="59">
        <f t="shared" si="10"/>
        <v>7.252</v>
      </c>
      <c r="DI29" s="59">
        <f t="shared" si="10"/>
        <v>6.499</v>
      </c>
      <c r="DJ29" s="59">
        <f t="shared" si="10"/>
        <v>7.291</v>
      </c>
      <c r="DK29" s="59">
        <f t="shared" si="10"/>
        <v>8.179</v>
      </c>
      <c r="DL29" s="59">
        <f t="shared" si="10"/>
        <v>7.517</v>
      </c>
      <c r="DM29" s="59">
        <f t="shared" si="10"/>
        <v>7.454</v>
      </c>
      <c r="DN29" s="59">
        <f t="shared" si="10"/>
        <v>8.493</v>
      </c>
      <c r="DO29" s="59">
        <f t="shared" si="10"/>
        <v>9.205</v>
      </c>
      <c r="DP29" s="59">
        <f t="shared" si="10"/>
        <v>7.774</v>
      </c>
      <c r="DQ29" s="59">
        <f t="shared" si="10"/>
        <v>8.777</v>
      </c>
      <c r="DR29" s="59">
        <f t="shared" si="10"/>
        <v>8.144</v>
      </c>
      <c r="DS29" s="59">
        <f t="shared" si="10"/>
        <v>8.588</v>
      </c>
      <c r="DT29" s="59">
        <f t="shared" si="10"/>
        <v>7.256</v>
      </c>
      <c r="DU29" s="59">
        <f t="shared" si="10"/>
        <v>7.788</v>
      </c>
      <c r="DV29" s="59">
        <f t="shared" si="10"/>
        <v>7.573</v>
      </c>
      <c r="DW29" s="59">
        <f t="shared" si="10"/>
        <v>9.535</v>
      </c>
      <c r="DX29" s="59">
        <f t="shared" si="10"/>
        <v>8.008</v>
      </c>
      <c r="DY29" s="59">
        <f t="shared" si="10"/>
        <v>8.153</v>
      </c>
      <c r="DZ29" s="59">
        <f t="shared" si="10"/>
        <v>9.689</v>
      </c>
      <c r="EA29" s="59">
        <f t="shared" si="10"/>
        <v>9.848</v>
      </c>
      <c r="EB29" s="59">
        <f t="shared" si="10"/>
        <v>8.481</v>
      </c>
      <c r="EC29" s="59">
        <f t="shared" si="10"/>
        <v>8.105</v>
      </c>
      <c r="ED29" s="59">
        <f t="shared" si="10"/>
        <v>8.093</v>
      </c>
      <c r="EE29" s="59">
        <f t="shared" si="10"/>
        <v>8.689</v>
      </c>
      <c r="EF29" s="59">
        <f t="shared" si="10"/>
        <v>9.295</v>
      </c>
      <c r="EG29" s="59">
        <f t="shared" si="10"/>
        <v>7.909</v>
      </c>
      <c r="EH29" s="59">
        <f t="shared" si="10"/>
        <v>9.054</v>
      </c>
      <c r="EI29" s="59">
        <f t="shared" si="10"/>
        <v>9.968</v>
      </c>
      <c r="EJ29" s="59">
        <f t="shared" si="10"/>
        <v>9.626</v>
      </c>
      <c r="EK29" s="59">
        <f t="shared" si="10"/>
        <v>9.748</v>
      </c>
      <c r="EL29" s="59">
        <f t="shared" si="10"/>
        <v>10.652</v>
      </c>
      <c r="EM29" s="59">
        <f t="shared" si="10"/>
        <v>9.072</v>
      </c>
      <c r="EN29" s="59">
        <f t="shared" si="10"/>
        <v>9.819</v>
      </c>
      <c r="EO29" s="59">
        <f t="shared" si="10"/>
        <v>11.657</v>
      </c>
      <c r="EP29" s="59">
        <f t="shared" si="10"/>
        <v>10.09</v>
      </c>
      <c r="EQ29" s="59">
        <f t="shared" si="10"/>
        <v>10.328</v>
      </c>
      <c r="ER29" s="59">
        <f t="shared" si="10"/>
        <v>8.88</v>
      </c>
      <c r="ES29" s="59">
        <f t="shared" si="10"/>
        <v>7.489</v>
      </c>
      <c r="ET29" s="59">
        <f t="shared" si="10"/>
        <v>10.809</v>
      </c>
      <c r="EU29" s="59">
        <f t="shared" si="10"/>
        <v>10.92</v>
      </c>
      <c r="EV29" s="59">
        <f t="shared" si="10"/>
        <v>7.681</v>
      </c>
      <c r="EW29" s="59">
        <f t="shared" si="10"/>
        <v>8.826</v>
      </c>
      <c r="EX29" s="59">
        <f t="shared" si="10"/>
        <v>11.14</v>
      </c>
      <c r="EY29" s="59">
        <f t="shared" si="10"/>
        <v>12.562</v>
      </c>
      <c r="EZ29" s="59">
        <f t="shared" si="10"/>
        <v>11.647</v>
      </c>
      <c r="FA29" s="59">
        <f t="shared" si="10"/>
        <v>11.538</v>
      </c>
      <c r="FB29" s="59">
        <f t="shared" si="10"/>
        <v>11.308</v>
      </c>
      <c r="FC29" s="59">
        <f t="shared" si="10"/>
        <v>10.271</v>
      </c>
      <c r="FD29" s="59">
        <f t="shared" si="10"/>
        <v>9.407</v>
      </c>
      <c r="FE29" s="59">
        <f t="shared" si="10"/>
        <v>9.993</v>
      </c>
      <c r="FF29" s="59">
        <f t="shared" si="10"/>
        <v>12.387</v>
      </c>
      <c r="FG29" s="59">
        <f t="shared" si="10"/>
        <v>10.998</v>
      </c>
      <c r="FH29" s="59">
        <f t="shared" si="10"/>
        <v>12.627</v>
      </c>
      <c r="FI29" s="59">
        <f t="shared" si="10"/>
        <v>10.961</v>
      </c>
      <c r="FJ29" s="59">
        <f t="shared" si="10"/>
        <v>8.685</v>
      </c>
      <c r="FK29" s="59">
        <f t="shared" si="10"/>
        <v>11.977</v>
      </c>
      <c r="FL29" s="59">
        <f t="shared" si="10"/>
        <v>10.322</v>
      </c>
      <c r="FM29" s="59">
        <f t="shared" si="10"/>
        <v>11.43</v>
      </c>
      <c r="FN29" s="59">
        <f t="shared" si="10"/>
        <v>12.06</v>
      </c>
      <c r="FO29" s="59">
        <f t="shared" si="10"/>
        <v>8.76</v>
      </c>
      <c r="FP29" s="59">
        <f t="shared" si="10"/>
        <v>8.49</v>
      </c>
      <c r="FQ29" s="59">
        <f t="shared" si="10"/>
        <v>9.031</v>
      </c>
      <c r="FR29" s="59">
        <f t="shared" si="10"/>
        <v>10.537</v>
      </c>
      <c r="FS29" s="59">
        <f t="shared" si="10"/>
        <v>8.001</v>
      </c>
      <c r="FT29" s="59">
        <f t="shared" si="10"/>
        <v>10.145</v>
      </c>
      <c r="FU29" s="59">
        <f t="shared" si="10"/>
        <v>9.768</v>
      </c>
      <c r="FV29" s="59">
        <f t="shared" si="10"/>
        <v>11.657</v>
      </c>
      <c r="FW29" s="59">
        <f t="shared" si="10"/>
        <v>11.732</v>
      </c>
      <c r="FX29" s="59">
        <f t="shared" si="10"/>
        <v>10.557</v>
      </c>
      <c r="FY29" s="59">
        <f t="shared" si="10"/>
        <v>11.657</v>
      </c>
      <c r="FZ29" s="59">
        <f t="shared" si="10"/>
        <v>9.795</v>
      </c>
      <c r="GA29" s="59">
        <f t="shared" si="10"/>
        <v>9.129</v>
      </c>
      <c r="GB29" s="59">
        <f t="shared" si="10"/>
        <v>9.652</v>
      </c>
      <c r="GC29" s="59">
        <f t="shared" si="10"/>
        <v>10.232</v>
      </c>
      <c r="GD29" s="59">
        <f t="shared" si="10"/>
        <v>10.368</v>
      </c>
      <c r="GE29" s="59">
        <f t="shared" si="10"/>
        <v>10.828</v>
      </c>
      <c r="GF29" s="59">
        <f t="shared" si="10"/>
        <v>11.078</v>
      </c>
      <c r="GG29" s="59">
        <f t="shared" si="10"/>
        <v>9.011</v>
      </c>
      <c r="GH29" s="59">
        <f t="shared" si="10"/>
        <v>9.85</v>
      </c>
      <c r="GI29" s="59">
        <f t="shared" si="10"/>
        <v>12.286</v>
      </c>
      <c r="GJ29" s="59">
        <f t="shared" si="10"/>
        <v>8.722</v>
      </c>
      <c r="GK29" s="59">
        <f t="shared" si="10"/>
        <v>9.519</v>
      </c>
      <c r="GL29" s="59">
        <f t="shared" si="10"/>
        <v>9.749</v>
      </c>
      <c r="GM29" s="59">
        <f t="shared" si="10"/>
        <v>9.755</v>
      </c>
      <c r="GN29" s="59">
        <f t="shared" si="10"/>
        <v>8.537</v>
      </c>
      <c r="GO29" s="59">
        <f t="shared" si="10"/>
        <v>9.212</v>
      </c>
      <c r="GP29" s="59">
        <f t="shared" si="10"/>
        <v>10.218</v>
      </c>
      <c r="GQ29" s="59">
        <f t="shared" si="10"/>
        <v>11.414</v>
      </c>
      <c r="GR29" s="59">
        <f t="shared" si="10"/>
        <v>12.045</v>
      </c>
      <c r="GS29" s="59">
        <f t="shared" si="10"/>
        <v>9.954</v>
      </c>
      <c r="GT29" s="59">
        <f t="shared" si="10"/>
        <v>11.254</v>
      </c>
      <c r="GU29" s="59">
        <f t="shared" si="10"/>
        <v>9.553</v>
      </c>
      <c r="GV29" s="59">
        <f t="shared" si="10"/>
        <v>9.801</v>
      </c>
      <c r="GW29" s="59">
        <f t="shared" si="10"/>
        <v>9.67</v>
      </c>
      <c r="GX29" s="59">
        <f t="shared" si="10"/>
        <v>10.099</v>
      </c>
      <c r="GY29" s="59">
        <f t="shared" si="10"/>
        <v>10.964</v>
      </c>
      <c r="GZ29" s="59">
        <f t="shared" si="10"/>
        <v>8.901</v>
      </c>
      <c r="HA29" s="59">
        <f t="shared" si="10"/>
        <v>9.368</v>
      </c>
      <c r="HB29" s="59">
        <f t="shared" si="10"/>
        <v>10.497</v>
      </c>
      <c r="HC29" s="59">
        <f t="shared" si="10"/>
        <v>11.767</v>
      </c>
      <c r="HD29" s="59">
        <f t="shared" si="10"/>
        <v>11.23</v>
      </c>
      <c r="HE29" s="61">
        <f t="shared" si="10"/>
        <v>11.558</v>
      </c>
      <c r="HF29" s="61">
        <f t="shared" si="10"/>
        <v>9.947</v>
      </c>
      <c r="HG29" s="61">
        <f t="shared" si="10"/>
        <v>12.509</v>
      </c>
      <c r="HH29" s="61">
        <f t="shared" si="10"/>
        <v>11.274</v>
      </c>
      <c r="HI29" s="61">
        <f t="shared" si="10"/>
        <v>9.89</v>
      </c>
      <c r="HJ29" s="61">
        <f t="shared" si="10"/>
        <v>9.692</v>
      </c>
      <c r="HK29" s="61">
        <f t="shared" si="10"/>
        <v>11.714</v>
      </c>
      <c r="HL29" s="61">
        <f t="shared" si="10"/>
        <v>8.617</v>
      </c>
      <c r="HM29" s="61">
        <f t="shared" si="10"/>
        <v>9.463</v>
      </c>
      <c r="HN29" s="61">
        <f t="shared" si="10"/>
        <v>12.351</v>
      </c>
      <c r="HO29" s="61">
        <f t="shared" si="10"/>
        <v>11.526</v>
      </c>
      <c r="HP29" s="61">
        <f t="shared" si="10"/>
        <v>12.777</v>
      </c>
      <c r="HQ29" s="61">
        <f t="shared" si="10"/>
        <v>12.376</v>
      </c>
      <c r="HR29" s="61">
        <f t="shared" si="10"/>
        <v>13.219</v>
      </c>
      <c r="HS29" s="61">
        <f t="shared" si="10"/>
        <v>14.019</v>
      </c>
      <c r="HT29" s="81"/>
      <c r="HU29" s="81"/>
      <c r="HV29" s="81"/>
      <c r="HW29" s="81"/>
    </row>
    <row r="30" ht="13.5" customHeight="1">
      <c r="A30" s="19">
        <f t="shared" si="2"/>
        <v>26</v>
      </c>
      <c r="B30" s="86" t="s">
        <v>15</v>
      </c>
      <c r="C30" s="87"/>
      <c r="D30" s="87">
        <f t="shared" ref="D30:HS30" si="11">D11</f>
        <v>0.846</v>
      </c>
      <c r="E30" s="87">
        <f t="shared" si="11"/>
        <v>1.023</v>
      </c>
      <c r="F30" s="87">
        <f t="shared" si="11"/>
        <v>0.936</v>
      </c>
      <c r="G30" s="87">
        <f t="shared" si="11"/>
        <v>0.806</v>
      </c>
      <c r="H30" s="87">
        <f t="shared" si="11"/>
        <v>1.081</v>
      </c>
      <c r="I30" s="87">
        <f t="shared" si="11"/>
        <v>0.739</v>
      </c>
      <c r="J30" s="87">
        <f t="shared" si="11"/>
        <v>0.979</v>
      </c>
      <c r="K30" s="87">
        <f t="shared" si="11"/>
        <v>0.819</v>
      </c>
      <c r="L30" s="87">
        <f t="shared" si="11"/>
        <v>0.918</v>
      </c>
      <c r="M30" s="87">
        <f t="shared" si="11"/>
        <v>0.917</v>
      </c>
      <c r="N30" s="87">
        <f t="shared" si="11"/>
        <v>0.704</v>
      </c>
      <c r="O30" s="87">
        <f t="shared" si="11"/>
        <v>0.889</v>
      </c>
      <c r="P30" s="87">
        <f t="shared" si="11"/>
        <v>0.982</v>
      </c>
      <c r="Q30" s="87">
        <f t="shared" si="11"/>
        <v>0.711</v>
      </c>
      <c r="R30" s="87">
        <f t="shared" si="11"/>
        <v>1.013</v>
      </c>
      <c r="S30" s="87">
        <f t="shared" si="11"/>
        <v>0.608</v>
      </c>
      <c r="T30" s="87">
        <f t="shared" si="11"/>
        <v>0.732</v>
      </c>
      <c r="U30" s="87">
        <f t="shared" si="11"/>
        <v>0.698</v>
      </c>
      <c r="V30" s="87">
        <f t="shared" si="11"/>
        <v>0.733</v>
      </c>
      <c r="W30" s="87">
        <f t="shared" si="11"/>
        <v>0.583</v>
      </c>
      <c r="X30" s="87">
        <f t="shared" si="11"/>
        <v>0.649</v>
      </c>
      <c r="Y30" s="87">
        <f t="shared" si="11"/>
        <v>0.621</v>
      </c>
      <c r="Z30" s="87">
        <f t="shared" si="11"/>
        <v>0.531</v>
      </c>
      <c r="AA30" s="87">
        <f t="shared" si="11"/>
        <v>0.422</v>
      </c>
      <c r="AB30" s="87">
        <f t="shared" si="11"/>
        <v>0.265</v>
      </c>
      <c r="AC30" s="87">
        <f t="shared" si="11"/>
        <v>0.443</v>
      </c>
      <c r="AD30" s="87">
        <f t="shared" si="11"/>
        <v>0.458</v>
      </c>
      <c r="AE30" s="87">
        <f t="shared" si="11"/>
        <v>0.484</v>
      </c>
      <c r="AF30" s="87">
        <f t="shared" si="11"/>
        <v>0.479</v>
      </c>
      <c r="AG30" s="87">
        <f t="shared" si="11"/>
        <v>0.387</v>
      </c>
      <c r="AH30" s="87">
        <f t="shared" si="11"/>
        <v>0.707</v>
      </c>
      <c r="AI30" s="87">
        <f t="shared" si="11"/>
        <v>0.414</v>
      </c>
      <c r="AJ30" s="87">
        <f t="shared" si="11"/>
        <v>0.381</v>
      </c>
      <c r="AK30" s="87">
        <f t="shared" si="11"/>
        <v>0.497</v>
      </c>
      <c r="AL30" s="87">
        <f t="shared" si="11"/>
        <v>0.527</v>
      </c>
      <c r="AM30" s="87">
        <f t="shared" si="11"/>
        <v>0.51</v>
      </c>
      <c r="AN30" s="87">
        <f t="shared" si="11"/>
        <v>0.644</v>
      </c>
      <c r="AO30" s="87">
        <f t="shared" si="11"/>
        <v>0</v>
      </c>
      <c r="AP30" s="87">
        <f t="shared" si="11"/>
        <v>0</v>
      </c>
      <c r="AQ30" s="87">
        <f t="shared" si="11"/>
        <v>0</v>
      </c>
      <c r="AR30" s="87">
        <f t="shared" si="11"/>
        <v>0</v>
      </c>
      <c r="AS30" s="87">
        <f t="shared" si="11"/>
        <v>0</v>
      </c>
      <c r="AT30" s="87">
        <f t="shared" si="11"/>
        <v>0</v>
      </c>
      <c r="AU30" s="87">
        <f t="shared" si="11"/>
        <v>0</v>
      </c>
      <c r="AV30" s="87">
        <f t="shared" si="11"/>
        <v>0</v>
      </c>
      <c r="AW30" s="87">
        <f t="shared" si="11"/>
        <v>0</v>
      </c>
      <c r="AX30" s="87">
        <f t="shared" si="11"/>
        <v>0</v>
      </c>
      <c r="AY30" s="87">
        <f t="shared" si="11"/>
        <v>0</v>
      </c>
      <c r="AZ30" s="87">
        <f t="shared" si="11"/>
        <v>0</v>
      </c>
      <c r="BA30" s="87">
        <f t="shared" si="11"/>
        <v>0</v>
      </c>
      <c r="BB30" s="87">
        <f t="shared" si="11"/>
        <v>0</v>
      </c>
      <c r="BC30" s="87">
        <f t="shared" si="11"/>
        <v>0</v>
      </c>
      <c r="BD30" s="87">
        <f t="shared" si="11"/>
        <v>0</v>
      </c>
      <c r="BE30" s="87">
        <f t="shared" si="11"/>
        <v>0</v>
      </c>
      <c r="BF30" s="87">
        <f t="shared" si="11"/>
        <v>0</v>
      </c>
      <c r="BG30" s="87">
        <f t="shared" si="11"/>
        <v>0</v>
      </c>
      <c r="BH30" s="87">
        <f t="shared" si="11"/>
        <v>0</v>
      </c>
      <c r="BI30" s="87">
        <f t="shared" si="11"/>
        <v>0</v>
      </c>
      <c r="BJ30" s="87">
        <f t="shared" si="11"/>
        <v>0</v>
      </c>
      <c r="BK30" s="87">
        <f t="shared" si="11"/>
        <v>0</v>
      </c>
      <c r="BL30" s="87">
        <f t="shared" si="11"/>
        <v>0</v>
      </c>
      <c r="BM30" s="87">
        <f t="shared" si="11"/>
        <v>0</v>
      </c>
      <c r="BN30" s="87">
        <f t="shared" si="11"/>
        <v>0</v>
      </c>
      <c r="BO30" s="87">
        <f t="shared" si="11"/>
        <v>0</v>
      </c>
      <c r="BP30" s="87">
        <f t="shared" si="11"/>
        <v>0</v>
      </c>
      <c r="BQ30" s="87">
        <f t="shared" si="11"/>
        <v>0</v>
      </c>
      <c r="BR30" s="87">
        <f t="shared" si="11"/>
        <v>0</v>
      </c>
      <c r="BS30" s="87">
        <f t="shared" si="11"/>
        <v>0</v>
      </c>
      <c r="BT30" s="87">
        <f t="shared" si="11"/>
        <v>0</v>
      </c>
      <c r="BU30" s="87">
        <f t="shared" si="11"/>
        <v>0</v>
      </c>
      <c r="BV30" s="87">
        <f t="shared" si="11"/>
        <v>0</v>
      </c>
      <c r="BW30" s="87">
        <f t="shared" si="11"/>
        <v>0</v>
      </c>
      <c r="BX30" s="87">
        <f t="shared" si="11"/>
        <v>0</v>
      </c>
      <c r="BY30" s="87">
        <f t="shared" si="11"/>
        <v>0</v>
      </c>
      <c r="BZ30" s="87">
        <f t="shared" si="11"/>
        <v>0</v>
      </c>
      <c r="CA30" s="87">
        <f t="shared" si="11"/>
        <v>0</v>
      </c>
      <c r="CB30" s="87">
        <f t="shared" si="11"/>
        <v>0</v>
      </c>
      <c r="CC30" s="87">
        <f t="shared" si="11"/>
        <v>0</v>
      </c>
      <c r="CD30" s="87">
        <f t="shared" si="11"/>
        <v>0</v>
      </c>
      <c r="CE30" s="87">
        <f t="shared" si="11"/>
        <v>0</v>
      </c>
      <c r="CF30" s="87">
        <f t="shared" si="11"/>
        <v>0</v>
      </c>
      <c r="CG30" s="87">
        <f t="shared" si="11"/>
        <v>0</v>
      </c>
      <c r="CH30" s="87">
        <f t="shared" si="11"/>
        <v>0</v>
      </c>
      <c r="CI30" s="87">
        <f t="shared" si="11"/>
        <v>0</v>
      </c>
      <c r="CJ30" s="87">
        <f t="shared" si="11"/>
        <v>0</v>
      </c>
      <c r="CK30" s="87">
        <f t="shared" si="11"/>
        <v>0</v>
      </c>
      <c r="CL30" s="87">
        <f t="shared" si="11"/>
        <v>0</v>
      </c>
      <c r="CM30" s="87">
        <f t="shared" si="11"/>
        <v>0</v>
      </c>
      <c r="CN30" s="87">
        <f t="shared" si="11"/>
        <v>0</v>
      </c>
      <c r="CO30" s="87">
        <f t="shared" si="11"/>
        <v>0</v>
      </c>
      <c r="CP30" s="87">
        <f t="shared" si="11"/>
        <v>0</v>
      </c>
      <c r="CQ30" s="87">
        <f t="shared" si="11"/>
        <v>0</v>
      </c>
      <c r="CR30" s="87">
        <f t="shared" si="11"/>
        <v>0</v>
      </c>
      <c r="CS30" s="87">
        <f t="shared" si="11"/>
        <v>0</v>
      </c>
      <c r="CT30" s="87">
        <f t="shared" si="11"/>
        <v>0</v>
      </c>
      <c r="CU30" s="87">
        <f t="shared" si="11"/>
        <v>0</v>
      </c>
      <c r="CV30" s="87">
        <f t="shared" si="11"/>
        <v>0</v>
      </c>
      <c r="CW30" s="87">
        <f t="shared" si="11"/>
        <v>0</v>
      </c>
      <c r="CX30" s="87">
        <f t="shared" si="11"/>
        <v>0</v>
      </c>
      <c r="CY30" s="87">
        <f t="shared" si="11"/>
        <v>0</v>
      </c>
      <c r="CZ30" s="87">
        <f t="shared" si="11"/>
        <v>0</v>
      </c>
      <c r="DA30" s="87">
        <f t="shared" si="11"/>
        <v>0</v>
      </c>
      <c r="DB30" s="87">
        <f t="shared" si="11"/>
        <v>0</v>
      </c>
      <c r="DC30" s="87">
        <f t="shared" si="11"/>
        <v>0</v>
      </c>
      <c r="DD30" s="87">
        <f t="shared" si="11"/>
        <v>0</v>
      </c>
      <c r="DE30" s="87">
        <f t="shared" si="11"/>
        <v>0</v>
      </c>
      <c r="DF30" s="87">
        <f t="shared" si="11"/>
        <v>0</v>
      </c>
      <c r="DG30" s="87">
        <f t="shared" si="11"/>
        <v>0</v>
      </c>
      <c r="DH30" s="87">
        <f t="shared" si="11"/>
        <v>0</v>
      </c>
      <c r="DI30" s="87">
        <f t="shared" si="11"/>
        <v>0</v>
      </c>
      <c r="DJ30" s="87">
        <f t="shared" si="11"/>
        <v>0</v>
      </c>
      <c r="DK30" s="87">
        <f t="shared" si="11"/>
        <v>0</v>
      </c>
      <c r="DL30" s="87">
        <f t="shared" si="11"/>
        <v>0</v>
      </c>
      <c r="DM30" s="87">
        <f t="shared" si="11"/>
        <v>0</v>
      </c>
      <c r="DN30" s="87">
        <f t="shared" si="11"/>
        <v>0</v>
      </c>
      <c r="DO30" s="87">
        <f t="shared" si="11"/>
        <v>0</v>
      </c>
      <c r="DP30" s="87">
        <f t="shared" si="11"/>
        <v>0</v>
      </c>
      <c r="DQ30" s="87">
        <f t="shared" si="11"/>
        <v>0</v>
      </c>
      <c r="DR30" s="87">
        <f t="shared" si="11"/>
        <v>0</v>
      </c>
      <c r="DS30" s="87">
        <f t="shared" si="11"/>
        <v>0</v>
      </c>
      <c r="DT30" s="87">
        <f t="shared" si="11"/>
        <v>0</v>
      </c>
      <c r="DU30" s="87">
        <f t="shared" si="11"/>
        <v>0</v>
      </c>
      <c r="DV30" s="87">
        <f t="shared" si="11"/>
        <v>0</v>
      </c>
      <c r="DW30" s="87">
        <f t="shared" si="11"/>
        <v>0</v>
      </c>
      <c r="DX30" s="87">
        <f t="shared" si="11"/>
        <v>0</v>
      </c>
      <c r="DY30" s="87">
        <f t="shared" si="11"/>
        <v>0</v>
      </c>
      <c r="DZ30" s="87">
        <f t="shared" si="11"/>
        <v>0</v>
      </c>
      <c r="EA30" s="87">
        <f t="shared" si="11"/>
        <v>0</v>
      </c>
      <c r="EB30" s="87">
        <f t="shared" si="11"/>
        <v>0</v>
      </c>
      <c r="EC30" s="87">
        <f t="shared" si="11"/>
        <v>0</v>
      </c>
      <c r="ED30" s="87">
        <f t="shared" si="11"/>
        <v>0.256</v>
      </c>
      <c r="EE30" s="87">
        <f t="shared" si="11"/>
        <v>0.518</v>
      </c>
      <c r="EF30" s="87">
        <f t="shared" si="11"/>
        <v>0.358</v>
      </c>
      <c r="EG30" s="87">
        <f t="shared" si="11"/>
        <v>0.372</v>
      </c>
      <c r="EH30" s="87">
        <f t="shared" si="11"/>
        <v>0.494</v>
      </c>
      <c r="EI30" s="87">
        <f t="shared" si="11"/>
        <v>0.708</v>
      </c>
      <c r="EJ30" s="87">
        <f t="shared" si="11"/>
        <v>0.908</v>
      </c>
      <c r="EK30" s="87">
        <f t="shared" si="11"/>
        <v>1.004</v>
      </c>
      <c r="EL30" s="87">
        <f t="shared" si="11"/>
        <v>1.343</v>
      </c>
      <c r="EM30" s="87">
        <f t="shared" si="11"/>
        <v>1.276</v>
      </c>
      <c r="EN30" s="87">
        <f t="shared" si="11"/>
        <v>1.098</v>
      </c>
      <c r="EO30" s="87">
        <f t="shared" si="11"/>
        <v>1.038</v>
      </c>
      <c r="EP30" s="87">
        <f t="shared" si="11"/>
        <v>1.181</v>
      </c>
      <c r="EQ30" s="87">
        <f t="shared" si="11"/>
        <v>1.292</v>
      </c>
      <c r="ER30" s="87">
        <f t="shared" si="11"/>
        <v>1.173</v>
      </c>
      <c r="ES30" s="87">
        <f t="shared" si="11"/>
        <v>1.625</v>
      </c>
      <c r="ET30" s="87">
        <f t="shared" si="11"/>
        <v>1.955</v>
      </c>
      <c r="EU30" s="87">
        <f t="shared" si="11"/>
        <v>1.718</v>
      </c>
      <c r="EV30" s="87">
        <f t="shared" si="11"/>
        <v>2.089</v>
      </c>
      <c r="EW30" s="87">
        <f t="shared" si="11"/>
        <v>2.22</v>
      </c>
      <c r="EX30" s="87">
        <f t="shared" si="11"/>
        <v>2.249</v>
      </c>
      <c r="EY30" s="87">
        <f t="shared" si="11"/>
        <v>2.121</v>
      </c>
      <c r="EZ30" s="87">
        <f t="shared" si="11"/>
        <v>2.055</v>
      </c>
      <c r="FA30" s="87">
        <f t="shared" si="11"/>
        <v>2.192</v>
      </c>
      <c r="FB30" s="87">
        <f t="shared" si="11"/>
        <v>2.392</v>
      </c>
      <c r="FC30" s="87">
        <f t="shared" si="11"/>
        <v>1.911</v>
      </c>
      <c r="FD30" s="87">
        <f t="shared" si="11"/>
        <v>1.506</v>
      </c>
      <c r="FE30" s="87">
        <f t="shared" si="11"/>
        <v>1.704</v>
      </c>
      <c r="FF30" s="87">
        <f t="shared" si="11"/>
        <v>2.119</v>
      </c>
      <c r="FG30" s="87">
        <f t="shared" si="11"/>
        <v>1.685</v>
      </c>
      <c r="FH30" s="87">
        <f t="shared" si="11"/>
        <v>2.228</v>
      </c>
      <c r="FI30" s="87">
        <f t="shared" si="11"/>
        <v>2.301</v>
      </c>
      <c r="FJ30" s="87">
        <f t="shared" si="11"/>
        <v>1.998</v>
      </c>
      <c r="FK30" s="87">
        <f t="shared" si="11"/>
        <v>2.303</v>
      </c>
      <c r="FL30" s="87">
        <f t="shared" si="11"/>
        <v>2.215</v>
      </c>
      <c r="FM30" s="87">
        <f t="shared" si="11"/>
        <v>2.322</v>
      </c>
      <c r="FN30" s="87">
        <f t="shared" si="11"/>
        <v>2.337</v>
      </c>
      <c r="FO30" s="87">
        <f t="shared" si="11"/>
        <v>2.402</v>
      </c>
      <c r="FP30" s="87">
        <f t="shared" si="11"/>
        <v>1.573</v>
      </c>
      <c r="FQ30" s="87">
        <f t="shared" si="11"/>
        <v>2.239</v>
      </c>
      <c r="FR30" s="87">
        <f t="shared" si="11"/>
        <v>2.449</v>
      </c>
      <c r="FS30" s="87">
        <f t="shared" si="11"/>
        <v>2.563</v>
      </c>
      <c r="FT30" s="87">
        <f t="shared" si="11"/>
        <v>2.507</v>
      </c>
      <c r="FU30" s="87">
        <f t="shared" si="11"/>
        <v>2.072</v>
      </c>
      <c r="FV30" s="87">
        <f t="shared" si="11"/>
        <v>2.163</v>
      </c>
      <c r="FW30" s="87">
        <f t="shared" si="11"/>
        <v>2.462</v>
      </c>
      <c r="FX30" s="87">
        <f t="shared" si="11"/>
        <v>2.164</v>
      </c>
      <c r="FY30" s="87">
        <f t="shared" si="11"/>
        <v>2.023</v>
      </c>
      <c r="FZ30" s="87">
        <f t="shared" si="11"/>
        <v>2.174</v>
      </c>
      <c r="GA30" s="87">
        <f t="shared" si="11"/>
        <v>1.677</v>
      </c>
      <c r="GB30" s="87">
        <f t="shared" si="11"/>
        <v>1.675</v>
      </c>
      <c r="GC30" s="87">
        <f t="shared" si="11"/>
        <v>2.035</v>
      </c>
      <c r="GD30" s="87">
        <f t="shared" si="11"/>
        <v>1.991</v>
      </c>
      <c r="GE30" s="87">
        <f t="shared" si="11"/>
        <v>2.136</v>
      </c>
      <c r="GF30" s="87">
        <f t="shared" si="11"/>
        <v>2.154</v>
      </c>
      <c r="GG30" s="87">
        <f t="shared" si="11"/>
        <v>1.991</v>
      </c>
      <c r="GH30" s="87">
        <f t="shared" si="11"/>
        <v>1.907</v>
      </c>
      <c r="GI30" s="87">
        <f t="shared" si="11"/>
        <v>1.921</v>
      </c>
      <c r="GJ30" s="87">
        <f t="shared" si="11"/>
        <v>1.574</v>
      </c>
      <c r="GK30" s="87">
        <f t="shared" si="11"/>
        <v>1.682</v>
      </c>
      <c r="GL30" s="87">
        <f t="shared" si="11"/>
        <v>1.516</v>
      </c>
      <c r="GM30" s="87">
        <f t="shared" si="11"/>
        <v>1.645</v>
      </c>
      <c r="GN30" s="87">
        <f t="shared" si="11"/>
        <v>1.217</v>
      </c>
      <c r="GO30" s="87">
        <f t="shared" si="11"/>
        <v>1.38</v>
      </c>
      <c r="GP30" s="87">
        <f t="shared" si="11"/>
        <v>1.827</v>
      </c>
      <c r="GQ30" s="87">
        <f t="shared" si="11"/>
        <v>2.071</v>
      </c>
      <c r="GR30" s="87">
        <f t="shared" si="11"/>
        <v>1.966</v>
      </c>
      <c r="GS30" s="87">
        <f t="shared" si="11"/>
        <v>1.98</v>
      </c>
      <c r="GT30" s="87">
        <f t="shared" si="11"/>
        <v>1.481</v>
      </c>
      <c r="GU30" s="87">
        <f t="shared" si="11"/>
        <v>1.945</v>
      </c>
      <c r="GV30" s="87">
        <f t="shared" si="11"/>
        <v>1.761</v>
      </c>
      <c r="GW30" s="87">
        <f t="shared" si="11"/>
        <v>1.918</v>
      </c>
      <c r="GX30" s="87">
        <f t="shared" si="11"/>
        <v>1.72</v>
      </c>
      <c r="GY30" s="87">
        <f t="shared" si="11"/>
        <v>2.109</v>
      </c>
      <c r="GZ30" s="87">
        <f t="shared" si="11"/>
        <v>2.058</v>
      </c>
      <c r="HA30" s="87">
        <f t="shared" si="11"/>
        <v>2.111</v>
      </c>
      <c r="HB30" s="87">
        <f t="shared" si="11"/>
        <v>2.486</v>
      </c>
      <c r="HC30" s="87">
        <f t="shared" si="11"/>
        <v>2.253</v>
      </c>
      <c r="HD30" s="87">
        <f t="shared" si="11"/>
        <v>2.321</v>
      </c>
      <c r="HE30" s="87">
        <f t="shared" si="11"/>
        <v>2.177</v>
      </c>
      <c r="HF30" s="87">
        <f t="shared" si="11"/>
        <v>1.952</v>
      </c>
      <c r="HG30" s="87">
        <f t="shared" si="11"/>
        <v>2.667</v>
      </c>
      <c r="HH30" s="88">
        <f t="shared" si="11"/>
        <v>2.009</v>
      </c>
      <c r="HI30" s="88">
        <f t="shared" si="11"/>
        <v>2.745</v>
      </c>
      <c r="HJ30" s="88">
        <f t="shared" si="11"/>
        <v>1.441</v>
      </c>
      <c r="HK30" s="88">
        <f t="shared" si="11"/>
        <v>2.08</v>
      </c>
      <c r="HL30" s="88">
        <f t="shared" si="11"/>
        <v>2.567</v>
      </c>
      <c r="HM30" s="88">
        <f t="shared" si="11"/>
        <v>2.832</v>
      </c>
      <c r="HN30" s="88">
        <f t="shared" si="11"/>
        <v>2.525</v>
      </c>
      <c r="HO30" s="88">
        <f t="shared" si="11"/>
        <v>2.587</v>
      </c>
      <c r="HP30" s="88">
        <f t="shared" si="11"/>
        <v>0.166</v>
      </c>
      <c r="HQ30" s="88">
        <f t="shared" si="11"/>
        <v>1.165</v>
      </c>
      <c r="HR30" s="88">
        <f t="shared" si="11"/>
        <v>2.643</v>
      </c>
      <c r="HS30" s="88">
        <f t="shared" si="11"/>
        <v>2.636</v>
      </c>
      <c r="HT30" s="81"/>
      <c r="HU30" s="81"/>
      <c r="HV30" s="81"/>
      <c r="HW30" s="81"/>
    </row>
    <row r="31" ht="13.5" customHeight="1">
      <c r="A31" s="19">
        <f t="shared" si="2"/>
        <v>27</v>
      </c>
      <c r="B31" s="64" t="s">
        <v>26</v>
      </c>
      <c r="C31" s="68"/>
      <c r="D31" s="68">
        <f t="shared" ref="D31:HS31" si="12">SUM(D12,D21)</f>
        <v>10.861</v>
      </c>
      <c r="E31" s="68">
        <f t="shared" si="12"/>
        <v>8.911</v>
      </c>
      <c r="F31" s="68">
        <f t="shared" si="12"/>
        <v>13.984</v>
      </c>
      <c r="G31" s="68">
        <f t="shared" si="12"/>
        <v>13.79</v>
      </c>
      <c r="H31" s="68">
        <f t="shared" si="12"/>
        <v>11.81</v>
      </c>
      <c r="I31" s="68">
        <f t="shared" si="12"/>
        <v>13.63</v>
      </c>
      <c r="J31" s="68">
        <f t="shared" si="12"/>
        <v>14.635</v>
      </c>
      <c r="K31" s="68">
        <f t="shared" si="12"/>
        <v>9.93</v>
      </c>
      <c r="L31" s="68">
        <f t="shared" si="12"/>
        <v>11.546</v>
      </c>
      <c r="M31" s="68">
        <f t="shared" si="12"/>
        <v>9.947</v>
      </c>
      <c r="N31" s="68">
        <f t="shared" si="12"/>
        <v>9.442</v>
      </c>
      <c r="O31" s="68">
        <f t="shared" si="12"/>
        <v>8.729</v>
      </c>
      <c r="P31" s="68">
        <f t="shared" si="12"/>
        <v>7.571</v>
      </c>
      <c r="Q31" s="68">
        <f t="shared" si="12"/>
        <v>7.376</v>
      </c>
      <c r="R31" s="68">
        <f t="shared" si="12"/>
        <v>9.259</v>
      </c>
      <c r="S31" s="68">
        <f t="shared" si="12"/>
        <v>8.283</v>
      </c>
      <c r="T31" s="68">
        <f t="shared" si="12"/>
        <v>8.245</v>
      </c>
      <c r="U31" s="68">
        <f t="shared" si="12"/>
        <v>10.194</v>
      </c>
      <c r="V31" s="68">
        <f t="shared" si="12"/>
        <v>10.995</v>
      </c>
      <c r="W31" s="68">
        <f t="shared" si="12"/>
        <v>10.273</v>
      </c>
      <c r="X31" s="68">
        <f t="shared" si="12"/>
        <v>12.533</v>
      </c>
      <c r="Y31" s="68">
        <f t="shared" si="12"/>
        <v>11.94</v>
      </c>
      <c r="Z31" s="68">
        <f t="shared" si="12"/>
        <v>10.755</v>
      </c>
      <c r="AA31" s="68">
        <f t="shared" si="12"/>
        <v>10.753</v>
      </c>
      <c r="AB31" s="68">
        <f t="shared" si="12"/>
        <v>7.597</v>
      </c>
      <c r="AC31" s="68">
        <f t="shared" si="12"/>
        <v>8.302</v>
      </c>
      <c r="AD31" s="68">
        <f t="shared" si="12"/>
        <v>10.176</v>
      </c>
      <c r="AE31" s="68">
        <f t="shared" si="12"/>
        <v>6.602</v>
      </c>
      <c r="AF31" s="68">
        <f t="shared" si="12"/>
        <v>10.364</v>
      </c>
      <c r="AG31" s="68">
        <f t="shared" si="12"/>
        <v>9.222</v>
      </c>
      <c r="AH31" s="68">
        <f t="shared" si="12"/>
        <v>8.805</v>
      </c>
      <c r="AI31" s="68">
        <f t="shared" si="12"/>
        <v>9.837</v>
      </c>
      <c r="AJ31" s="68">
        <f t="shared" si="12"/>
        <v>10.151</v>
      </c>
      <c r="AK31" s="68">
        <f t="shared" si="12"/>
        <v>8.217</v>
      </c>
      <c r="AL31" s="68">
        <f t="shared" si="12"/>
        <v>9.334</v>
      </c>
      <c r="AM31" s="68">
        <f t="shared" si="12"/>
        <v>7.689</v>
      </c>
      <c r="AN31" s="68">
        <f t="shared" si="12"/>
        <v>5.079</v>
      </c>
      <c r="AO31" s="68">
        <f t="shared" si="12"/>
        <v>7.517</v>
      </c>
      <c r="AP31" s="68">
        <f t="shared" si="12"/>
        <v>9.067</v>
      </c>
      <c r="AQ31" s="68">
        <f t="shared" si="12"/>
        <v>10.528</v>
      </c>
      <c r="AR31" s="68">
        <f t="shared" si="12"/>
        <v>11.431</v>
      </c>
      <c r="AS31" s="68">
        <f t="shared" si="12"/>
        <v>12.254</v>
      </c>
      <c r="AT31" s="68">
        <f t="shared" si="12"/>
        <v>14.285</v>
      </c>
      <c r="AU31" s="68">
        <f t="shared" si="12"/>
        <v>12.638</v>
      </c>
      <c r="AV31" s="68">
        <f t="shared" si="12"/>
        <v>13.152</v>
      </c>
      <c r="AW31" s="68">
        <f t="shared" si="12"/>
        <v>15.881</v>
      </c>
      <c r="AX31" s="68">
        <f t="shared" si="12"/>
        <v>12.428</v>
      </c>
      <c r="AY31" s="68">
        <f t="shared" si="12"/>
        <v>13.021</v>
      </c>
      <c r="AZ31" s="68">
        <f t="shared" si="12"/>
        <v>14.82</v>
      </c>
      <c r="BA31" s="68">
        <f t="shared" si="12"/>
        <v>11.251</v>
      </c>
      <c r="BB31" s="68">
        <f t="shared" si="12"/>
        <v>15.013</v>
      </c>
      <c r="BC31" s="68">
        <f t="shared" si="12"/>
        <v>18.013</v>
      </c>
      <c r="BD31" s="68">
        <f t="shared" si="12"/>
        <v>19.303</v>
      </c>
      <c r="BE31" s="68">
        <f t="shared" si="12"/>
        <v>18.252</v>
      </c>
      <c r="BF31" s="68">
        <f t="shared" si="12"/>
        <v>15.627</v>
      </c>
      <c r="BG31" s="68">
        <f t="shared" si="12"/>
        <v>15.925</v>
      </c>
      <c r="BH31" s="68">
        <f t="shared" si="12"/>
        <v>17.369</v>
      </c>
      <c r="BI31" s="68">
        <f t="shared" si="12"/>
        <v>16.813</v>
      </c>
      <c r="BJ31" s="68">
        <f t="shared" si="12"/>
        <v>12</v>
      </c>
      <c r="BK31" s="68">
        <f t="shared" si="12"/>
        <v>13.884</v>
      </c>
      <c r="BL31" s="68">
        <f t="shared" si="12"/>
        <v>11.981</v>
      </c>
      <c r="BM31" s="68">
        <f t="shared" si="12"/>
        <v>8.383</v>
      </c>
      <c r="BN31" s="68">
        <f t="shared" si="12"/>
        <v>10.698</v>
      </c>
      <c r="BO31" s="68">
        <f t="shared" si="12"/>
        <v>9.869</v>
      </c>
      <c r="BP31" s="68">
        <f t="shared" si="12"/>
        <v>11.778</v>
      </c>
      <c r="BQ31" s="68">
        <f t="shared" si="12"/>
        <v>10.783</v>
      </c>
      <c r="BR31" s="68">
        <f t="shared" si="12"/>
        <v>8.725</v>
      </c>
      <c r="BS31" s="68">
        <f t="shared" si="12"/>
        <v>11.043</v>
      </c>
      <c r="BT31" s="68">
        <f t="shared" si="12"/>
        <v>10.678</v>
      </c>
      <c r="BU31" s="68">
        <f t="shared" si="12"/>
        <v>9.083</v>
      </c>
      <c r="BV31" s="68">
        <f t="shared" si="12"/>
        <v>7.571</v>
      </c>
      <c r="BW31" s="68">
        <f t="shared" si="12"/>
        <v>6.875</v>
      </c>
      <c r="BX31" s="68">
        <f t="shared" si="12"/>
        <v>7.514</v>
      </c>
      <c r="BY31" s="68">
        <f t="shared" si="12"/>
        <v>6.798</v>
      </c>
      <c r="BZ31" s="68">
        <f t="shared" si="12"/>
        <v>8.852</v>
      </c>
      <c r="CA31" s="68">
        <f t="shared" si="12"/>
        <v>8.739</v>
      </c>
      <c r="CB31" s="68">
        <f t="shared" si="12"/>
        <v>7.612</v>
      </c>
      <c r="CC31" s="68">
        <f t="shared" si="12"/>
        <v>16.185</v>
      </c>
      <c r="CD31" s="68">
        <f t="shared" si="12"/>
        <v>13.154</v>
      </c>
      <c r="CE31" s="68">
        <f t="shared" si="12"/>
        <v>11.39</v>
      </c>
      <c r="CF31" s="68">
        <f t="shared" si="12"/>
        <v>7.476</v>
      </c>
      <c r="CG31" s="68">
        <f t="shared" si="12"/>
        <v>9.801</v>
      </c>
      <c r="CH31" s="68">
        <f t="shared" si="12"/>
        <v>6.454</v>
      </c>
      <c r="CI31" s="68">
        <f t="shared" si="12"/>
        <v>6.132</v>
      </c>
      <c r="CJ31" s="68">
        <f t="shared" si="12"/>
        <v>5.178</v>
      </c>
      <c r="CK31" s="68">
        <f t="shared" si="12"/>
        <v>8.182</v>
      </c>
      <c r="CL31" s="68">
        <f t="shared" si="12"/>
        <v>6.926</v>
      </c>
      <c r="CM31" s="68">
        <f t="shared" si="12"/>
        <v>6.34</v>
      </c>
      <c r="CN31" s="68">
        <f t="shared" si="12"/>
        <v>7.363</v>
      </c>
      <c r="CO31" s="68">
        <f t="shared" si="12"/>
        <v>12.98</v>
      </c>
      <c r="CP31" s="68">
        <f t="shared" si="12"/>
        <v>12.248</v>
      </c>
      <c r="CQ31" s="68">
        <f t="shared" si="12"/>
        <v>9.474</v>
      </c>
      <c r="CR31" s="68">
        <f t="shared" si="12"/>
        <v>7.857</v>
      </c>
      <c r="CS31" s="68">
        <f t="shared" si="12"/>
        <v>12.358</v>
      </c>
      <c r="CT31" s="68">
        <f t="shared" si="12"/>
        <v>13.344</v>
      </c>
      <c r="CU31" s="68">
        <f t="shared" si="12"/>
        <v>11.157</v>
      </c>
      <c r="CV31" s="68">
        <f t="shared" si="12"/>
        <v>13.439</v>
      </c>
      <c r="CW31" s="68">
        <f t="shared" si="12"/>
        <v>17.822</v>
      </c>
      <c r="CX31" s="68">
        <f t="shared" si="12"/>
        <v>27.038</v>
      </c>
      <c r="CY31" s="68">
        <f t="shared" si="12"/>
        <v>23.538</v>
      </c>
      <c r="CZ31" s="68">
        <f t="shared" si="12"/>
        <v>20.675</v>
      </c>
      <c r="DA31" s="68">
        <f t="shared" si="12"/>
        <v>14.724</v>
      </c>
      <c r="DB31" s="68">
        <f t="shared" si="12"/>
        <v>13.971</v>
      </c>
      <c r="DC31" s="68">
        <f t="shared" si="12"/>
        <v>8.304</v>
      </c>
      <c r="DD31" s="68">
        <f t="shared" si="12"/>
        <v>9.195</v>
      </c>
      <c r="DE31" s="68">
        <f t="shared" si="12"/>
        <v>12.774</v>
      </c>
      <c r="DF31" s="68">
        <f t="shared" si="12"/>
        <v>10.215</v>
      </c>
      <c r="DG31" s="68">
        <f t="shared" si="12"/>
        <v>7.636</v>
      </c>
      <c r="DH31" s="68">
        <f t="shared" si="12"/>
        <v>10.029</v>
      </c>
      <c r="DI31" s="68">
        <f t="shared" si="12"/>
        <v>19.423</v>
      </c>
      <c r="DJ31" s="68">
        <f t="shared" si="12"/>
        <v>19.535</v>
      </c>
      <c r="DK31" s="68">
        <f t="shared" si="12"/>
        <v>18.502</v>
      </c>
      <c r="DL31" s="68">
        <f t="shared" si="12"/>
        <v>17.178</v>
      </c>
      <c r="DM31" s="68">
        <f t="shared" si="12"/>
        <v>16.652</v>
      </c>
      <c r="DN31" s="68">
        <f t="shared" si="12"/>
        <v>18.798</v>
      </c>
      <c r="DO31" s="68">
        <f t="shared" si="12"/>
        <v>14.787</v>
      </c>
      <c r="DP31" s="68">
        <f t="shared" si="12"/>
        <v>14.476</v>
      </c>
      <c r="DQ31" s="68">
        <f t="shared" si="12"/>
        <v>13.318</v>
      </c>
      <c r="DR31" s="68">
        <f t="shared" si="12"/>
        <v>13.457</v>
      </c>
      <c r="DS31" s="68">
        <f t="shared" si="12"/>
        <v>11.838</v>
      </c>
      <c r="DT31" s="68">
        <f t="shared" si="12"/>
        <v>12.733</v>
      </c>
      <c r="DU31" s="68">
        <f t="shared" si="12"/>
        <v>9.141</v>
      </c>
      <c r="DV31" s="68">
        <f t="shared" si="12"/>
        <v>10.728</v>
      </c>
      <c r="DW31" s="68">
        <f t="shared" si="12"/>
        <v>10.375</v>
      </c>
      <c r="DX31" s="68">
        <f t="shared" si="12"/>
        <v>12.716</v>
      </c>
      <c r="DY31" s="68">
        <f t="shared" si="12"/>
        <v>14.888</v>
      </c>
      <c r="DZ31" s="68">
        <f t="shared" si="12"/>
        <v>13.001</v>
      </c>
      <c r="EA31" s="68">
        <f t="shared" si="12"/>
        <v>15.192</v>
      </c>
      <c r="EB31" s="68">
        <f t="shared" si="12"/>
        <v>11.863</v>
      </c>
      <c r="EC31" s="68">
        <f t="shared" si="12"/>
        <v>15.44</v>
      </c>
      <c r="ED31" s="68">
        <f t="shared" si="12"/>
        <v>12.832</v>
      </c>
      <c r="EE31" s="68">
        <f t="shared" si="12"/>
        <v>10.89</v>
      </c>
      <c r="EF31" s="68">
        <f t="shared" si="12"/>
        <v>11.291</v>
      </c>
      <c r="EG31" s="68">
        <f t="shared" si="12"/>
        <v>11.665</v>
      </c>
      <c r="EH31" s="68">
        <f t="shared" si="12"/>
        <v>13.944</v>
      </c>
      <c r="EI31" s="68">
        <f t="shared" si="12"/>
        <v>11.786</v>
      </c>
      <c r="EJ31" s="68">
        <f t="shared" si="12"/>
        <v>12.94</v>
      </c>
      <c r="EK31" s="68">
        <f t="shared" si="12"/>
        <v>16.983</v>
      </c>
      <c r="EL31" s="68">
        <f t="shared" si="12"/>
        <v>14.35</v>
      </c>
      <c r="EM31" s="68">
        <f t="shared" si="12"/>
        <v>16.054</v>
      </c>
      <c r="EN31" s="68">
        <f t="shared" si="12"/>
        <v>17.619</v>
      </c>
      <c r="EO31" s="68">
        <f t="shared" si="12"/>
        <v>16.687</v>
      </c>
      <c r="EP31" s="68">
        <f t="shared" si="12"/>
        <v>12.326</v>
      </c>
      <c r="EQ31" s="68">
        <f t="shared" si="12"/>
        <v>10.282</v>
      </c>
      <c r="ER31" s="68">
        <f t="shared" si="12"/>
        <v>10.532</v>
      </c>
      <c r="ES31" s="68">
        <f t="shared" si="12"/>
        <v>13.594</v>
      </c>
      <c r="ET31" s="68">
        <f t="shared" si="12"/>
        <v>12.276</v>
      </c>
      <c r="EU31" s="68">
        <f t="shared" si="12"/>
        <v>9.663</v>
      </c>
      <c r="EV31" s="68">
        <f t="shared" si="12"/>
        <v>11.398</v>
      </c>
      <c r="EW31" s="68">
        <f t="shared" si="12"/>
        <v>12.68</v>
      </c>
      <c r="EX31" s="68">
        <f t="shared" si="12"/>
        <v>15.113</v>
      </c>
      <c r="EY31" s="68">
        <f t="shared" si="12"/>
        <v>22.379</v>
      </c>
      <c r="EZ31" s="68">
        <f t="shared" si="12"/>
        <v>17.086</v>
      </c>
      <c r="FA31" s="68">
        <f t="shared" si="12"/>
        <v>16.451</v>
      </c>
      <c r="FB31" s="68">
        <f t="shared" si="12"/>
        <v>9.165</v>
      </c>
      <c r="FC31" s="68">
        <f t="shared" si="12"/>
        <v>6.15</v>
      </c>
      <c r="FD31" s="68">
        <f t="shared" si="12"/>
        <v>7.029</v>
      </c>
      <c r="FE31" s="68">
        <f t="shared" si="12"/>
        <v>4.199</v>
      </c>
      <c r="FF31" s="68">
        <f t="shared" si="12"/>
        <v>6.789</v>
      </c>
      <c r="FG31" s="68">
        <f t="shared" si="12"/>
        <v>8.856</v>
      </c>
      <c r="FH31" s="68">
        <f t="shared" si="12"/>
        <v>5.742</v>
      </c>
      <c r="FI31" s="68">
        <f t="shared" si="12"/>
        <v>6.082</v>
      </c>
      <c r="FJ31" s="68">
        <f t="shared" si="12"/>
        <v>8.028</v>
      </c>
      <c r="FK31" s="68">
        <f t="shared" si="12"/>
        <v>7.704</v>
      </c>
      <c r="FL31" s="68">
        <f t="shared" si="12"/>
        <v>7.072</v>
      </c>
      <c r="FM31" s="68">
        <f t="shared" si="12"/>
        <v>11.544</v>
      </c>
      <c r="FN31" s="68">
        <f t="shared" si="12"/>
        <v>9.871</v>
      </c>
      <c r="FO31" s="68">
        <f t="shared" si="12"/>
        <v>7.835</v>
      </c>
      <c r="FP31" s="68">
        <f t="shared" si="12"/>
        <v>9.097</v>
      </c>
      <c r="FQ31" s="68">
        <f t="shared" si="12"/>
        <v>7.307</v>
      </c>
      <c r="FR31" s="68">
        <f t="shared" si="12"/>
        <v>10.502</v>
      </c>
      <c r="FS31" s="68">
        <f t="shared" si="12"/>
        <v>6.743</v>
      </c>
      <c r="FT31" s="68">
        <f t="shared" si="12"/>
        <v>8.153</v>
      </c>
      <c r="FU31" s="68">
        <f t="shared" si="12"/>
        <v>9.52</v>
      </c>
      <c r="FV31" s="68">
        <f t="shared" si="12"/>
        <v>10.884</v>
      </c>
      <c r="FW31" s="68">
        <f t="shared" si="12"/>
        <v>13.009</v>
      </c>
      <c r="FX31" s="68">
        <f t="shared" si="12"/>
        <v>9.03</v>
      </c>
      <c r="FY31" s="68">
        <f t="shared" si="12"/>
        <v>8.629</v>
      </c>
      <c r="FZ31" s="68">
        <f t="shared" si="12"/>
        <v>7.418</v>
      </c>
      <c r="GA31" s="68">
        <f t="shared" si="12"/>
        <v>9.584</v>
      </c>
      <c r="GB31" s="68">
        <f t="shared" si="12"/>
        <v>13.248</v>
      </c>
      <c r="GC31" s="68">
        <f t="shared" si="12"/>
        <v>9.256</v>
      </c>
      <c r="GD31" s="68">
        <f t="shared" si="12"/>
        <v>11.079</v>
      </c>
      <c r="GE31" s="68">
        <f t="shared" si="12"/>
        <v>11.565</v>
      </c>
      <c r="GF31" s="68">
        <f t="shared" si="12"/>
        <v>26.736</v>
      </c>
      <c r="GG31" s="68">
        <f t="shared" si="12"/>
        <v>13.641</v>
      </c>
      <c r="GH31" s="68">
        <f t="shared" si="12"/>
        <v>14.102</v>
      </c>
      <c r="GI31" s="68">
        <f t="shared" si="12"/>
        <v>16.39</v>
      </c>
      <c r="GJ31" s="68">
        <f t="shared" si="12"/>
        <v>13.166</v>
      </c>
      <c r="GK31" s="68">
        <f t="shared" si="12"/>
        <v>11.957</v>
      </c>
      <c r="GL31" s="68">
        <f t="shared" si="12"/>
        <v>8.481</v>
      </c>
      <c r="GM31" s="68">
        <f t="shared" si="12"/>
        <v>10.591</v>
      </c>
      <c r="GN31" s="68">
        <f t="shared" si="12"/>
        <v>9.555</v>
      </c>
      <c r="GO31" s="68">
        <f t="shared" si="12"/>
        <v>10.985</v>
      </c>
      <c r="GP31" s="68">
        <f t="shared" si="12"/>
        <v>12.084</v>
      </c>
      <c r="GQ31" s="68">
        <f t="shared" si="12"/>
        <v>8.526</v>
      </c>
      <c r="GR31" s="68">
        <f t="shared" si="12"/>
        <v>14.74</v>
      </c>
      <c r="GS31" s="68">
        <f t="shared" si="12"/>
        <v>11.83</v>
      </c>
      <c r="GT31" s="68">
        <f t="shared" si="12"/>
        <v>9.866</v>
      </c>
      <c r="GU31" s="68">
        <f t="shared" si="12"/>
        <v>12.327</v>
      </c>
      <c r="GV31" s="68">
        <f t="shared" si="12"/>
        <v>12.588</v>
      </c>
      <c r="GW31" s="68">
        <f t="shared" si="12"/>
        <v>15.001</v>
      </c>
      <c r="GX31" s="68">
        <f t="shared" si="12"/>
        <v>9.55</v>
      </c>
      <c r="GY31" s="68">
        <f t="shared" si="12"/>
        <v>15.19</v>
      </c>
      <c r="GZ31" s="68">
        <f t="shared" si="12"/>
        <v>7.903</v>
      </c>
      <c r="HA31" s="68">
        <f t="shared" si="12"/>
        <v>11.05</v>
      </c>
      <c r="HB31" s="68">
        <f t="shared" si="12"/>
        <v>12.449</v>
      </c>
      <c r="HC31" s="68">
        <f t="shared" si="12"/>
        <v>7.968</v>
      </c>
      <c r="HD31" s="68">
        <f t="shared" si="12"/>
        <v>10.666</v>
      </c>
      <c r="HE31" s="61">
        <f t="shared" si="12"/>
        <v>9.732</v>
      </c>
      <c r="HF31" s="61">
        <f t="shared" si="12"/>
        <v>14.286</v>
      </c>
      <c r="HG31" s="61">
        <f t="shared" si="12"/>
        <v>17.752</v>
      </c>
      <c r="HH31" s="61">
        <f t="shared" si="12"/>
        <v>13.891</v>
      </c>
      <c r="HI31" s="61">
        <f t="shared" si="12"/>
        <v>25.423</v>
      </c>
      <c r="HJ31" s="61">
        <f t="shared" si="12"/>
        <v>21.947</v>
      </c>
      <c r="HK31" s="61">
        <f t="shared" si="12"/>
        <v>15.439</v>
      </c>
      <c r="HL31" s="61">
        <f t="shared" si="12"/>
        <v>16.23</v>
      </c>
      <c r="HM31" s="61">
        <f t="shared" si="12"/>
        <v>14.986</v>
      </c>
      <c r="HN31" s="61">
        <f t="shared" si="12"/>
        <v>20.182</v>
      </c>
      <c r="HO31" s="61">
        <f t="shared" si="12"/>
        <v>31.79</v>
      </c>
      <c r="HP31" s="61">
        <f t="shared" si="12"/>
        <v>24.584</v>
      </c>
      <c r="HQ31" s="61">
        <f t="shared" si="12"/>
        <v>36.499</v>
      </c>
      <c r="HR31" s="61">
        <f t="shared" si="12"/>
        <v>33.438</v>
      </c>
      <c r="HS31" s="61">
        <f t="shared" si="12"/>
        <v>37.203</v>
      </c>
      <c r="HT31" s="81"/>
      <c r="HU31" s="81"/>
      <c r="HV31" s="81"/>
      <c r="HW31" s="81"/>
    </row>
    <row r="32" ht="13.5" customHeight="1">
      <c r="A32" s="19">
        <f t="shared" si="2"/>
        <v>28</v>
      </c>
      <c r="B32" s="54" t="s">
        <v>27</v>
      </c>
      <c r="C32" s="55"/>
      <c r="D32" s="55">
        <f t="shared" ref="D32:HS32" si="13">D7+D11+D12+D17+D21</f>
        <v>40.485</v>
      </c>
      <c r="E32" s="55">
        <f t="shared" si="13"/>
        <v>37.478</v>
      </c>
      <c r="F32" s="55">
        <f t="shared" si="13"/>
        <v>46.823</v>
      </c>
      <c r="G32" s="55">
        <f t="shared" si="13"/>
        <v>45.185</v>
      </c>
      <c r="H32" s="55">
        <f t="shared" si="13"/>
        <v>48.026</v>
      </c>
      <c r="I32" s="55">
        <f t="shared" si="13"/>
        <v>48.047</v>
      </c>
      <c r="J32" s="55">
        <f t="shared" si="13"/>
        <v>51.17</v>
      </c>
      <c r="K32" s="55">
        <f t="shared" si="13"/>
        <v>51.618</v>
      </c>
      <c r="L32" s="55">
        <f t="shared" si="13"/>
        <v>48.55</v>
      </c>
      <c r="M32" s="55">
        <f t="shared" si="13"/>
        <v>48.442</v>
      </c>
      <c r="N32" s="55">
        <f t="shared" si="13"/>
        <v>44.314</v>
      </c>
      <c r="O32" s="55">
        <f t="shared" si="13"/>
        <v>46.884</v>
      </c>
      <c r="P32" s="55">
        <f t="shared" si="13"/>
        <v>41.438</v>
      </c>
      <c r="Q32" s="55">
        <f t="shared" si="13"/>
        <v>38.528</v>
      </c>
      <c r="R32" s="55">
        <f t="shared" si="13"/>
        <v>44.908</v>
      </c>
      <c r="S32" s="55">
        <f t="shared" si="13"/>
        <v>44.47</v>
      </c>
      <c r="T32" s="55">
        <f t="shared" si="13"/>
        <v>48.109</v>
      </c>
      <c r="U32" s="55">
        <f t="shared" si="13"/>
        <v>47.292</v>
      </c>
      <c r="V32" s="55">
        <f t="shared" si="13"/>
        <v>52.354</v>
      </c>
      <c r="W32" s="55">
        <f t="shared" si="13"/>
        <v>50.421</v>
      </c>
      <c r="X32" s="55">
        <f t="shared" si="13"/>
        <v>49.435</v>
      </c>
      <c r="Y32" s="55">
        <f t="shared" si="13"/>
        <v>57.726</v>
      </c>
      <c r="Z32" s="55">
        <f t="shared" si="13"/>
        <v>50.553</v>
      </c>
      <c r="AA32" s="55">
        <f t="shared" si="13"/>
        <v>48.956</v>
      </c>
      <c r="AB32" s="55">
        <f t="shared" si="13"/>
        <v>41.487</v>
      </c>
      <c r="AC32" s="55">
        <f t="shared" si="13"/>
        <v>43.624</v>
      </c>
      <c r="AD32" s="55">
        <f t="shared" si="13"/>
        <v>47.317</v>
      </c>
      <c r="AE32" s="55">
        <f t="shared" si="13"/>
        <v>41.189</v>
      </c>
      <c r="AF32" s="55">
        <f t="shared" si="13"/>
        <v>47.178</v>
      </c>
      <c r="AG32" s="55">
        <f t="shared" si="13"/>
        <v>48.483</v>
      </c>
      <c r="AH32" s="55">
        <f t="shared" si="13"/>
        <v>45.717</v>
      </c>
      <c r="AI32" s="55">
        <f t="shared" si="13"/>
        <v>51.613</v>
      </c>
      <c r="AJ32" s="55">
        <f t="shared" si="13"/>
        <v>52.773</v>
      </c>
      <c r="AK32" s="55">
        <f t="shared" si="13"/>
        <v>56.142</v>
      </c>
      <c r="AL32" s="55">
        <f t="shared" si="13"/>
        <v>49.537</v>
      </c>
      <c r="AM32" s="55">
        <f t="shared" si="13"/>
        <v>43.713</v>
      </c>
      <c r="AN32" s="55">
        <f t="shared" si="13"/>
        <v>34.255</v>
      </c>
      <c r="AO32" s="55">
        <f t="shared" si="13"/>
        <v>38.655</v>
      </c>
      <c r="AP32" s="55">
        <f t="shared" si="13"/>
        <v>47.2</v>
      </c>
      <c r="AQ32" s="55">
        <f t="shared" si="13"/>
        <v>46.239</v>
      </c>
      <c r="AR32" s="55">
        <f t="shared" si="13"/>
        <v>49.341</v>
      </c>
      <c r="AS32" s="55">
        <f t="shared" si="13"/>
        <v>53.449</v>
      </c>
      <c r="AT32" s="55">
        <f t="shared" si="13"/>
        <v>53.889</v>
      </c>
      <c r="AU32" s="55">
        <f t="shared" si="13"/>
        <v>54.163</v>
      </c>
      <c r="AV32" s="55">
        <f t="shared" si="13"/>
        <v>51.739</v>
      </c>
      <c r="AW32" s="55">
        <f t="shared" si="13"/>
        <v>60.555</v>
      </c>
      <c r="AX32" s="55">
        <f t="shared" si="13"/>
        <v>48.906</v>
      </c>
      <c r="AY32" s="55">
        <f t="shared" si="13"/>
        <v>51.528</v>
      </c>
      <c r="AZ32" s="55">
        <f t="shared" si="13"/>
        <v>47.521</v>
      </c>
      <c r="BA32" s="55">
        <f t="shared" si="13"/>
        <v>42.469</v>
      </c>
      <c r="BB32" s="55">
        <f t="shared" si="13"/>
        <v>55.117</v>
      </c>
      <c r="BC32" s="55">
        <f t="shared" si="13"/>
        <v>53.286</v>
      </c>
      <c r="BD32" s="55">
        <f t="shared" si="13"/>
        <v>56.492</v>
      </c>
      <c r="BE32" s="55">
        <f t="shared" si="13"/>
        <v>60.546</v>
      </c>
      <c r="BF32" s="55">
        <f t="shared" si="13"/>
        <v>55.91</v>
      </c>
      <c r="BG32" s="55">
        <f t="shared" si="13"/>
        <v>60.171</v>
      </c>
      <c r="BH32" s="55">
        <f t="shared" si="13"/>
        <v>59.263</v>
      </c>
      <c r="BI32" s="55">
        <f t="shared" si="13"/>
        <v>59.715</v>
      </c>
      <c r="BJ32" s="55">
        <f t="shared" si="13"/>
        <v>55.674</v>
      </c>
      <c r="BK32" s="55">
        <f t="shared" si="13"/>
        <v>53.922</v>
      </c>
      <c r="BL32" s="55">
        <f t="shared" si="13"/>
        <v>47.764</v>
      </c>
      <c r="BM32" s="55">
        <f t="shared" si="13"/>
        <v>44.061</v>
      </c>
      <c r="BN32" s="55">
        <f t="shared" si="13"/>
        <v>49.944</v>
      </c>
      <c r="BO32" s="55">
        <f t="shared" si="13"/>
        <v>50.924</v>
      </c>
      <c r="BP32" s="55">
        <f t="shared" si="13"/>
        <v>52.982</v>
      </c>
      <c r="BQ32" s="55">
        <f t="shared" si="13"/>
        <v>51.929</v>
      </c>
      <c r="BR32" s="55">
        <f t="shared" si="13"/>
        <v>56.705</v>
      </c>
      <c r="BS32" s="55">
        <f t="shared" si="13"/>
        <v>54.202</v>
      </c>
      <c r="BT32" s="55">
        <f t="shared" si="13"/>
        <v>57.487</v>
      </c>
      <c r="BU32" s="55">
        <f t="shared" si="13"/>
        <v>56.671</v>
      </c>
      <c r="BV32" s="55">
        <f t="shared" si="13"/>
        <v>48.441</v>
      </c>
      <c r="BW32" s="55">
        <f t="shared" si="13"/>
        <v>48.056</v>
      </c>
      <c r="BX32" s="55">
        <f t="shared" si="13"/>
        <v>45.572</v>
      </c>
      <c r="BY32" s="55">
        <f t="shared" si="13"/>
        <v>46.939</v>
      </c>
      <c r="BZ32" s="55">
        <f t="shared" si="13"/>
        <v>49.849</v>
      </c>
      <c r="CA32" s="55">
        <f t="shared" si="13"/>
        <v>47.447</v>
      </c>
      <c r="CB32" s="55">
        <f t="shared" si="13"/>
        <v>47.963</v>
      </c>
      <c r="CC32" s="55">
        <f t="shared" si="13"/>
        <v>57.474</v>
      </c>
      <c r="CD32" s="55">
        <f t="shared" si="13"/>
        <v>56.199</v>
      </c>
      <c r="CE32" s="55">
        <f t="shared" si="13"/>
        <v>59.411</v>
      </c>
      <c r="CF32" s="55">
        <f t="shared" si="13"/>
        <v>51.525</v>
      </c>
      <c r="CG32" s="55">
        <f t="shared" si="13"/>
        <v>63.255</v>
      </c>
      <c r="CH32" s="55">
        <f t="shared" si="13"/>
        <v>48.002</v>
      </c>
      <c r="CI32" s="55">
        <f t="shared" si="13"/>
        <v>46.64</v>
      </c>
      <c r="CJ32" s="55">
        <f t="shared" si="13"/>
        <v>40.647</v>
      </c>
      <c r="CK32" s="55">
        <f t="shared" si="13"/>
        <v>46.78</v>
      </c>
      <c r="CL32" s="55">
        <f t="shared" si="13"/>
        <v>48.39</v>
      </c>
      <c r="CM32" s="55">
        <f t="shared" si="13"/>
        <v>48.403</v>
      </c>
      <c r="CN32" s="55">
        <f t="shared" si="13"/>
        <v>53.244</v>
      </c>
      <c r="CO32" s="55">
        <f t="shared" si="13"/>
        <v>57.302</v>
      </c>
      <c r="CP32" s="55">
        <f t="shared" si="13"/>
        <v>56.59</v>
      </c>
      <c r="CQ32" s="55">
        <f t="shared" si="13"/>
        <v>56.559</v>
      </c>
      <c r="CR32" s="55">
        <f t="shared" si="13"/>
        <v>53.699</v>
      </c>
      <c r="CS32" s="55">
        <f t="shared" si="13"/>
        <v>66.711</v>
      </c>
      <c r="CT32" s="55">
        <f t="shared" si="13"/>
        <v>59.761</v>
      </c>
      <c r="CU32" s="55">
        <f t="shared" si="13"/>
        <v>60.226</v>
      </c>
      <c r="CV32" s="55">
        <f t="shared" si="13"/>
        <v>52.88</v>
      </c>
      <c r="CW32" s="55">
        <f t="shared" si="13"/>
        <v>55.339</v>
      </c>
      <c r="CX32" s="55">
        <f t="shared" si="13"/>
        <v>69.624</v>
      </c>
      <c r="CY32" s="55">
        <f t="shared" si="13"/>
        <v>64.793</v>
      </c>
      <c r="CZ32" s="55">
        <f t="shared" si="13"/>
        <v>62.436</v>
      </c>
      <c r="DA32" s="55">
        <f t="shared" si="13"/>
        <v>53.548</v>
      </c>
      <c r="DB32" s="55">
        <f t="shared" si="13"/>
        <v>59.142</v>
      </c>
      <c r="DC32" s="55">
        <f t="shared" si="13"/>
        <v>54.002</v>
      </c>
      <c r="DD32" s="55">
        <f t="shared" si="13"/>
        <v>63.117</v>
      </c>
      <c r="DE32" s="55">
        <f t="shared" si="13"/>
        <v>63.853</v>
      </c>
      <c r="DF32" s="55">
        <f t="shared" si="13"/>
        <v>53.692</v>
      </c>
      <c r="DG32" s="55">
        <f t="shared" si="13"/>
        <v>51.359</v>
      </c>
      <c r="DH32" s="55">
        <f t="shared" si="13"/>
        <v>48.499</v>
      </c>
      <c r="DI32" s="55">
        <f t="shared" si="13"/>
        <v>56.964</v>
      </c>
      <c r="DJ32" s="55">
        <f t="shared" si="13"/>
        <v>64.198</v>
      </c>
      <c r="DK32" s="55">
        <f t="shared" si="13"/>
        <v>60.995</v>
      </c>
      <c r="DL32" s="55">
        <f t="shared" si="13"/>
        <v>60.253</v>
      </c>
      <c r="DM32" s="55">
        <f t="shared" si="13"/>
        <v>62.47</v>
      </c>
      <c r="DN32" s="55">
        <f t="shared" si="13"/>
        <v>63.985</v>
      </c>
      <c r="DO32" s="55">
        <f t="shared" si="13"/>
        <v>68.998</v>
      </c>
      <c r="DP32" s="55">
        <f t="shared" si="13"/>
        <v>64.606</v>
      </c>
      <c r="DQ32" s="55">
        <f t="shared" si="13"/>
        <v>65.62</v>
      </c>
      <c r="DR32" s="55">
        <f t="shared" si="13"/>
        <v>58.491</v>
      </c>
      <c r="DS32" s="55">
        <f t="shared" si="13"/>
        <v>57.415</v>
      </c>
      <c r="DT32" s="55">
        <f t="shared" si="13"/>
        <v>55.517</v>
      </c>
      <c r="DU32" s="55">
        <f t="shared" si="13"/>
        <v>48.427</v>
      </c>
      <c r="DV32" s="55">
        <f t="shared" si="13"/>
        <v>57.797</v>
      </c>
      <c r="DW32" s="55">
        <f t="shared" si="13"/>
        <v>59.131</v>
      </c>
      <c r="DX32" s="55">
        <f t="shared" si="13"/>
        <v>59.204</v>
      </c>
      <c r="DY32" s="55">
        <f t="shared" si="13"/>
        <v>62.912</v>
      </c>
      <c r="DZ32" s="55">
        <f t="shared" si="13"/>
        <v>60.959</v>
      </c>
      <c r="EA32" s="55">
        <f t="shared" si="13"/>
        <v>68.521</v>
      </c>
      <c r="EB32" s="55">
        <f t="shared" si="13"/>
        <v>62.076</v>
      </c>
      <c r="EC32" s="55">
        <f t="shared" si="13"/>
        <v>63.825</v>
      </c>
      <c r="ED32" s="55">
        <f t="shared" si="13"/>
        <v>57.497</v>
      </c>
      <c r="EE32" s="55">
        <f t="shared" si="13"/>
        <v>60.751</v>
      </c>
      <c r="EF32" s="55">
        <f t="shared" si="13"/>
        <v>56.695</v>
      </c>
      <c r="EG32" s="55">
        <f t="shared" si="13"/>
        <v>53.22</v>
      </c>
      <c r="EH32" s="55">
        <f t="shared" si="13"/>
        <v>63.106</v>
      </c>
      <c r="EI32" s="55">
        <f t="shared" si="13"/>
        <v>57.505</v>
      </c>
      <c r="EJ32" s="55">
        <f t="shared" si="13"/>
        <v>61.085</v>
      </c>
      <c r="EK32" s="55">
        <f t="shared" si="13"/>
        <v>63.743</v>
      </c>
      <c r="EL32" s="55">
        <f t="shared" si="13"/>
        <v>66.81</v>
      </c>
      <c r="EM32" s="55">
        <f t="shared" si="13"/>
        <v>67.688</v>
      </c>
      <c r="EN32" s="55">
        <f t="shared" si="13"/>
        <v>71.336</v>
      </c>
      <c r="EO32" s="55">
        <f t="shared" si="13"/>
        <v>72.984</v>
      </c>
      <c r="EP32" s="55">
        <f t="shared" si="13"/>
        <v>64.758</v>
      </c>
      <c r="EQ32" s="55">
        <f t="shared" si="13"/>
        <v>57.871</v>
      </c>
      <c r="ER32" s="55">
        <f t="shared" si="13"/>
        <v>62.043</v>
      </c>
      <c r="ES32" s="55">
        <f t="shared" si="13"/>
        <v>57.972</v>
      </c>
      <c r="ET32" s="55">
        <f t="shared" si="13"/>
        <v>62.507</v>
      </c>
      <c r="EU32" s="55">
        <f t="shared" si="13"/>
        <v>56.588</v>
      </c>
      <c r="EV32" s="55">
        <f t="shared" si="13"/>
        <v>52.697</v>
      </c>
      <c r="EW32" s="55">
        <f t="shared" si="13"/>
        <v>58.179</v>
      </c>
      <c r="EX32" s="55">
        <f t="shared" si="13"/>
        <v>72.94</v>
      </c>
      <c r="EY32" s="55">
        <f t="shared" si="13"/>
        <v>80.54</v>
      </c>
      <c r="EZ32" s="55">
        <f t="shared" si="13"/>
        <v>71.372</v>
      </c>
      <c r="FA32" s="55">
        <f t="shared" si="13"/>
        <v>77.533</v>
      </c>
      <c r="FB32" s="55">
        <f t="shared" si="13"/>
        <v>63.222</v>
      </c>
      <c r="FC32" s="55">
        <f t="shared" si="13"/>
        <v>59.875</v>
      </c>
      <c r="FD32" s="55">
        <f t="shared" si="13"/>
        <v>56.612</v>
      </c>
      <c r="FE32" s="55">
        <f t="shared" si="13"/>
        <v>53.293</v>
      </c>
      <c r="FF32" s="55">
        <f t="shared" si="13"/>
        <v>59.994</v>
      </c>
      <c r="FG32" s="55">
        <f t="shared" si="13"/>
        <v>58.902</v>
      </c>
      <c r="FH32" s="55">
        <f t="shared" si="13"/>
        <v>57.423</v>
      </c>
      <c r="FI32" s="55">
        <f t="shared" si="13"/>
        <v>59.072</v>
      </c>
      <c r="FJ32" s="55">
        <f t="shared" si="13"/>
        <v>60.543</v>
      </c>
      <c r="FK32" s="55">
        <f t="shared" si="13"/>
        <v>66.134</v>
      </c>
      <c r="FL32" s="55">
        <f t="shared" si="13"/>
        <v>62.954</v>
      </c>
      <c r="FM32" s="55">
        <f t="shared" si="13"/>
        <v>70.913</v>
      </c>
      <c r="FN32" s="55">
        <f t="shared" si="13"/>
        <v>63.79</v>
      </c>
      <c r="FO32" s="55">
        <f t="shared" si="13"/>
        <v>57.321</v>
      </c>
      <c r="FP32" s="55">
        <f t="shared" si="13"/>
        <v>56.305</v>
      </c>
      <c r="FQ32" s="55">
        <f t="shared" si="13"/>
        <v>55.822</v>
      </c>
      <c r="FR32" s="55">
        <f t="shared" si="13"/>
        <v>64.377</v>
      </c>
      <c r="FS32" s="55">
        <f t="shared" si="13"/>
        <v>50.869</v>
      </c>
      <c r="FT32" s="55">
        <f t="shared" si="13"/>
        <v>56.81</v>
      </c>
      <c r="FU32" s="55">
        <f t="shared" si="13"/>
        <v>55.076</v>
      </c>
      <c r="FV32" s="55">
        <f t="shared" si="13"/>
        <v>64.887</v>
      </c>
      <c r="FW32" s="55">
        <f t="shared" si="13"/>
        <v>65.497</v>
      </c>
      <c r="FX32" s="55">
        <f t="shared" si="13"/>
        <v>62.404</v>
      </c>
      <c r="FY32" s="55">
        <f t="shared" si="13"/>
        <v>62.595</v>
      </c>
      <c r="FZ32" s="55">
        <f t="shared" si="13"/>
        <v>60.657</v>
      </c>
      <c r="GA32" s="55">
        <f t="shared" si="13"/>
        <v>62.421</v>
      </c>
      <c r="GB32" s="55">
        <f t="shared" si="13"/>
        <v>65.449</v>
      </c>
      <c r="GC32" s="55">
        <f t="shared" si="13"/>
        <v>56.49</v>
      </c>
      <c r="GD32" s="55">
        <f t="shared" si="13"/>
        <v>67.385</v>
      </c>
      <c r="GE32" s="55">
        <f t="shared" si="13"/>
        <v>65.178</v>
      </c>
      <c r="GF32" s="55">
        <f t="shared" si="13"/>
        <v>80.456</v>
      </c>
      <c r="GG32" s="55">
        <f t="shared" si="13"/>
        <v>60.597</v>
      </c>
      <c r="GH32" s="55">
        <f t="shared" si="13"/>
        <v>60.195</v>
      </c>
      <c r="GI32" s="55">
        <f t="shared" si="13"/>
        <v>66.768</v>
      </c>
      <c r="GJ32" s="55">
        <f t="shared" si="13"/>
        <v>58.808</v>
      </c>
      <c r="GK32" s="55">
        <f t="shared" si="13"/>
        <v>66.004</v>
      </c>
      <c r="GL32" s="55">
        <f t="shared" si="13"/>
        <v>55.227</v>
      </c>
      <c r="GM32" s="55">
        <f t="shared" si="13"/>
        <v>57.488</v>
      </c>
      <c r="GN32" s="55">
        <f t="shared" si="13"/>
        <v>50.743</v>
      </c>
      <c r="GO32" s="55">
        <f t="shared" si="13"/>
        <v>53.108</v>
      </c>
      <c r="GP32" s="55">
        <f t="shared" si="13"/>
        <v>57.664</v>
      </c>
      <c r="GQ32" s="55">
        <f t="shared" si="13"/>
        <v>50.403</v>
      </c>
      <c r="GR32" s="55">
        <f t="shared" si="13"/>
        <v>63.685</v>
      </c>
      <c r="GS32" s="55">
        <f t="shared" si="13"/>
        <v>54.602</v>
      </c>
      <c r="GT32" s="55">
        <f t="shared" si="13"/>
        <v>49.77</v>
      </c>
      <c r="GU32" s="55">
        <f t="shared" si="13"/>
        <v>55.543</v>
      </c>
      <c r="GV32" s="55">
        <f t="shared" si="13"/>
        <v>57.157</v>
      </c>
      <c r="GW32" s="55">
        <f t="shared" si="13"/>
        <v>59.521</v>
      </c>
      <c r="GX32" s="55">
        <f t="shared" si="13"/>
        <v>56.93</v>
      </c>
      <c r="GY32" s="55">
        <f t="shared" si="13"/>
        <v>60.996</v>
      </c>
      <c r="GZ32" s="55">
        <f t="shared" si="13"/>
        <v>50.747</v>
      </c>
      <c r="HA32" s="55">
        <f t="shared" si="13"/>
        <v>49.216</v>
      </c>
      <c r="HB32" s="55">
        <f t="shared" si="13"/>
        <v>63.745</v>
      </c>
      <c r="HC32" s="55">
        <f t="shared" si="13"/>
        <v>54.196</v>
      </c>
      <c r="HD32" s="55">
        <f t="shared" si="13"/>
        <v>62.929</v>
      </c>
      <c r="HE32" s="56">
        <f t="shared" si="13"/>
        <v>57.394</v>
      </c>
      <c r="HF32" s="56">
        <f t="shared" si="13"/>
        <v>63.132</v>
      </c>
      <c r="HG32" s="56">
        <f t="shared" si="13"/>
        <v>72.733</v>
      </c>
      <c r="HH32" s="56">
        <f t="shared" si="13"/>
        <v>62.568</v>
      </c>
      <c r="HI32" s="56">
        <f t="shared" si="13"/>
        <v>78.578</v>
      </c>
      <c r="HJ32" s="56">
        <f t="shared" si="13"/>
        <v>77.025</v>
      </c>
      <c r="HK32" s="56">
        <f t="shared" si="13"/>
        <v>68.119</v>
      </c>
      <c r="HL32" s="56">
        <f t="shared" si="13"/>
        <v>68.388</v>
      </c>
      <c r="HM32" s="56">
        <f t="shared" si="13"/>
        <v>66.777</v>
      </c>
      <c r="HN32" s="56">
        <f t="shared" si="13"/>
        <v>76.814</v>
      </c>
      <c r="HO32" s="56">
        <f t="shared" si="13"/>
        <v>87.631</v>
      </c>
      <c r="HP32" s="56">
        <f t="shared" si="13"/>
        <v>69.775</v>
      </c>
      <c r="HQ32" s="56">
        <f t="shared" si="13"/>
        <v>88.009</v>
      </c>
      <c r="HR32" s="56">
        <f t="shared" si="13"/>
        <v>88.57</v>
      </c>
      <c r="HS32" s="56">
        <f t="shared" si="13"/>
        <v>92.823</v>
      </c>
      <c r="HT32" s="81"/>
      <c r="HU32" s="81"/>
      <c r="HV32" s="81"/>
      <c r="HW32" s="81"/>
    </row>
    <row r="33" ht="13.5" customHeight="1">
      <c r="A33" s="19">
        <f t="shared" si="2"/>
        <v>29</v>
      </c>
      <c r="B33" s="64" t="s">
        <v>28</v>
      </c>
      <c r="C33" s="68"/>
      <c r="D33" s="68">
        <f t="shared" ref="D33:HS33" si="14">D13+D22</f>
        <v>26.332</v>
      </c>
      <c r="E33" s="68">
        <f t="shared" si="14"/>
        <v>18.798</v>
      </c>
      <c r="F33" s="68">
        <f t="shared" si="14"/>
        <v>24.431</v>
      </c>
      <c r="G33" s="68">
        <f t="shared" si="14"/>
        <v>19.644</v>
      </c>
      <c r="H33" s="68">
        <f t="shared" si="14"/>
        <v>25.304</v>
      </c>
      <c r="I33" s="68">
        <f t="shared" si="14"/>
        <v>28.572</v>
      </c>
      <c r="J33" s="68">
        <f t="shared" si="14"/>
        <v>30.027</v>
      </c>
      <c r="K33" s="68">
        <f t="shared" si="14"/>
        <v>27.248</v>
      </c>
      <c r="L33" s="68">
        <f t="shared" si="14"/>
        <v>24.651</v>
      </c>
      <c r="M33" s="68">
        <f t="shared" si="14"/>
        <v>27.253</v>
      </c>
      <c r="N33" s="68">
        <f t="shared" si="14"/>
        <v>26.192</v>
      </c>
      <c r="O33" s="68">
        <f t="shared" si="14"/>
        <v>32.048</v>
      </c>
      <c r="P33" s="68">
        <f t="shared" si="14"/>
        <v>23.935</v>
      </c>
      <c r="Q33" s="68">
        <f t="shared" si="14"/>
        <v>22.599</v>
      </c>
      <c r="R33" s="68">
        <f t="shared" si="14"/>
        <v>20.543</v>
      </c>
      <c r="S33" s="68">
        <f t="shared" si="14"/>
        <v>24.415</v>
      </c>
      <c r="T33" s="68">
        <f t="shared" si="14"/>
        <v>30.463</v>
      </c>
      <c r="U33" s="68">
        <f t="shared" si="14"/>
        <v>25.786</v>
      </c>
      <c r="V33" s="68">
        <f t="shared" si="14"/>
        <v>27.118</v>
      </c>
      <c r="W33" s="68">
        <f t="shared" si="14"/>
        <v>29.242</v>
      </c>
      <c r="X33" s="68">
        <f t="shared" si="14"/>
        <v>26.963</v>
      </c>
      <c r="Y33" s="68">
        <f t="shared" si="14"/>
        <v>26.917</v>
      </c>
      <c r="Z33" s="68">
        <f t="shared" si="14"/>
        <v>23.055</v>
      </c>
      <c r="AA33" s="68">
        <f t="shared" si="14"/>
        <v>20.775</v>
      </c>
      <c r="AB33" s="68">
        <f t="shared" si="14"/>
        <v>20.696</v>
      </c>
      <c r="AC33" s="68">
        <f t="shared" si="14"/>
        <v>22.234</v>
      </c>
      <c r="AD33" s="68">
        <f t="shared" si="14"/>
        <v>22.661</v>
      </c>
      <c r="AE33" s="68">
        <f t="shared" si="14"/>
        <v>19.524</v>
      </c>
      <c r="AF33" s="68">
        <f t="shared" si="14"/>
        <v>20.049</v>
      </c>
      <c r="AG33" s="68">
        <f t="shared" si="14"/>
        <v>21.744</v>
      </c>
      <c r="AH33" s="68">
        <f t="shared" si="14"/>
        <v>22.911</v>
      </c>
      <c r="AI33" s="68">
        <f t="shared" si="14"/>
        <v>25.77</v>
      </c>
      <c r="AJ33" s="68">
        <f t="shared" si="14"/>
        <v>24.939</v>
      </c>
      <c r="AK33" s="68">
        <f t="shared" si="14"/>
        <v>30.269</v>
      </c>
      <c r="AL33" s="68">
        <f t="shared" si="14"/>
        <v>34.792</v>
      </c>
      <c r="AM33" s="68">
        <f t="shared" si="14"/>
        <v>27.858</v>
      </c>
      <c r="AN33" s="68">
        <f t="shared" si="14"/>
        <v>20.366</v>
      </c>
      <c r="AO33" s="68">
        <f t="shared" si="14"/>
        <v>18.059</v>
      </c>
      <c r="AP33" s="68">
        <f t="shared" si="14"/>
        <v>19.904</v>
      </c>
      <c r="AQ33" s="68">
        <f t="shared" si="14"/>
        <v>25.597</v>
      </c>
      <c r="AR33" s="68">
        <f t="shared" si="14"/>
        <v>27.743</v>
      </c>
      <c r="AS33" s="68">
        <f t="shared" si="14"/>
        <v>35.605</v>
      </c>
      <c r="AT33" s="68">
        <f t="shared" si="14"/>
        <v>36.669</v>
      </c>
      <c r="AU33" s="68">
        <f t="shared" si="14"/>
        <v>27.063</v>
      </c>
      <c r="AV33" s="68">
        <f t="shared" si="14"/>
        <v>24.476</v>
      </c>
      <c r="AW33" s="68">
        <f t="shared" si="14"/>
        <v>21.074</v>
      </c>
      <c r="AX33" s="68">
        <f t="shared" si="14"/>
        <v>22.319</v>
      </c>
      <c r="AY33" s="68">
        <f t="shared" si="14"/>
        <v>21.253</v>
      </c>
      <c r="AZ33" s="68">
        <f t="shared" si="14"/>
        <v>22.089</v>
      </c>
      <c r="BA33" s="68">
        <f t="shared" si="14"/>
        <v>19.614</v>
      </c>
      <c r="BB33" s="68">
        <f t="shared" si="14"/>
        <v>20.884</v>
      </c>
      <c r="BC33" s="68">
        <f t="shared" si="14"/>
        <v>16.717</v>
      </c>
      <c r="BD33" s="68">
        <f t="shared" si="14"/>
        <v>24.121</v>
      </c>
      <c r="BE33" s="68">
        <f t="shared" si="14"/>
        <v>23.289</v>
      </c>
      <c r="BF33" s="68">
        <f t="shared" si="14"/>
        <v>24.093</v>
      </c>
      <c r="BG33" s="68">
        <f t="shared" si="14"/>
        <v>23.841</v>
      </c>
      <c r="BH33" s="68">
        <f t="shared" si="14"/>
        <v>24.533</v>
      </c>
      <c r="BI33" s="68">
        <f t="shared" si="14"/>
        <v>22.019</v>
      </c>
      <c r="BJ33" s="68">
        <f t="shared" si="14"/>
        <v>26.751</v>
      </c>
      <c r="BK33" s="68">
        <f t="shared" si="14"/>
        <v>20.68</v>
      </c>
      <c r="BL33" s="68">
        <f t="shared" si="14"/>
        <v>23.056</v>
      </c>
      <c r="BM33" s="68">
        <f t="shared" si="14"/>
        <v>17.569</v>
      </c>
      <c r="BN33" s="68">
        <f t="shared" si="14"/>
        <v>20.166</v>
      </c>
      <c r="BO33" s="68">
        <f t="shared" si="14"/>
        <v>27.268</v>
      </c>
      <c r="BP33" s="68">
        <f t="shared" si="14"/>
        <v>26.234</v>
      </c>
      <c r="BQ33" s="68">
        <f t="shared" si="14"/>
        <v>26.67</v>
      </c>
      <c r="BR33" s="68">
        <f t="shared" si="14"/>
        <v>28.725</v>
      </c>
      <c r="BS33" s="68">
        <f t="shared" si="14"/>
        <v>28.443</v>
      </c>
      <c r="BT33" s="68">
        <f t="shared" si="14"/>
        <v>26.747</v>
      </c>
      <c r="BU33" s="68">
        <f t="shared" si="14"/>
        <v>20.555</v>
      </c>
      <c r="BV33" s="68">
        <f t="shared" si="14"/>
        <v>15.52</v>
      </c>
      <c r="BW33" s="68">
        <f t="shared" si="14"/>
        <v>21.201</v>
      </c>
      <c r="BX33" s="68">
        <f t="shared" si="14"/>
        <v>24.165</v>
      </c>
      <c r="BY33" s="68">
        <f t="shared" si="14"/>
        <v>20.597</v>
      </c>
      <c r="BZ33" s="68">
        <f t="shared" si="14"/>
        <v>22.972</v>
      </c>
      <c r="CA33" s="68">
        <f t="shared" si="14"/>
        <v>20.518</v>
      </c>
      <c r="CB33" s="68">
        <f t="shared" si="14"/>
        <v>20.104</v>
      </c>
      <c r="CC33" s="68">
        <f t="shared" si="14"/>
        <v>22.834</v>
      </c>
      <c r="CD33" s="68">
        <f t="shared" si="14"/>
        <v>24.295</v>
      </c>
      <c r="CE33" s="68">
        <f t="shared" si="14"/>
        <v>34.774</v>
      </c>
      <c r="CF33" s="68">
        <f t="shared" si="14"/>
        <v>29.084</v>
      </c>
      <c r="CG33" s="68">
        <f t="shared" si="14"/>
        <v>29.303</v>
      </c>
      <c r="CH33" s="68">
        <f t="shared" si="14"/>
        <v>21.662</v>
      </c>
      <c r="CI33" s="68">
        <f t="shared" si="14"/>
        <v>17.697</v>
      </c>
      <c r="CJ33" s="68">
        <f t="shared" si="14"/>
        <v>18.291</v>
      </c>
      <c r="CK33" s="68">
        <f t="shared" si="14"/>
        <v>18.258</v>
      </c>
      <c r="CL33" s="68">
        <f t="shared" si="14"/>
        <v>23.41</v>
      </c>
      <c r="CM33" s="68">
        <f t="shared" si="14"/>
        <v>25.311</v>
      </c>
      <c r="CN33" s="68">
        <f t="shared" si="14"/>
        <v>24.35</v>
      </c>
      <c r="CO33" s="68">
        <f t="shared" si="14"/>
        <v>20.662</v>
      </c>
      <c r="CP33" s="68">
        <f t="shared" si="14"/>
        <v>24.882</v>
      </c>
      <c r="CQ33" s="68">
        <f t="shared" si="14"/>
        <v>29.481</v>
      </c>
      <c r="CR33" s="68">
        <f t="shared" si="14"/>
        <v>25.815</v>
      </c>
      <c r="CS33" s="68">
        <f t="shared" si="14"/>
        <v>31.436</v>
      </c>
      <c r="CT33" s="68">
        <f t="shared" si="14"/>
        <v>20.203</v>
      </c>
      <c r="CU33" s="68">
        <f t="shared" si="14"/>
        <v>27.105</v>
      </c>
      <c r="CV33" s="68">
        <f t="shared" si="14"/>
        <v>23.023</v>
      </c>
      <c r="CW33" s="68">
        <f t="shared" si="14"/>
        <v>20.24</v>
      </c>
      <c r="CX33" s="68">
        <f t="shared" si="14"/>
        <v>22.418</v>
      </c>
      <c r="CY33" s="68">
        <f t="shared" si="14"/>
        <v>24.324</v>
      </c>
      <c r="CZ33" s="68">
        <f t="shared" si="14"/>
        <v>20.211</v>
      </c>
      <c r="DA33" s="68">
        <f t="shared" si="14"/>
        <v>20.503</v>
      </c>
      <c r="DB33" s="68">
        <f t="shared" si="14"/>
        <v>20.046</v>
      </c>
      <c r="DC33" s="68">
        <f t="shared" si="14"/>
        <v>25.941</v>
      </c>
      <c r="DD33" s="68">
        <f t="shared" si="14"/>
        <v>28.291</v>
      </c>
      <c r="DE33" s="68">
        <f t="shared" si="14"/>
        <v>27.383</v>
      </c>
      <c r="DF33" s="68">
        <f t="shared" si="14"/>
        <v>19.082</v>
      </c>
      <c r="DG33" s="68">
        <f t="shared" si="14"/>
        <v>19.869</v>
      </c>
      <c r="DH33" s="68">
        <f t="shared" si="14"/>
        <v>15.985</v>
      </c>
      <c r="DI33" s="68">
        <f t="shared" si="14"/>
        <v>20.074</v>
      </c>
      <c r="DJ33" s="68">
        <f t="shared" si="14"/>
        <v>20.074</v>
      </c>
      <c r="DK33" s="68">
        <f t="shared" si="14"/>
        <v>22.721</v>
      </c>
      <c r="DL33" s="68">
        <f t="shared" si="14"/>
        <v>24.221</v>
      </c>
      <c r="DM33" s="68">
        <f t="shared" si="14"/>
        <v>25.097</v>
      </c>
      <c r="DN33" s="68">
        <f t="shared" si="14"/>
        <v>29.189</v>
      </c>
      <c r="DO33" s="68">
        <f t="shared" si="14"/>
        <v>30.743</v>
      </c>
      <c r="DP33" s="68">
        <f t="shared" si="14"/>
        <v>31.2</v>
      </c>
      <c r="DQ33" s="68">
        <f t="shared" si="14"/>
        <v>30.482</v>
      </c>
      <c r="DR33" s="68">
        <f t="shared" si="14"/>
        <v>28.87</v>
      </c>
      <c r="DS33" s="68">
        <f t="shared" si="14"/>
        <v>24.008</v>
      </c>
      <c r="DT33" s="68">
        <f t="shared" si="14"/>
        <v>22.083</v>
      </c>
      <c r="DU33" s="68">
        <f t="shared" si="14"/>
        <v>27.74</v>
      </c>
      <c r="DV33" s="68">
        <f t="shared" si="14"/>
        <v>25.901</v>
      </c>
      <c r="DW33" s="68">
        <f t="shared" si="14"/>
        <v>25.214</v>
      </c>
      <c r="DX33" s="68">
        <f t="shared" si="14"/>
        <v>28.016</v>
      </c>
      <c r="DY33" s="68">
        <f t="shared" si="14"/>
        <v>31.539</v>
      </c>
      <c r="DZ33" s="68">
        <f t="shared" si="14"/>
        <v>28.831</v>
      </c>
      <c r="EA33" s="68">
        <f t="shared" si="14"/>
        <v>29.976</v>
      </c>
      <c r="EB33" s="68">
        <f t="shared" si="14"/>
        <v>24.927</v>
      </c>
      <c r="EC33" s="68">
        <f t="shared" si="14"/>
        <v>27.117</v>
      </c>
      <c r="ED33" s="68">
        <f t="shared" si="14"/>
        <v>19.216</v>
      </c>
      <c r="EE33" s="68">
        <f t="shared" si="14"/>
        <v>22.728</v>
      </c>
      <c r="EF33" s="68">
        <f t="shared" si="14"/>
        <v>25.548</v>
      </c>
      <c r="EG33" s="68">
        <f t="shared" si="14"/>
        <v>25.012</v>
      </c>
      <c r="EH33" s="68">
        <f t="shared" si="14"/>
        <v>25.26</v>
      </c>
      <c r="EI33" s="68">
        <f t="shared" si="14"/>
        <v>21.258</v>
      </c>
      <c r="EJ33" s="68">
        <f t="shared" si="14"/>
        <v>25.37</v>
      </c>
      <c r="EK33" s="68">
        <f t="shared" si="14"/>
        <v>25.655</v>
      </c>
      <c r="EL33" s="68">
        <f t="shared" si="14"/>
        <v>31.249</v>
      </c>
      <c r="EM33" s="68">
        <f t="shared" si="14"/>
        <v>31.442</v>
      </c>
      <c r="EN33" s="68">
        <f t="shared" si="14"/>
        <v>26.909</v>
      </c>
      <c r="EO33" s="68">
        <f t="shared" si="14"/>
        <v>28.532</v>
      </c>
      <c r="EP33" s="68">
        <f t="shared" si="14"/>
        <v>22.178</v>
      </c>
      <c r="EQ33" s="68">
        <f t="shared" si="14"/>
        <v>22.876</v>
      </c>
      <c r="ER33" s="68">
        <f t="shared" si="14"/>
        <v>23.392</v>
      </c>
      <c r="ES33" s="68">
        <f t="shared" si="14"/>
        <v>21.898</v>
      </c>
      <c r="ET33" s="68">
        <f t="shared" si="14"/>
        <v>20.386</v>
      </c>
      <c r="EU33" s="68">
        <f t="shared" si="14"/>
        <v>24.607</v>
      </c>
      <c r="EV33" s="68">
        <f t="shared" si="14"/>
        <v>20.227</v>
      </c>
      <c r="EW33" s="68">
        <f t="shared" si="14"/>
        <v>23.527</v>
      </c>
      <c r="EX33" s="68">
        <f t="shared" si="14"/>
        <v>29.524</v>
      </c>
      <c r="EY33" s="68">
        <f t="shared" si="14"/>
        <v>29.666</v>
      </c>
      <c r="EZ33" s="68">
        <f t="shared" si="14"/>
        <v>28.241</v>
      </c>
      <c r="FA33" s="68">
        <f t="shared" si="14"/>
        <v>33.033</v>
      </c>
      <c r="FB33" s="68">
        <f t="shared" si="14"/>
        <v>21.306</v>
      </c>
      <c r="FC33" s="68">
        <f t="shared" si="14"/>
        <v>21.428</v>
      </c>
      <c r="FD33" s="68">
        <f t="shared" si="14"/>
        <v>26.544</v>
      </c>
      <c r="FE33" s="68">
        <f t="shared" si="14"/>
        <v>23.033</v>
      </c>
      <c r="FF33" s="68">
        <f t="shared" si="14"/>
        <v>24.62</v>
      </c>
      <c r="FG33" s="68">
        <f t="shared" si="14"/>
        <v>20.722</v>
      </c>
      <c r="FH33" s="68">
        <f t="shared" si="14"/>
        <v>23.47</v>
      </c>
      <c r="FI33" s="68">
        <f t="shared" si="14"/>
        <v>23.027</v>
      </c>
      <c r="FJ33" s="68">
        <f t="shared" si="14"/>
        <v>26.464</v>
      </c>
      <c r="FK33" s="68">
        <f t="shared" si="14"/>
        <v>31.726</v>
      </c>
      <c r="FL33" s="68">
        <f t="shared" si="14"/>
        <v>28.062</v>
      </c>
      <c r="FM33" s="68">
        <f t="shared" si="14"/>
        <v>32.277</v>
      </c>
      <c r="FN33" s="68">
        <f t="shared" si="14"/>
        <v>21.827</v>
      </c>
      <c r="FO33" s="68">
        <f t="shared" si="14"/>
        <v>18.863</v>
      </c>
      <c r="FP33" s="68">
        <f t="shared" si="14"/>
        <v>20.144</v>
      </c>
      <c r="FQ33" s="68">
        <f t="shared" si="14"/>
        <v>21.179</v>
      </c>
      <c r="FR33" s="68">
        <f t="shared" si="14"/>
        <v>26.041</v>
      </c>
      <c r="FS33" s="68">
        <f t="shared" si="14"/>
        <v>23.057</v>
      </c>
      <c r="FT33" s="68">
        <f t="shared" si="14"/>
        <v>26.372</v>
      </c>
      <c r="FU33" s="68">
        <f t="shared" si="14"/>
        <v>27.949</v>
      </c>
      <c r="FV33" s="68">
        <f t="shared" si="14"/>
        <v>36.266</v>
      </c>
      <c r="FW33" s="68">
        <f t="shared" si="14"/>
        <v>27.298</v>
      </c>
      <c r="FX33" s="68">
        <f t="shared" si="14"/>
        <v>22.758</v>
      </c>
      <c r="FY33" s="68">
        <f t="shared" si="14"/>
        <v>27.854</v>
      </c>
      <c r="FZ33" s="68">
        <f t="shared" si="14"/>
        <v>21.211</v>
      </c>
      <c r="GA33" s="68">
        <f t="shared" si="14"/>
        <v>19.771</v>
      </c>
      <c r="GB33" s="68">
        <f t="shared" si="14"/>
        <v>23.794</v>
      </c>
      <c r="GC33" s="68">
        <f t="shared" si="14"/>
        <v>20.804</v>
      </c>
      <c r="GD33" s="68">
        <f t="shared" si="14"/>
        <v>23.958</v>
      </c>
      <c r="GE33" s="68">
        <f t="shared" si="14"/>
        <v>26.505</v>
      </c>
      <c r="GF33" s="68">
        <f t="shared" si="14"/>
        <v>25.889</v>
      </c>
      <c r="GG33" s="68">
        <f t="shared" si="14"/>
        <v>22.095</v>
      </c>
      <c r="GH33" s="68">
        <f t="shared" si="14"/>
        <v>24.865</v>
      </c>
      <c r="GI33" s="68">
        <f t="shared" si="14"/>
        <v>25.12</v>
      </c>
      <c r="GJ33" s="68">
        <f t="shared" si="14"/>
        <v>22.597</v>
      </c>
      <c r="GK33" s="68">
        <f t="shared" si="14"/>
        <v>23.238</v>
      </c>
      <c r="GL33" s="68">
        <f t="shared" si="14"/>
        <v>23.219</v>
      </c>
      <c r="GM33" s="68">
        <f t="shared" si="14"/>
        <v>20.154</v>
      </c>
      <c r="GN33" s="68">
        <f t="shared" si="14"/>
        <v>17.817</v>
      </c>
      <c r="GO33" s="68">
        <f t="shared" si="14"/>
        <v>21.689</v>
      </c>
      <c r="GP33" s="68">
        <f t="shared" si="14"/>
        <v>21.915</v>
      </c>
      <c r="GQ33" s="68">
        <f t="shared" si="14"/>
        <v>21.154</v>
      </c>
      <c r="GR33" s="68">
        <f t="shared" si="14"/>
        <v>25.341</v>
      </c>
      <c r="GS33" s="68">
        <f t="shared" si="14"/>
        <v>19.877</v>
      </c>
      <c r="GT33" s="68">
        <f t="shared" si="14"/>
        <v>18.474</v>
      </c>
      <c r="GU33" s="68">
        <f t="shared" si="14"/>
        <v>22.49</v>
      </c>
      <c r="GV33" s="68">
        <f t="shared" si="14"/>
        <v>24.248</v>
      </c>
      <c r="GW33" s="68">
        <f t="shared" si="14"/>
        <v>21.908</v>
      </c>
      <c r="GX33" s="68">
        <f t="shared" si="14"/>
        <v>15.286</v>
      </c>
      <c r="GY33" s="68">
        <f t="shared" si="14"/>
        <v>15.621</v>
      </c>
      <c r="GZ33" s="68">
        <f t="shared" si="14"/>
        <v>28.824</v>
      </c>
      <c r="HA33" s="68">
        <f t="shared" si="14"/>
        <v>22.005</v>
      </c>
      <c r="HB33" s="68">
        <f t="shared" si="14"/>
        <v>23.162</v>
      </c>
      <c r="HC33" s="68">
        <f t="shared" si="14"/>
        <v>27.547</v>
      </c>
      <c r="HD33" s="68">
        <f t="shared" si="14"/>
        <v>29.441</v>
      </c>
      <c r="HE33" s="61">
        <f t="shared" si="14"/>
        <v>21.244</v>
      </c>
      <c r="HF33" s="61">
        <f t="shared" si="14"/>
        <v>20.215</v>
      </c>
      <c r="HG33" s="61">
        <f t="shared" si="14"/>
        <v>30.899</v>
      </c>
      <c r="HH33" s="61">
        <f t="shared" si="14"/>
        <v>27.727</v>
      </c>
      <c r="HI33" s="61">
        <f t="shared" si="14"/>
        <v>24.442</v>
      </c>
      <c r="HJ33" s="61">
        <f t="shared" si="14"/>
        <v>23.591</v>
      </c>
      <c r="HK33" s="61">
        <f t="shared" si="14"/>
        <v>24.723</v>
      </c>
      <c r="HL33" s="61">
        <f t="shared" si="14"/>
        <v>27.163</v>
      </c>
      <c r="HM33" s="61">
        <f t="shared" si="14"/>
        <v>27.493</v>
      </c>
      <c r="HN33" s="61">
        <f t="shared" si="14"/>
        <v>27.095</v>
      </c>
      <c r="HO33" s="61">
        <f t="shared" si="14"/>
        <v>28.774</v>
      </c>
      <c r="HP33" s="61">
        <f t="shared" si="14"/>
        <v>16.276</v>
      </c>
      <c r="HQ33" s="61">
        <f t="shared" si="14"/>
        <v>27.164</v>
      </c>
      <c r="HR33" s="61">
        <f t="shared" si="14"/>
        <v>25.546</v>
      </c>
      <c r="HS33" s="61">
        <f t="shared" si="14"/>
        <v>31.349</v>
      </c>
      <c r="HT33" s="81"/>
      <c r="HU33" s="81"/>
      <c r="HV33" s="81"/>
      <c r="HW33" s="81"/>
    </row>
    <row r="34" ht="4.5" customHeight="1">
      <c r="A34" s="19">
        <f t="shared" si="2"/>
        <v>30</v>
      </c>
      <c r="B34" s="89"/>
      <c r="C34" s="90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  <c r="DP34" s="75"/>
      <c r="DQ34" s="75"/>
      <c r="DR34" s="75"/>
      <c r="DS34" s="75"/>
      <c r="DT34" s="75"/>
      <c r="DU34" s="75"/>
      <c r="DV34" s="75"/>
      <c r="DW34" s="75"/>
      <c r="DX34" s="75"/>
      <c r="DY34" s="75"/>
      <c r="DZ34" s="75"/>
      <c r="EA34" s="75"/>
      <c r="EB34" s="75"/>
      <c r="EC34" s="75"/>
      <c r="ED34" s="75"/>
      <c r="EE34" s="75"/>
      <c r="EF34" s="75"/>
      <c r="EG34" s="75"/>
      <c r="EH34" s="75"/>
      <c r="EI34" s="75"/>
      <c r="EJ34" s="75"/>
      <c r="EK34" s="75"/>
      <c r="EL34" s="75"/>
      <c r="EM34" s="75"/>
      <c r="EN34" s="75"/>
      <c r="EO34" s="75"/>
      <c r="EP34" s="75"/>
      <c r="EQ34" s="75"/>
      <c r="ER34" s="75"/>
      <c r="ES34" s="75"/>
      <c r="ET34" s="75"/>
      <c r="EU34" s="75"/>
      <c r="EV34" s="75"/>
      <c r="EW34" s="75"/>
      <c r="EX34" s="75"/>
      <c r="EY34" s="75"/>
      <c r="EZ34" s="75"/>
      <c r="FA34" s="75"/>
      <c r="FB34" s="75"/>
      <c r="FC34" s="75"/>
      <c r="FD34" s="75"/>
      <c r="FE34" s="75"/>
      <c r="FF34" s="75"/>
      <c r="FG34" s="75"/>
      <c r="FH34" s="75"/>
      <c r="FI34" s="75"/>
      <c r="FJ34" s="75"/>
      <c r="FK34" s="75"/>
      <c r="FL34" s="75"/>
      <c r="FM34" s="75"/>
      <c r="FN34" s="75"/>
      <c r="FO34" s="75"/>
      <c r="FP34" s="75"/>
      <c r="FQ34" s="75"/>
      <c r="FR34" s="75"/>
      <c r="FS34" s="75"/>
      <c r="FT34" s="75"/>
      <c r="FU34" s="75"/>
      <c r="FV34" s="75"/>
      <c r="FW34" s="75"/>
      <c r="FX34" s="75"/>
      <c r="FY34" s="75"/>
      <c r="FZ34" s="75"/>
      <c r="GA34" s="75"/>
      <c r="GB34" s="75"/>
      <c r="GC34" s="75"/>
      <c r="GD34" s="75"/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/>
      <c r="GR34" s="75"/>
      <c r="GS34" s="75"/>
      <c r="GT34" s="75"/>
      <c r="GU34" s="75"/>
      <c r="GV34" s="75"/>
      <c r="GW34" s="75"/>
      <c r="GX34" s="75"/>
      <c r="GY34" s="75"/>
      <c r="GZ34" s="75"/>
      <c r="HA34" s="75"/>
      <c r="HB34" s="75"/>
      <c r="HC34" s="75"/>
      <c r="HD34" s="75"/>
      <c r="HE34" s="84"/>
      <c r="HF34" s="84"/>
      <c r="HG34" s="84"/>
      <c r="HH34" s="84"/>
      <c r="HI34" s="84"/>
      <c r="HJ34" s="84"/>
      <c r="HK34" s="84"/>
      <c r="HL34" s="84"/>
      <c r="HM34" s="84"/>
      <c r="HN34" s="84"/>
      <c r="HO34" s="84"/>
      <c r="HP34" s="84"/>
      <c r="HQ34" s="84"/>
      <c r="HR34" s="84"/>
      <c r="HS34" s="84"/>
      <c r="HT34" s="81"/>
      <c r="HU34" s="81"/>
      <c r="HV34" s="81"/>
      <c r="HW34" s="81"/>
    </row>
    <row r="35" ht="13.5" customHeight="1">
      <c r="A35" s="19">
        <f t="shared" si="2"/>
        <v>31</v>
      </c>
      <c r="B35" s="91" t="s">
        <v>29</v>
      </c>
      <c r="C35" s="72"/>
      <c r="D35" s="72">
        <f t="shared" ref="D35:HS35" si="15">SUM(D14,D23)</f>
        <v>66.817</v>
      </c>
      <c r="E35" s="72">
        <f t="shared" si="15"/>
        <v>56.276</v>
      </c>
      <c r="F35" s="72">
        <f t="shared" si="15"/>
        <v>71.254</v>
      </c>
      <c r="G35" s="72">
        <f t="shared" si="15"/>
        <v>64.829</v>
      </c>
      <c r="H35" s="72">
        <f t="shared" si="15"/>
        <v>73.33</v>
      </c>
      <c r="I35" s="72">
        <f t="shared" si="15"/>
        <v>76.619</v>
      </c>
      <c r="J35" s="72">
        <f t="shared" si="15"/>
        <v>81.197</v>
      </c>
      <c r="K35" s="72">
        <f t="shared" si="15"/>
        <v>78.866</v>
      </c>
      <c r="L35" s="72">
        <f t="shared" si="15"/>
        <v>73.201</v>
      </c>
      <c r="M35" s="72">
        <f t="shared" si="15"/>
        <v>75.695</v>
      </c>
      <c r="N35" s="72">
        <f t="shared" si="15"/>
        <v>70.506</v>
      </c>
      <c r="O35" s="72">
        <f t="shared" si="15"/>
        <v>78.932</v>
      </c>
      <c r="P35" s="72">
        <f t="shared" si="15"/>
        <v>65.373</v>
      </c>
      <c r="Q35" s="72">
        <f t="shared" si="15"/>
        <v>61.127</v>
      </c>
      <c r="R35" s="72">
        <f t="shared" si="15"/>
        <v>65.451</v>
      </c>
      <c r="S35" s="72">
        <f t="shared" si="15"/>
        <v>68.885</v>
      </c>
      <c r="T35" s="72">
        <f t="shared" si="15"/>
        <v>78.572</v>
      </c>
      <c r="U35" s="72">
        <f t="shared" si="15"/>
        <v>73.078</v>
      </c>
      <c r="V35" s="72">
        <f t="shared" si="15"/>
        <v>79.472</v>
      </c>
      <c r="W35" s="72">
        <f t="shared" si="15"/>
        <v>79.663</v>
      </c>
      <c r="X35" s="72">
        <f t="shared" si="15"/>
        <v>76.398</v>
      </c>
      <c r="Y35" s="72">
        <f t="shared" si="15"/>
        <v>84.643</v>
      </c>
      <c r="Z35" s="72">
        <f t="shared" si="15"/>
        <v>73.608</v>
      </c>
      <c r="AA35" s="72">
        <f t="shared" si="15"/>
        <v>69.731</v>
      </c>
      <c r="AB35" s="72">
        <f t="shared" si="15"/>
        <v>62.183</v>
      </c>
      <c r="AC35" s="72">
        <f t="shared" si="15"/>
        <v>65.858</v>
      </c>
      <c r="AD35" s="72">
        <f t="shared" si="15"/>
        <v>69.978</v>
      </c>
      <c r="AE35" s="72">
        <f t="shared" si="15"/>
        <v>60.713</v>
      </c>
      <c r="AF35" s="72">
        <f t="shared" si="15"/>
        <v>67.227</v>
      </c>
      <c r="AG35" s="72">
        <f t="shared" si="15"/>
        <v>70.227</v>
      </c>
      <c r="AH35" s="72">
        <f t="shared" si="15"/>
        <v>68.628</v>
      </c>
      <c r="AI35" s="72">
        <f t="shared" si="15"/>
        <v>77.383</v>
      </c>
      <c r="AJ35" s="72">
        <f t="shared" si="15"/>
        <v>77.712</v>
      </c>
      <c r="AK35" s="72">
        <f t="shared" si="15"/>
        <v>86.411</v>
      </c>
      <c r="AL35" s="72">
        <f t="shared" si="15"/>
        <v>84.329</v>
      </c>
      <c r="AM35" s="72">
        <f t="shared" si="15"/>
        <v>71.571</v>
      </c>
      <c r="AN35" s="72">
        <f t="shared" si="15"/>
        <v>54.621</v>
      </c>
      <c r="AO35" s="72">
        <f t="shared" si="15"/>
        <v>56.714</v>
      </c>
      <c r="AP35" s="72">
        <f t="shared" si="15"/>
        <v>67.104</v>
      </c>
      <c r="AQ35" s="72">
        <f t="shared" si="15"/>
        <v>71.836</v>
      </c>
      <c r="AR35" s="72">
        <f t="shared" si="15"/>
        <v>77.084</v>
      </c>
      <c r="AS35" s="72">
        <f t="shared" si="15"/>
        <v>89.054</v>
      </c>
      <c r="AT35" s="72">
        <f t="shared" si="15"/>
        <v>90.558</v>
      </c>
      <c r="AU35" s="72">
        <f t="shared" si="15"/>
        <v>81.226</v>
      </c>
      <c r="AV35" s="72">
        <f t="shared" si="15"/>
        <v>76.215</v>
      </c>
      <c r="AW35" s="72">
        <f t="shared" si="15"/>
        <v>81.629</v>
      </c>
      <c r="AX35" s="72">
        <f t="shared" si="15"/>
        <v>71.225</v>
      </c>
      <c r="AY35" s="72">
        <f t="shared" si="15"/>
        <v>72.781</v>
      </c>
      <c r="AZ35" s="72">
        <f t="shared" si="15"/>
        <v>69.61</v>
      </c>
      <c r="BA35" s="72">
        <f t="shared" si="15"/>
        <v>62.083</v>
      </c>
      <c r="BB35" s="72">
        <f t="shared" si="15"/>
        <v>76.001</v>
      </c>
      <c r="BC35" s="72">
        <f t="shared" si="15"/>
        <v>70.003</v>
      </c>
      <c r="BD35" s="72">
        <f t="shared" si="15"/>
        <v>80.613</v>
      </c>
      <c r="BE35" s="72">
        <f t="shared" si="15"/>
        <v>83.835</v>
      </c>
      <c r="BF35" s="72">
        <f t="shared" si="15"/>
        <v>80.003</v>
      </c>
      <c r="BG35" s="72">
        <f t="shared" si="15"/>
        <v>84.012</v>
      </c>
      <c r="BH35" s="72">
        <f t="shared" si="15"/>
        <v>83.796</v>
      </c>
      <c r="BI35" s="72">
        <f t="shared" si="15"/>
        <v>81.734</v>
      </c>
      <c r="BJ35" s="72">
        <f t="shared" si="15"/>
        <v>82.425</v>
      </c>
      <c r="BK35" s="72">
        <f t="shared" si="15"/>
        <v>74.602</v>
      </c>
      <c r="BL35" s="72">
        <f t="shared" si="15"/>
        <v>70.82</v>
      </c>
      <c r="BM35" s="72">
        <f t="shared" si="15"/>
        <v>61.63</v>
      </c>
      <c r="BN35" s="72">
        <f t="shared" si="15"/>
        <v>70.11</v>
      </c>
      <c r="BO35" s="72">
        <f t="shared" si="15"/>
        <v>78.192</v>
      </c>
      <c r="BP35" s="72">
        <f t="shared" si="15"/>
        <v>79.216</v>
      </c>
      <c r="BQ35" s="72">
        <f t="shared" si="15"/>
        <v>78.599</v>
      </c>
      <c r="BR35" s="72">
        <f t="shared" si="15"/>
        <v>85.43</v>
      </c>
      <c r="BS35" s="72">
        <f t="shared" si="15"/>
        <v>82.645</v>
      </c>
      <c r="BT35" s="72">
        <f t="shared" si="15"/>
        <v>84.234</v>
      </c>
      <c r="BU35" s="72">
        <f t="shared" si="15"/>
        <v>77.226</v>
      </c>
      <c r="BV35" s="72">
        <f t="shared" si="15"/>
        <v>63.961</v>
      </c>
      <c r="BW35" s="72">
        <f t="shared" si="15"/>
        <v>69.257</v>
      </c>
      <c r="BX35" s="72">
        <f t="shared" si="15"/>
        <v>69.737</v>
      </c>
      <c r="BY35" s="72">
        <f t="shared" si="15"/>
        <v>67.536</v>
      </c>
      <c r="BZ35" s="72">
        <f t="shared" si="15"/>
        <v>72.821</v>
      </c>
      <c r="CA35" s="72">
        <f t="shared" si="15"/>
        <v>67.965</v>
      </c>
      <c r="CB35" s="72">
        <f t="shared" si="15"/>
        <v>68.067</v>
      </c>
      <c r="CC35" s="72">
        <f t="shared" si="15"/>
        <v>80.308</v>
      </c>
      <c r="CD35" s="72">
        <f t="shared" si="15"/>
        <v>80.494</v>
      </c>
      <c r="CE35" s="72">
        <f t="shared" si="15"/>
        <v>94.185</v>
      </c>
      <c r="CF35" s="72">
        <f t="shared" si="15"/>
        <v>80.609</v>
      </c>
      <c r="CG35" s="72">
        <f t="shared" si="15"/>
        <v>92.558</v>
      </c>
      <c r="CH35" s="72">
        <f t="shared" si="15"/>
        <v>69.664</v>
      </c>
      <c r="CI35" s="72">
        <f t="shared" si="15"/>
        <v>64.337</v>
      </c>
      <c r="CJ35" s="72">
        <f t="shared" si="15"/>
        <v>58.938</v>
      </c>
      <c r="CK35" s="72">
        <f t="shared" si="15"/>
        <v>65.038</v>
      </c>
      <c r="CL35" s="72">
        <f t="shared" si="15"/>
        <v>71.8</v>
      </c>
      <c r="CM35" s="72">
        <f t="shared" si="15"/>
        <v>73.714</v>
      </c>
      <c r="CN35" s="72">
        <f t="shared" si="15"/>
        <v>77.594</v>
      </c>
      <c r="CO35" s="72">
        <f t="shared" si="15"/>
        <v>77.964</v>
      </c>
      <c r="CP35" s="72">
        <f t="shared" si="15"/>
        <v>81.472</v>
      </c>
      <c r="CQ35" s="72">
        <f t="shared" si="15"/>
        <v>86.04</v>
      </c>
      <c r="CR35" s="72">
        <f t="shared" si="15"/>
        <v>79.514</v>
      </c>
      <c r="CS35" s="72">
        <f t="shared" si="15"/>
        <v>98.147</v>
      </c>
      <c r="CT35" s="72">
        <f t="shared" si="15"/>
        <v>79.964</v>
      </c>
      <c r="CU35" s="72">
        <f t="shared" si="15"/>
        <v>87.331</v>
      </c>
      <c r="CV35" s="72">
        <f t="shared" si="15"/>
        <v>75.903</v>
      </c>
      <c r="CW35" s="72">
        <f t="shared" si="15"/>
        <v>75.579</v>
      </c>
      <c r="CX35" s="72">
        <f t="shared" si="15"/>
        <v>92.042</v>
      </c>
      <c r="CY35" s="72">
        <f t="shared" si="15"/>
        <v>89.117</v>
      </c>
      <c r="CZ35" s="72">
        <f t="shared" si="15"/>
        <v>82.647</v>
      </c>
      <c r="DA35" s="72">
        <f t="shared" si="15"/>
        <v>74.051</v>
      </c>
      <c r="DB35" s="72">
        <f t="shared" si="15"/>
        <v>79.188</v>
      </c>
      <c r="DC35" s="72">
        <f t="shared" si="15"/>
        <v>79.943</v>
      </c>
      <c r="DD35" s="72">
        <f t="shared" si="15"/>
        <v>91.408</v>
      </c>
      <c r="DE35" s="72">
        <f t="shared" si="15"/>
        <v>91.236</v>
      </c>
      <c r="DF35" s="72">
        <f t="shared" si="15"/>
        <v>72.774</v>
      </c>
      <c r="DG35" s="72">
        <f t="shared" si="15"/>
        <v>71.228</v>
      </c>
      <c r="DH35" s="72">
        <f t="shared" si="15"/>
        <v>64.484</v>
      </c>
      <c r="DI35" s="72">
        <f t="shared" si="15"/>
        <v>77.038</v>
      </c>
      <c r="DJ35" s="72">
        <f t="shared" si="15"/>
        <v>84.272</v>
      </c>
      <c r="DK35" s="72">
        <f t="shared" si="15"/>
        <v>83.716</v>
      </c>
      <c r="DL35" s="72">
        <f t="shared" si="15"/>
        <v>84.474</v>
      </c>
      <c r="DM35" s="72">
        <f t="shared" si="15"/>
        <v>87.567</v>
      </c>
      <c r="DN35" s="72">
        <f t="shared" si="15"/>
        <v>93.174</v>
      </c>
      <c r="DO35" s="72">
        <f t="shared" si="15"/>
        <v>99.741</v>
      </c>
      <c r="DP35" s="72">
        <f t="shared" si="15"/>
        <v>95.806</v>
      </c>
      <c r="DQ35" s="72">
        <f t="shared" si="15"/>
        <v>96.102</v>
      </c>
      <c r="DR35" s="72">
        <f t="shared" si="15"/>
        <v>87.361</v>
      </c>
      <c r="DS35" s="72">
        <f t="shared" si="15"/>
        <v>81.423</v>
      </c>
      <c r="DT35" s="72">
        <f t="shared" si="15"/>
        <v>77.6</v>
      </c>
      <c r="DU35" s="72">
        <f t="shared" si="15"/>
        <v>76.167</v>
      </c>
      <c r="DV35" s="72">
        <f t="shared" si="15"/>
        <v>83.698</v>
      </c>
      <c r="DW35" s="72">
        <f t="shared" si="15"/>
        <v>84.345</v>
      </c>
      <c r="DX35" s="72">
        <f t="shared" si="15"/>
        <v>87.22</v>
      </c>
      <c r="DY35" s="72">
        <f t="shared" si="15"/>
        <v>94.451</v>
      </c>
      <c r="DZ35" s="72">
        <f t="shared" si="15"/>
        <v>89.79</v>
      </c>
      <c r="EA35" s="72">
        <f t="shared" si="15"/>
        <v>98.497</v>
      </c>
      <c r="EB35" s="72">
        <f t="shared" si="15"/>
        <v>87.003</v>
      </c>
      <c r="EC35" s="72">
        <f t="shared" si="15"/>
        <v>90.942</v>
      </c>
      <c r="ED35" s="72">
        <f t="shared" si="15"/>
        <v>76.713</v>
      </c>
      <c r="EE35" s="72">
        <f t="shared" si="15"/>
        <v>83.479</v>
      </c>
      <c r="EF35" s="72">
        <f t="shared" si="15"/>
        <v>82.243</v>
      </c>
      <c r="EG35" s="72">
        <f t="shared" si="15"/>
        <v>78.232</v>
      </c>
      <c r="EH35" s="72">
        <f t="shared" si="15"/>
        <v>88.366</v>
      </c>
      <c r="EI35" s="72">
        <f t="shared" si="15"/>
        <v>78.763</v>
      </c>
      <c r="EJ35" s="72">
        <f t="shared" si="15"/>
        <v>86.455</v>
      </c>
      <c r="EK35" s="72">
        <f t="shared" si="15"/>
        <v>89.398</v>
      </c>
      <c r="EL35" s="72">
        <f t="shared" si="15"/>
        <v>98.059</v>
      </c>
      <c r="EM35" s="72">
        <f t="shared" si="15"/>
        <v>99.13</v>
      </c>
      <c r="EN35" s="72">
        <f t="shared" si="15"/>
        <v>98.245</v>
      </c>
      <c r="EO35" s="72">
        <f t="shared" si="15"/>
        <v>101.516</v>
      </c>
      <c r="EP35" s="72">
        <f t="shared" si="15"/>
        <v>86.936</v>
      </c>
      <c r="EQ35" s="72">
        <f t="shared" si="15"/>
        <v>80.747</v>
      </c>
      <c r="ER35" s="72">
        <f t="shared" si="15"/>
        <v>85.435</v>
      </c>
      <c r="ES35" s="72">
        <f t="shared" si="15"/>
        <v>79.87</v>
      </c>
      <c r="ET35" s="72">
        <f t="shared" si="15"/>
        <v>82.893</v>
      </c>
      <c r="EU35" s="72">
        <f t="shared" si="15"/>
        <v>81.195</v>
      </c>
      <c r="EV35" s="72">
        <f t="shared" si="15"/>
        <v>72.924</v>
      </c>
      <c r="EW35" s="72">
        <f t="shared" si="15"/>
        <v>81.706</v>
      </c>
      <c r="EX35" s="72">
        <f t="shared" si="15"/>
        <v>102.464</v>
      </c>
      <c r="EY35" s="72">
        <f t="shared" si="15"/>
        <v>110.206</v>
      </c>
      <c r="EZ35" s="72">
        <f t="shared" si="15"/>
        <v>99.613</v>
      </c>
      <c r="FA35" s="72">
        <f t="shared" si="15"/>
        <v>110.566</v>
      </c>
      <c r="FB35" s="72">
        <f t="shared" si="15"/>
        <v>84.528</v>
      </c>
      <c r="FC35" s="72">
        <f t="shared" si="15"/>
        <v>81.303</v>
      </c>
      <c r="FD35" s="72">
        <f t="shared" si="15"/>
        <v>83.156</v>
      </c>
      <c r="FE35" s="72">
        <f t="shared" si="15"/>
        <v>76.326</v>
      </c>
      <c r="FF35" s="72">
        <f t="shared" si="15"/>
        <v>84.614</v>
      </c>
      <c r="FG35" s="72">
        <f t="shared" si="15"/>
        <v>79.624</v>
      </c>
      <c r="FH35" s="72">
        <f t="shared" si="15"/>
        <v>80.893</v>
      </c>
      <c r="FI35" s="72">
        <f t="shared" si="15"/>
        <v>82.099</v>
      </c>
      <c r="FJ35" s="72">
        <f t="shared" si="15"/>
        <v>87.007</v>
      </c>
      <c r="FK35" s="72">
        <f t="shared" si="15"/>
        <v>97.86</v>
      </c>
      <c r="FL35" s="72">
        <f t="shared" si="15"/>
        <v>91.016</v>
      </c>
      <c r="FM35" s="72">
        <f t="shared" si="15"/>
        <v>103.19</v>
      </c>
      <c r="FN35" s="72">
        <f t="shared" si="15"/>
        <v>85.617</v>
      </c>
      <c r="FO35" s="72">
        <f t="shared" si="15"/>
        <v>76.184</v>
      </c>
      <c r="FP35" s="72">
        <f t="shared" si="15"/>
        <v>76.449</v>
      </c>
      <c r="FQ35" s="72">
        <f t="shared" si="15"/>
        <v>77.001</v>
      </c>
      <c r="FR35" s="72">
        <f t="shared" si="15"/>
        <v>90.418</v>
      </c>
      <c r="FS35" s="72">
        <f t="shared" si="15"/>
        <v>73.926</v>
      </c>
      <c r="FT35" s="72">
        <f t="shared" si="15"/>
        <v>83.182</v>
      </c>
      <c r="FU35" s="72">
        <f t="shared" si="15"/>
        <v>83.025</v>
      </c>
      <c r="FV35" s="72">
        <f t="shared" si="15"/>
        <v>101.153</v>
      </c>
      <c r="FW35" s="72">
        <f t="shared" si="15"/>
        <v>92.795</v>
      </c>
      <c r="FX35" s="72">
        <f t="shared" si="15"/>
        <v>85.162</v>
      </c>
      <c r="FY35" s="72">
        <f t="shared" si="15"/>
        <v>90.449</v>
      </c>
      <c r="FZ35" s="72">
        <f t="shared" si="15"/>
        <v>81.868</v>
      </c>
      <c r="GA35" s="72">
        <f t="shared" si="15"/>
        <v>82.192</v>
      </c>
      <c r="GB35" s="72">
        <f t="shared" si="15"/>
        <v>89.243</v>
      </c>
      <c r="GC35" s="72">
        <f t="shared" si="15"/>
        <v>77.294</v>
      </c>
      <c r="GD35" s="72">
        <f t="shared" si="15"/>
        <v>91.343</v>
      </c>
      <c r="GE35" s="72">
        <f t="shared" si="15"/>
        <v>91.683</v>
      </c>
      <c r="GF35" s="72">
        <f t="shared" si="15"/>
        <v>106.345</v>
      </c>
      <c r="GG35" s="72">
        <f t="shared" si="15"/>
        <v>82.692</v>
      </c>
      <c r="GH35" s="72">
        <f t="shared" si="15"/>
        <v>85.06</v>
      </c>
      <c r="GI35" s="72">
        <f t="shared" si="15"/>
        <v>91.888</v>
      </c>
      <c r="GJ35" s="72">
        <f t="shared" si="15"/>
        <v>81.405</v>
      </c>
      <c r="GK35" s="72">
        <f t="shared" si="15"/>
        <v>89.242</v>
      </c>
      <c r="GL35" s="72">
        <f t="shared" si="15"/>
        <v>78.446</v>
      </c>
      <c r="GM35" s="72">
        <f t="shared" si="15"/>
        <v>77.642</v>
      </c>
      <c r="GN35" s="72">
        <f t="shared" si="15"/>
        <v>68.56</v>
      </c>
      <c r="GO35" s="72">
        <f t="shared" si="15"/>
        <v>74.797</v>
      </c>
      <c r="GP35" s="72">
        <f t="shared" si="15"/>
        <v>79.579</v>
      </c>
      <c r="GQ35" s="72">
        <f t="shared" si="15"/>
        <v>71.557</v>
      </c>
      <c r="GR35" s="72">
        <f t="shared" si="15"/>
        <v>89.026</v>
      </c>
      <c r="GS35" s="72">
        <f t="shared" si="15"/>
        <v>74.479</v>
      </c>
      <c r="GT35" s="72">
        <f t="shared" si="15"/>
        <v>68.244</v>
      </c>
      <c r="GU35" s="72">
        <f t="shared" si="15"/>
        <v>78.033</v>
      </c>
      <c r="GV35" s="72">
        <f t="shared" si="15"/>
        <v>81.405</v>
      </c>
      <c r="GW35" s="72">
        <f t="shared" si="15"/>
        <v>81.429</v>
      </c>
      <c r="GX35" s="72">
        <f t="shared" si="15"/>
        <v>72.216</v>
      </c>
      <c r="GY35" s="72">
        <f t="shared" si="15"/>
        <v>76.617</v>
      </c>
      <c r="GZ35" s="72">
        <f t="shared" si="15"/>
        <v>79.571</v>
      </c>
      <c r="HA35" s="72">
        <f t="shared" si="15"/>
        <v>71.221</v>
      </c>
      <c r="HB35" s="72">
        <f t="shared" si="15"/>
        <v>86.907</v>
      </c>
      <c r="HC35" s="92">
        <f t="shared" si="15"/>
        <v>81.743</v>
      </c>
      <c r="HD35" s="72">
        <f t="shared" si="15"/>
        <v>92.37</v>
      </c>
      <c r="HE35" s="73">
        <f t="shared" si="15"/>
        <v>78.638</v>
      </c>
      <c r="HF35" s="73">
        <f t="shared" si="15"/>
        <v>83.347</v>
      </c>
      <c r="HG35" s="73">
        <f t="shared" si="15"/>
        <v>103.632</v>
      </c>
      <c r="HH35" s="73">
        <f t="shared" si="15"/>
        <v>90.295</v>
      </c>
      <c r="HI35" s="73">
        <f t="shared" si="15"/>
        <v>103.02</v>
      </c>
      <c r="HJ35" s="73">
        <f t="shared" si="15"/>
        <v>100.616</v>
      </c>
      <c r="HK35" s="73">
        <f t="shared" si="15"/>
        <v>92.842</v>
      </c>
      <c r="HL35" s="73">
        <f t="shared" si="15"/>
        <v>95.551</v>
      </c>
      <c r="HM35" s="73">
        <f t="shared" si="15"/>
        <v>94.27</v>
      </c>
      <c r="HN35" s="73">
        <f t="shared" si="15"/>
        <v>103.909</v>
      </c>
      <c r="HO35" s="73">
        <f t="shared" si="15"/>
        <v>116.405</v>
      </c>
      <c r="HP35" s="73">
        <f t="shared" si="15"/>
        <v>86.051</v>
      </c>
      <c r="HQ35" s="73">
        <f t="shared" si="15"/>
        <v>115.173</v>
      </c>
      <c r="HR35" s="73">
        <f t="shared" si="15"/>
        <v>114.116</v>
      </c>
      <c r="HS35" s="73">
        <f t="shared" si="15"/>
        <v>124.172</v>
      </c>
      <c r="HT35" s="63"/>
      <c r="HU35" s="63"/>
      <c r="HV35" s="63"/>
      <c r="HW35" s="63"/>
    </row>
    <row r="36" ht="15.75" customHeight="1">
      <c r="A36" s="19">
        <f t="shared" si="2"/>
        <v>32</v>
      </c>
      <c r="B36" s="93" t="s">
        <v>30</v>
      </c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5"/>
      <c r="HF36" s="95"/>
      <c r="HG36" s="95"/>
      <c r="HH36" s="95"/>
      <c r="HI36" s="95"/>
      <c r="HJ36" s="95"/>
      <c r="HK36" s="95"/>
      <c r="HL36" s="95"/>
      <c r="HM36" s="95"/>
      <c r="HN36" s="96"/>
      <c r="HO36" s="96"/>
      <c r="HP36" s="96"/>
      <c r="HQ36" s="96"/>
      <c r="HR36" s="96"/>
      <c r="HS36" s="96"/>
      <c r="HT36" s="82"/>
      <c r="HU36" s="82"/>
      <c r="HV36" s="82"/>
      <c r="HW36" s="82"/>
    </row>
    <row r="37" ht="13.5" customHeight="1">
      <c r="A37" s="19">
        <f t="shared" si="2"/>
        <v>33</v>
      </c>
      <c r="B37" s="9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5"/>
      <c r="HF37" s="95"/>
      <c r="HG37" s="95"/>
      <c r="HH37" s="95"/>
      <c r="HI37" s="95"/>
      <c r="HJ37" s="95"/>
      <c r="HK37" s="95"/>
      <c r="HL37" s="95"/>
      <c r="HM37" s="95"/>
      <c r="HN37" s="96"/>
      <c r="HO37" s="96"/>
      <c r="HP37" s="96"/>
      <c r="HQ37" s="96"/>
      <c r="HR37" s="96"/>
      <c r="HS37" s="96"/>
      <c r="HT37" s="81"/>
      <c r="HU37" s="81"/>
      <c r="HV37" s="81"/>
      <c r="HW37" s="81"/>
    </row>
    <row r="38" ht="12.75" customHeight="1">
      <c r="A38" s="19">
        <f t="shared" si="2"/>
        <v>34</v>
      </c>
      <c r="B38" s="98" t="s">
        <v>31</v>
      </c>
      <c r="C38" s="52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  <c r="CM38" s="85"/>
      <c r="CN38" s="85"/>
      <c r="CO38" s="85"/>
      <c r="CP38" s="85"/>
      <c r="CQ38" s="85"/>
      <c r="CR38" s="85"/>
      <c r="CS38" s="85"/>
      <c r="CT38" s="85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79"/>
      <c r="HF38" s="79"/>
      <c r="HG38" s="79"/>
      <c r="HH38" s="79"/>
      <c r="HI38" s="79"/>
      <c r="HJ38" s="79"/>
      <c r="HK38" s="79"/>
      <c r="HL38" s="79"/>
      <c r="HM38" s="79"/>
      <c r="HN38" s="79"/>
      <c r="HO38" s="79"/>
      <c r="HP38" s="79"/>
      <c r="HQ38" s="79"/>
      <c r="HR38" s="79"/>
      <c r="HS38" s="79"/>
      <c r="HT38" s="81"/>
      <c r="HU38" s="81"/>
      <c r="HV38" s="81"/>
      <c r="HW38" s="81"/>
    </row>
    <row r="39" ht="12.75" customHeight="1">
      <c r="A39" s="19">
        <f t="shared" si="2"/>
        <v>35</v>
      </c>
      <c r="B39" s="54" t="s">
        <v>32</v>
      </c>
      <c r="C39" s="99"/>
      <c r="D39" s="99">
        <v>4964.0</v>
      </c>
      <c r="E39" s="99">
        <v>4539.0</v>
      </c>
      <c r="F39" s="99">
        <v>4995.0</v>
      </c>
      <c r="G39" s="99">
        <v>4617.0</v>
      </c>
      <c r="H39" s="99">
        <v>4783.0</v>
      </c>
      <c r="I39" s="99">
        <v>4647.0</v>
      </c>
      <c r="J39" s="99">
        <v>4703.0</v>
      </c>
      <c r="K39" s="99">
        <v>4800.0</v>
      </c>
      <c r="L39" s="99">
        <v>4597.0</v>
      </c>
      <c r="M39" s="99">
        <v>4704.0</v>
      </c>
      <c r="N39" s="99">
        <v>4833.0</v>
      </c>
      <c r="O39" s="99">
        <v>5177.0</v>
      </c>
      <c r="P39" s="99">
        <v>4864.0</v>
      </c>
      <c r="Q39" s="99">
        <v>4528.0</v>
      </c>
      <c r="R39" s="99">
        <v>4913.0</v>
      </c>
      <c r="S39" s="99">
        <v>4226.0</v>
      </c>
      <c r="T39" s="99">
        <v>4653.0</v>
      </c>
      <c r="U39" s="99">
        <v>4579.0</v>
      </c>
      <c r="V39" s="99">
        <v>5029.0</v>
      </c>
      <c r="W39" s="99">
        <v>5138.0</v>
      </c>
      <c r="X39" s="99">
        <v>4877.0</v>
      </c>
      <c r="Y39" s="99">
        <v>5251.0</v>
      </c>
      <c r="Z39" s="99">
        <v>4977.0</v>
      </c>
      <c r="AA39" s="99">
        <v>5210.0</v>
      </c>
      <c r="AB39" s="99">
        <v>4940.0</v>
      </c>
      <c r="AC39" s="99">
        <v>4892.0</v>
      </c>
      <c r="AD39" s="99">
        <v>4807.5</v>
      </c>
      <c r="AE39" s="99">
        <v>4614.0</v>
      </c>
      <c r="AF39" s="99">
        <v>4708.0</v>
      </c>
      <c r="AG39" s="99">
        <v>4606.5</v>
      </c>
      <c r="AH39" s="99">
        <v>4520.0</v>
      </c>
      <c r="AI39" s="99">
        <v>4697.0</v>
      </c>
      <c r="AJ39" s="99">
        <v>4618.0</v>
      </c>
      <c r="AK39" s="99">
        <v>4491.5</v>
      </c>
      <c r="AL39" s="99">
        <v>4272.0</v>
      </c>
      <c r="AM39" s="99">
        <v>4488.5</v>
      </c>
      <c r="AN39" s="99">
        <v>4231.0</v>
      </c>
      <c r="AO39" s="99">
        <v>3849.0</v>
      </c>
      <c r="AP39" s="99">
        <v>4215.0</v>
      </c>
      <c r="AQ39" s="99">
        <v>4096.5</v>
      </c>
      <c r="AR39" s="99">
        <v>4233.5</v>
      </c>
      <c r="AS39" s="99">
        <v>4178.5</v>
      </c>
      <c r="AT39" s="99">
        <v>4148.0</v>
      </c>
      <c r="AU39" s="99">
        <v>4476.5</v>
      </c>
      <c r="AV39" s="99">
        <v>4089.5</v>
      </c>
      <c r="AW39" s="99">
        <v>4240.5</v>
      </c>
      <c r="AX39" s="99">
        <v>4032.0</v>
      </c>
      <c r="AY39" s="99">
        <v>4274.5</v>
      </c>
      <c r="AZ39" s="99">
        <v>4185.0</v>
      </c>
      <c r="BA39" s="99">
        <v>3834.5</v>
      </c>
      <c r="BB39" s="99">
        <v>4333.0</v>
      </c>
      <c r="BC39" s="99">
        <v>4003.0</v>
      </c>
      <c r="BD39" s="99">
        <v>4395.0</v>
      </c>
      <c r="BE39" s="99">
        <v>4155.0</v>
      </c>
      <c r="BF39" s="99">
        <v>4340.0</v>
      </c>
      <c r="BG39" s="99">
        <v>4421.5</v>
      </c>
      <c r="BH39" s="99">
        <v>4418.5</v>
      </c>
      <c r="BI39" s="99">
        <v>4499.0</v>
      </c>
      <c r="BJ39" s="99">
        <v>4418.0</v>
      </c>
      <c r="BK39" s="99">
        <v>4505.0</v>
      </c>
      <c r="BL39" s="99">
        <v>4538.5</v>
      </c>
      <c r="BM39" s="99">
        <v>4159.5</v>
      </c>
      <c r="BN39" s="99">
        <v>4465.5</v>
      </c>
      <c r="BO39" s="99">
        <v>4363.5</v>
      </c>
      <c r="BP39" s="99">
        <v>4336.0</v>
      </c>
      <c r="BQ39" s="99">
        <v>4188.5</v>
      </c>
      <c r="BR39" s="99">
        <v>4569.5</v>
      </c>
      <c r="BS39" s="99">
        <v>4671.973371228314</v>
      </c>
      <c r="BT39" s="99">
        <v>4644.5</v>
      </c>
      <c r="BU39" s="99">
        <v>4854.5</v>
      </c>
      <c r="BV39" s="99">
        <v>4883.0</v>
      </c>
      <c r="BW39" s="99">
        <v>4985.6</v>
      </c>
      <c r="BX39" s="99">
        <v>4576.0</v>
      </c>
      <c r="BY39" s="99">
        <v>4249.0</v>
      </c>
      <c r="BZ39" s="99">
        <v>4598.5</v>
      </c>
      <c r="CA39" s="99">
        <v>4162.0</v>
      </c>
      <c r="CB39" s="99">
        <v>4238.0</v>
      </c>
      <c r="CC39" s="99">
        <v>4083.0</v>
      </c>
      <c r="CD39" s="99">
        <v>4276.0</v>
      </c>
      <c r="CE39" s="99">
        <v>4558.0</v>
      </c>
      <c r="CF39" s="99">
        <v>4304.0</v>
      </c>
      <c r="CG39" s="99">
        <v>4613.0</v>
      </c>
      <c r="CH39" s="99">
        <v>4198.0</v>
      </c>
      <c r="CI39" s="99">
        <v>4348.5</v>
      </c>
      <c r="CJ39" s="99">
        <v>4250.0</v>
      </c>
      <c r="CK39" s="99">
        <v>3950.0</v>
      </c>
      <c r="CL39" s="99">
        <v>4314.0</v>
      </c>
      <c r="CM39" s="99">
        <v>4363.0</v>
      </c>
      <c r="CN39" s="99">
        <v>4571.0</v>
      </c>
      <c r="CO39" s="99">
        <v>4259.0</v>
      </c>
      <c r="CP39" s="99">
        <v>4198.0</v>
      </c>
      <c r="CQ39" s="99">
        <v>4809.0</v>
      </c>
      <c r="CR39" s="99">
        <v>4631.5</v>
      </c>
      <c r="CS39" s="99">
        <v>4952.0</v>
      </c>
      <c r="CT39" s="99">
        <v>4800.5</v>
      </c>
      <c r="CU39" s="99">
        <f>53869-SUM(CJ39:CT39)</f>
        <v>4771</v>
      </c>
      <c r="CV39" s="99">
        <v>4622.5</v>
      </c>
      <c r="CW39" s="99">
        <v>4170.0</v>
      </c>
      <c r="CX39" s="99">
        <v>4890.0</v>
      </c>
      <c r="CY39" s="99">
        <v>4618.0</v>
      </c>
      <c r="CZ39" s="99">
        <v>4852.0</v>
      </c>
      <c r="DA39" s="99">
        <v>4544.5</v>
      </c>
      <c r="DB39" s="99">
        <v>4702.5</v>
      </c>
      <c r="DC39" s="99">
        <v>4986.5</v>
      </c>
      <c r="DD39" s="99">
        <v>5224.5</v>
      </c>
      <c r="DE39" s="99">
        <v>5402.5</v>
      </c>
      <c r="DF39" s="99">
        <v>5275.0</v>
      </c>
      <c r="DG39" s="99">
        <v>5254.5</v>
      </c>
      <c r="DH39" s="99">
        <v>5028.0</v>
      </c>
      <c r="DI39" s="99">
        <v>4685.0</v>
      </c>
      <c r="DJ39" s="99">
        <v>5192.0</v>
      </c>
      <c r="DK39" s="99">
        <v>4809.0</v>
      </c>
      <c r="DL39" s="99">
        <v>5033.0</v>
      </c>
      <c r="DM39" s="99">
        <v>4902.0</v>
      </c>
      <c r="DN39" s="99">
        <v>5137.0</v>
      </c>
      <c r="DO39" s="99">
        <v>4882.0</v>
      </c>
      <c r="DP39" s="99">
        <v>4663.0</v>
      </c>
      <c r="DQ39" s="99">
        <v>4721.0</v>
      </c>
      <c r="DR39" s="99">
        <v>4592.0</v>
      </c>
      <c r="DS39" s="99">
        <v>4976.0</v>
      </c>
      <c r="DT39" s="99">
        <v>4730.0</v>
      </c>
      <c r="DU39" s="99">
        <v>4355.0</v>
      </c>
      <c r="DV39" s="99">
        <v>4783.0</v>
      </c>
      <c r="DW39" s="99">
        <v>4563.0</v>
      </c>
      <c r="DX39" s="99">
        <v>4939.0</v>
      </c>
      <c r="DY39" s="99">
        <v>4844.0</v>
      </c>
      <c r="DZ39" s="99">
        <v>5073.0</v>
      </c>
      <c r="EA39" s="99">
        <v>5113.0</v>
      </c>
      <c r="EB39" s="99">
        <v>4854.0</v>
      </c>
      <c r="EC39" s="99">
        <v>4917.5</v>
      </c>
      <c r="ED39" s="99">
        <v>4889.0</v>
      </c>
      <c r="EE39" s="99">
        <v>5315.0</v>
      </c>
      <c r="EF39" s="99">
        <v>4882.5</v>
      </c>
      <c r="EG39" s="99">
        <v>4702.5</v>
      </c>
      <c r="EH39" s="99">
        <v>5156.5</v>
      </c>
      <c r="EI39" s="99">
        <v>5113.5</v>
      </c>
      <c r="EJ39" s="99">
        <v>5070.0</v>
      </c>
      <c r="EK39" s="99">
        <v>4976.5</v>
      </c>
      <c r="EL39" s="99">
        <v>5012.0</v>
      </c>
      <c r="EM39" s="99">
        <v>5040.5</v>
      </c>
      <c r="EN39" s="99">
        <v>5014.5</v>
      </c>
      <c r="EO39" s="99">
        <v>4991.0</v>
      </c>
      <c r="EP39" s="99">
        <v>4844.0</v>
      </c>
      <c r="EQ39" s="99">
        <v>4992.0</v>
      </c>
      <c r="ER39" s="99">
        <v>4685.5</v>
      </c>
      <c r="ES39" s="99">
        <v>4430.0</v>
      </c>
      <c r="ET39" s="99">
        <v>4897.5</v>
      </c>
      <c r="EU39" s="99">
        <v>4785.0</v>
      </c>
      <c r="EV39" s="99">
        <v>4571.0</v>
      </c>
      <c r="EW39" s="99">
        <v>4515.5</v>
      </c>
      <c r="EX39" s="99">
        <v>4592.5</v>
      </c>
      <c r="EY39" s="99">
        <v>4701.0</v>
      </c>
      <c r="EZ39" s="99">
        <v>4698.5</v>
      </c>
      <c r="FA39" s="99">
        <v>4619.5</v>
      </c>
      <c r="FB39" s="99">
        <v>4798.5</v>
      </c>
      <c r="FC39" s="99">
        <v>4819.0</v>
      </c>
      <c r="FD39" s="99">
        <v>4600.0</v>
      </c>
      <c r="FE39" s="99">
        <v>4097.0</v>
      </c>
      <c r="FF39" s="99">
        <v>4228.5</v>
      </c>
      <c r="FG39" s="99">
        <v>4378.0</v>
      </c>
      <c r="FH39" s="99">
        <v>4398.0</v>
      </c>
      <c r="FI39" s="99">
        <v>4137.5</v>
      </c>
      <c r="FJ39" s="99">
        <v>4494.0</v>
      </c>
      <c r="FK39" s="99">
        <v>4748.5</v>
      </c>
      <c r="FL39" s="99">
        <v>4481.5</v>
      </c>
      <c r="FM39" s="99">
        <v>4565.0</v>
      </c>
      <c r="FN39" s="99">
        <v>4380.5</v>
      </c>
      <c r="FO39" s="99">
        <v>4579.0</v>
      </c>
      <c r="FP39" s="99">
        <v>4158.0</v>
      </c>
      <c r="FQ39" s="99">
        <v>4175.5</v>
      </c>
      <c r="FR39" s="99">
        <v>4206.0</v>
      </c>
      <c r="FS39" s="99">
        <v>4133.5</v>
      </c>
      <c r="FT39" s="99">
        <v>4045.0</v>
      </c>
      <c r="FU39" s="99">
        <v>4457.0</v>
      </c>
      <c r="FV39" s="99">
        <v>4447.0</v>
      </c>
      <c r="FW39" s="99">
        <v>4761.0</v>
      </c>
      <c r="FX39" s="99">
        <v>4765.0</v>
      </c>
      <c r="FY39" s="99">
        <v>4686.0</v>
      </c>
      <c r="FZ39" s="99">
        <v>4582.0</v>
      </c>
      <c r="GA39" s="99">
        <v>4457.0</v>
      </c>
      <c r="GB39" s="99">
        <v>4204.0</v>
      </c>
      <c r="GC39" s="99">
        <v>4152.0</v>
      </c>
      <c r="GD39" s="99">
        <v>4848.0</v>
      </c>
      <c r="GE39" s="99">
        <v>4555.0</v>
      </c>
      <c r="GF39" s="99">
        <v>4695.0</v>
      </c>
      <c r="GG39" s="99">
        <v>4503.0</v>
      </c>
      <c r="GH39" s="99">
        <v>4521.0</v>
      </c>
      <c r="GI39" s="99">
        <v>4694.0</v>
      </c>
      <c r="GJ39" s="99">
        <v>4531.0</v>
      </c>
      <c r="GK39" s="99">
        <v>4679.0</v>
      </c>
      <c r="GL39" s="99">
        <v>4444.0</v>
      </c>
      <c r="GM39" s="99">
        <v>4563.0</v>
      </c>
      <c r="GN39" s="99">
        <v>4356.0</v>
      </c>
      <c r="GO39" s="99">
        <v>4191.0</v>
      </c>
      <c r="GP39" s="99">
        <v>4410.0</v>
      </c>
      <c r="GQ39" s="99">
        <v>4535.0</v>
      </c>
      <c r="GR39" s="99">
        <v>4634.0</v>
      </c>
      <c r="GS39" s="99">
        <v>4620.0</v>
      </c>
      <c r="GT39" s="99">
        <v>4568.0</v>
      </c>
      <c r="GU39" s="100">
        <v>4813.0</v>
      </c>
      <c r="GV39" s="100">
        <v>4706.0</v>
      </c>
      <c r="GW39" s="100">
        <v>4724.0</v>
      </c>
      <c r="GX39" s="100">
        <v>4477.0</v>
      </c>
      <c r="GY39" s="101">
        <v>4831.0</v>
      </c>
      <c r="GZ39" s="101">
        <v>4493.0</v>
      </c>
      <c r="HA39" s="102">
        <v>4200.0</v>
      </c>
      <c r="HB39" s="102">
        <v>4667.0</v>
      </c>
      <c r="HC39" s="102">
        <v>4355.0</v>
      </c>
      <c r="HD39" s="102">
        <v>4783.0</v>
      </c>
      <c r="HE39" s="102">
        <v>4581.0</v>
      </c>
      <c r="HF39" s="103">
        <v>5035.0</v>
      </c>
      <c r="HG39" s="102">
        <v>5057.0</v>
      </c>
      <c r="HH39" s="102">
        <v>4822.0</v>
      </c>
      <c r="HI39" s="103">
        <v>4967.0</v>
      </c>
      <c r="HJ39" s="102">
        <v>4776.0</v>
      </c>
      <c r="HK39" s="103">
        <v>5371.0</v>
      </c>
      <c r="HL39" s="103">
        <v>4721.0</v>
      </c>
      <c r="HM39" s="103">
        <v>4647.0</v>
      </c>
      <c r="HN39" s="66">
        <v>4953.0</v>
      </c>
      <c r="HO39" s="102">
        <v>4689.0</v>
      </c>
      <c r="HP39" s="103">
        <v>4893.0</v>
      </c>
      <c r="HQ39" s="66">
        <v>4997.0</v>
      </c>
      <c r="HR39" s="66">
        <v>4929.0</v>
      </c>
      <c r="HS39" s="66">
        <v>5136.0</v>
      </c>
      <c r="HT39" s="81"/>
      <c r="HU39" s="81"/>
      <c r="HV39" s="81"/>
      <c r="HW39" s="81"/>
    </row>
    <row r="40" ht="13.5" customHeight="1">
      <c r="A40" s="19">
        <f t="shared" si="2"/>
        <v>36</v>
      </c>
      <c r="B40" s="58" t="s">
        <v>33</v>
      </c>
      <c r="C40" s="59"/>
      <c r="D40" s="59">
        <v>43.577</v>
      </c>
      <c r="E40" s="59">
        <v>46.69</v>
      </c>
      <c r="F40" s="59">
        <v>48.271</v>
      </c>
      <c r="G40" s="59">
        <v>48.542</v>
      </c>
      <c r="H40" s="59">
        <v>47.321</v>
      </c>
      <c r="I40" s="59">
        <v>48.155</v>
      </c>
      <c r="J40" s="59">
        <v>48.923</v>
      </c>
      <c r="K40" s="59">
        <v>47.146</v>
      </c>
      <c r="L40" s="59">
        <v>47.022</v>
      </c>
      <c r="M40" s="59">
        <v>46.555</v>
      </c>
      <c r="N40" s="59">
        <v>52.192</v>
      </c>
      <c r="O40" s="59">
        <v>48.84</v>
      </c>
      <c r="P40" s="59">
        <v>44.94</v>
      </c>
      <c r="Q40" s="59">
        <v>47.096</v>
      </c>
      <c r="R40" s="59">
        <v>45.373</v>
      </c>
      <c r="S40" s="59">
        <v>48.692</v>
      </c>
      <c r="T40" s="59">
        <v>48.022</v>
      </c>
      <c r="U40" s="59">
        <v>49.198</v>
      </c>
      <c r="V40" s="59">
        <v>46.464</v>
      </c>
      <c r="W40" s="59">
        <v>50.179</v>
      </c>
      <c r="X40" s="59">
        <v>48.244</v>
      </c>
      <c r="Y40" s="59">
        <v>47.729</v>
      </c>
      <c r="Z40" s="59">
        <v>46.529</v>
      </c>
      <c r="AA40" s="59">
        <v>42.892</v>
      </c>
      <c r="AB40" s="59">
        <v>42.6095278604849</v>
      </c>
      <c r="AC40" s="59">
        <v>43.71134020618557</v>
      </c>
      <c r="AD40" s="59">
        <v>46.593763533997404</v>
      </c>
      <c r="AE40" s="59">
        <v>48.963290278721956</v>
      </c>
      <c r="AF40" s="59">
        <v>52.09720372836218</v>
      </c>
      <c r="AG40" s="59">
        <v>49.6293769895407</v>
      </c>
      <c r="AH40" s="59">
        <v>51.28163074039363</v>
      </c>
      <c r="AI40" s="59">
        <v>49.389483065953655</v>
      </c>
      <c r="AJ40" s="59">
        <v>49.6127562642369</v>
      </c>
      <c r="AK40" s="59">
        <v>50.38209862117317</v>
      </c>
      <c r="AL40" s="59">
        <v>48.56134371957157</v>
      </c>
      <c r="AM40" s="59">
        <v>47.11072664359862</v>
      </c>
      <c r="AN40" s="59">
        <v>48.52581355517494</v>
      </c>
      <c r="AO40" s="59">
        <v>47.75927430273491</v>
      </c>
      <c r="AP40" s="59">
        <v>49.72098765432099</v>
      </c>
      <c r="AQ40" s="59">
        <v>49.76747141041931</v>
      </c>
      <c r="AR40" s="59">
        <v>50.61254253767623</v>
      </c>
      <c r="AS40" s="59">
        <v>51.17042606516291</v>
      </c>
      <c r="AT40" s="59">
        <v>50.201207243460765</v>
      </c>
      <c r="AU40" s="59">
        <v>49.751110072446835</v>
      </c>
      <c r="AV40" s="59">
        <v>50.25441063666582</v>
      </c>
      <c r="AW40" s="59">
        <v>49.64303298867553</v>
      </c>
      <c r="AX40" s="59">
        <v>47.5</v>
      </c>
      <c r="AY40" s="59">
        <v>47.19381543705868</v>
      </c>
      <c r="AZ40" s="59">
        <v>46.80864351736198</v>
      </c>
      <c r="BA40" s="59">
        <v>47.55313351498637</v>
      </c>
      <c r="BB40" s="59">
        <v>45.7103431725462</v>
      </c>
      <c r="BC40" s="59">
        <v>50.31881804043546</v>
      </c>
      <c r="BD40" s="59">
        <v>51.823113207547166</v>
      </c>
      <c r="BE40" s="59">
        <v>51.91861929957168</v>
      </c>
      <c r="BF40" s="59">
        <v>50.75024201355276</v>
      </c>
      <c r="BG40" s="59">
        <v>51.01564351742119</v>
      </c>
      <c r="BH40" s="59">
        <v>52.640047675804524</v>
      </c>
      <c r="BI40" s="59">
        <v>49.37092264678472</v>
      </c>
      <c r="BJ40" s="59">
        <v>48.98864442867281</v>
      </c>
      <c r="BK40" s="59">
        <v>48.22610506827123</v>
      </c>
      <c r="BL40" s="59">
        <v>46.32966529115085</v>
      </c>
      <c r="BM40" s="59">
        <v>49.1912869303956</v>
      </c>
      <c r="BN40" s="59">
        <v>48.33488372093023</v>
      </c>
      <c r="BO40" s="59">
        <v>51.46749521988528</v>
      </c>
      <c r="BP40" s="59">
        <v>53.16069699903195</v>
      </c>
      <c r="BQ40" s="59">
        <v>52.02080237741456</v>
      </c>
      <c r="BR40" s="59">
        <v>52.502287282708146</v>
      </c>
      <c r="BS40" s="59">
        <v>52.82705593938043</v>
      </c>
      <c r="BT40" s="59">
        <v>52.73112996873604</v>
      </c>
      <c r="BU40" s="59">
        <v>52.71053198363127</v>
      </c>
      <c r="BV40" s="59">
        <v>51.44644002565747</v>
      </c>
      <c r="BW40" s="59">
        <v>48.752100840336134</v>
      </c>
      <c r="BX40" s="59">
        <v>49.33979475484607</v>
      </c>
      <c r="BY40" s="59">
        <v>48.77813111545988</v>
      </c>
      <c r="BZ40" s="59">
        <v>50.83935833709896</v>
      </c>
      <c r="CA40" s="59">
        <v>52.019038076152306</v>
      </c>
      <c r="CB40" s="59">
        <v>52.35496558505408</v>
      </c>
      <c r="CC40" s="59">
        <v>53.44867507074865</v>
      </c>
      <c r="CD40" s="59">
        <v>55.18433179723502</v>
      </c>
      <c r="CE40" s="59">
        <v>53.675694285058526</v>
      </c>
      <c r="CF40" s="59">
        <v>55.029239766081865</v>
      </c>
      <c r="CG40" s="59">
        <v>56.05691056910569</v>
      </c>
      <c r="CH40" s="59">
        <v>53.497617256082265</v>
      </c>
      <c r="CI40" s="59">
        <v>54.00649506855906</v>
      </c>
      <c r="CJ40" s="59">
        <v>55.231014991398375</v>
      </c>
      <c r="CK40" s="59">
        <v>59.28082191780822</v>
      </c>
      <c r="CL40" s="59">
        <v>55.43049543049543</v>
      </c>
      <c r="CM40" s="59">
        <v>56.435982079698185</v>
      </c>
      <c r="CN40" s="59">
        <v>56.12051527750596</v>
      </c>
      <c r="CO40" s="59">
        <v>57.635564240351734</v>
      </c>
      <c r="CP40" s="59">
        <v>56.22915674130539</v>
      </c>
      <c r="CQ40" s="59">
        <v>59.10514541387025</v>
      </c>
      <c r="CR40" s="59">
        <v>58.696820420958346</v>
      </c>
      <c r="CS40" s="59">
        <v>60.7596656217346</v>
      </c>
      <c r="CT40" s="59">
        <v>59.70960698689956</v>
      </c>
      <c r="CU40" s="59">
        <v>59.607821717282064</v>
      </c>
      <c r="CV40" s="59">
        <v>60.20492721164614</v>
      </c>
      <c r="CW40" s="59">
        <v>64.11647585863614</v>
      </c>
      <c r="CX40" s="59">
        <v>60.7028112449799</v>
      </c>
      <c r="CY40" s="59">
        <v>63.4648139847602</v>
      </c>
      <c r="CZ40" s="59">
        <v>62.63191763191763</v>
      </c>
      <c r="DA40" s="59">
        <v>62.3816091954023</v>
      </c>
      <c r="DB40" s="59">
        <v>62.03867403314918</v>
      </c>
      <c r="DC40" s="59">
        <v>64.493617911697</v>
      </c>
      <c r="DD40" s="59">
        <v>63.1747919143876</v>
      </c>
      <c r="DE40" s="59">
        <v>63.9297401347449</v>
      </c>
      <c r="DF40" s="59">
        <v>61.8154879494271</v>
      </c>
      <c r="DG40" s="59">
        <v>62.7158664295594</v>
      </c>
      <c r="DH40" s="59">
        <v>62.4840436483426</v>
      </c>
      <c r="DI40" s="59">
        <v>61.2560921577315</v>
      </c>
      <c r="DJ40" s="59">
        <v>61.8323353293413</v>
      </c>
      <c r="DK40" s="59">
        <v>62.9016255013722</v>
      </c>
      <c r="DL40" s="59">
        <v>62.1350253807107</v>
      </c>
      <c r="DM40" s="59">
        <v>64.011</v>
      </c>
      <c r="DN40" s="59">
        <v>64.016</v>
      </c>
      <c r="DO40" s="59">
        <v>63.838</v>
      </c>
      <c r="DP40" s="59">
        <v>64.8322440087146</v>
      </c>
      <c r="DQ40" s="59">
        <v>65.1994424190435</v>
      </c>
      <c r="DR40" s="59">
        <v>63.1372549019608</v>
      </c>
      <c r="DS40" s="59">
        <v>65.3944124897288</v>
      </c>
      <c r="DT40" s="59">
        <f>61442.0544337138/1000</f>
        <v>61.44205443</v>
      </c>
      <c r="DU40" s="59">
        <v>63.5851780558229</v>
      </c>
      <c r="DV40" s="59">
        <v>63.6753812636166</v>
      </c>
      <c r="DW40" s="59">
        <v>64.5871771217712</v>
      </c>
      <c r="DX40" s="59">
        <v>64.6365968362548</v>
      </c>
      <c r="DY40" s="59">
        <v>64.8523985239852</v>
      </c>
      <c r="DZ40" s="59">
        <v>63.9658014009065</v>
      </c>
      <c r="EA40" s="59">
        <v>65.3538907284768</v>
      </c>
      <c r="EB40" s="59">
        <v>64.34983853606028</v>
      </c>
      <c r="EC40" s="59">
        <v>63.4232894177646</v>
      </c>
      <c r="ED40" s="59">
        <f>64469.6485623003/1000</f>
        <v>64.46964856</v>
      </c>
      <c r="EE40" s="59">
        <v>66.035903472631</v>
      </c>
      <c r="EF40" s="59">
        <v>72.08683186565636</v>
      </c>
      <c r="EG40" s="59">
        <v>70.33765819419334</v>
      </c>
      <c r="EH40" s="59">
        <v>69.50208474740619</v>
      </c>
      <c r="EI40" s="59">
        <v>70.24051622995698</v>
      </c>
      <c r="EJ40" s="59">
        <v>70.02712834171847</v>
      </c>
      <c r="EK40" s="59">
        <v>71.07898734177215</v>
      </c>
      <c r="EL40" s="59">
        <v>72.17721013769707</v>
      </c>
      <c r="EM40" s="59">
        <v>71.65297946920381</v>
      </c>
      <c r="EN40" s="59">
        <v>71.330641140692</v>
      </c>
      <c r="EO40" s="59">
        <v>71.61490683229813</v>
      </c>
      <c r="EP40" s="59">
        <v>72.88757091284167</v>
      </c>
      <c r="EQ40" s="59">
        <v>70.8183092948718</v>
      </c>
      <c r="ER40" s="59">
        <v>70.90972148116529</v>
      </c>
      <c r="ES40" s="59">
        <v>68.60440180586907</v>
      </c>
      <c r="ET40" s="59">
        <v>71.74680959673303</v>
      </c>
      <c r="EU40" s="59">
        <v>73.48044342187826</v>
      </c>
      <c r="EV40" s="59">
        <v>78.39914679501203</v>
      </c>
      <c r="EW40" s="59">
        <v>76.74177831912303</v>
      </c>
      <c r="EX40" s="59">
        <v>78.5833061623737</v>
      </c>
      <c r="EY40" s="59">
        <v>77.508508827909</v>
      </c>
      <c r="EZ40" s="59">
        <v>76.4249228477174</v>
      </c>
      <c r="FA40" s="59">
        <v>77.3963632427752</v>
      </c>
      <c r="FB40" s="59">
        <v>74.7978534958841</v>
      </c>
      <c r="FC40" s="59">
        <v>74.93826520024902</v>
      </c>
      <c r="FD40" s="59">
        <v>77.8288043478261</v>
      </c>
      <c r="FE40" s="59">
        <v>72.3504638671875</v>
      </c>
      <c r="FF40" s="59">
        <v>73.4746363958851</v>
      </c>
      <c r="FG40" s="59">
        <v>71.90497944266788</v>
      </c>
      <c r="FH40" s="59">
        <v>76.6274442928604</v>
      </c>
      <c r="FI40" s="59">
        <v>78.3407854984894</v>
      </c>
      <c r="FJ40" s="59">
        <v>78.2482198486871</v>
      </c>
      <c r="FK40" s="59">
        <v>78.9607244392966</v>
      </c>
      <c r="FL40" s="59">
        <v>75.64598906616088</v>
      </c>
      <c r="FM40" s="59">
        <v>79.5032858707557</v>
      </c>
      <c r="FN40" s="59">
        <v>79.4449744321425</v>
      </c>
      <c r="FO40" s="59">
        <v>76.92454083861105</v>
      </c>
      <c r="FP40" s="59">
        <v>78.8131313131313</v>
      </c>
      <c r="FQ40" s="59">
        <v>75.1454915578973</v>
      </c>
      <c r="FR40" s="59">
        <v>72.4286733238231</v>
      </c>
      <c r="FS40" s="59">
        <v>80.3205515906617</v>
      </c>
      <c r="FT40" s="59">
        <v>83.5957972805933</v>
      </c>
      <c r="FU40" s="59">
        <v>86.93571909356069</v>
      </c>
      <c r="FV40" s="59">
        <v>85.7134022936811</v>
      </c>
      <c r="FW40" s="59">
        <v>90.0850661625709</v>
      </c>
      <c r="FX40" s="59">
        <v>90.2418677859391</v>
      </c>
      <c r="FY40" s="59">
        <v>87.7923602219377</v>
      </c>
      <c r="FZ40" s="59">
        <v>92.5049105194238</v>
      </c>
      <c r="GA40" s="59">
        <v>92.562822526363</v>
      </c>
      <c r="GB40" s="59">
        <v>90.9128211227403</v>
      </c>
      <c r="GC40" s="59">
        <v>88.3628371868979</v>
      </c>
      <c r="GD40" s="59">
        <v>85.6528465346535</v>
      </c>
      <c r="GE40" s="59">
        <v>84.3869374313941</v>
      </c>
      <c r="GF40" s="59">
        <v>83.9238551650692</v>
      </c>
      <c r="GG40" s="59">
        <v>86.0326449033977</v>
      </c>
      <c r="GH40" s="59">
        <v>89.3701614687016</v>
      </c>
      <c r="GI40" s="59">
        <v>90.5496378355347</v>
      </c>
      <c r="GJ40" s="59">
        <v>89.6166997573351</v>
      </c>
      <c r="GK40" s="59">
        <v>91.2299636674503</v>
      </c>
      <c r="GL40" s="59">
        <v>91.3911381016644</v>
      </c>
      <c r="GM40" s="59">
        <v>86.2513739283359</v>
      </c>
      <c r="GN40" s="59">
        <v>87.2855335786569</v>
      </c>
      <c r="GO40" s="59">
        <v>82.7659956865564</v>
      </c>
      <c r="GP40" s="59">
        <v>86.7397959183674</v>
      </c>
      <c r="GQ40" s="59">
        <v>86.8302094818082</v>
      </c>
      <c r="GR40" s="59">
        <v>86.7668321104877</v>
      </c>
      <c r="GS40" s="59">
        <v>89.7949134199134</v>
      </c>
      <c r="GT40" s="59">
        <v>94.603765323993</v>
      </c>
      <c r="GU40" s="60">
        <v>92.3909204238521</v>
      </c>
      <c r="GV40" s="60">
        <v>92.260412239694</v>
      </c>
      <c r="GW40" s="60">
        <v>91.8443056731583</v>
      </c>
      <c r="GX40" s="60">
        <v>91.5423274514184</v>
      </c>
      <c r="GY40" s="104">
        <v>90.3518940178017</v>
      </c>
      <c r="GZ40" s="104">
        <v>87.127197863343</v>
      </c>
      <c r="HA40" s="62">
        <v>87.8988095238095</v>
      </c>
      <c r="HB40" s="61">
        <v>85.7306621</v>
      </c>
      <c r="HC40" s="61">
        <v>89.906429391504</v>
      </c>
      <c r="HD40" s="61">
        <v>91.1802216182312</v>
      </c>
      <c r="HE40" s="61">
        <v>92.2746125300153</v>
      </c>
      <c r="HF40" s="62">
        <v>92.409632571996</v>
      </c>
      <c r="HG40" s="61">
        <v>93.1906268538659</v>
      </c>
      <c r="HH40" s="61">
        <v>92.8618830360846</v>
      </c>
      <c r="HI40" s="62">
        <v>90.3412522649487</v>
      </c>
      <c r="HJ40" s="62">
        <v>93.4254606365159</v>
      </c>
      <c r="HK40" s="62">
        <v>91.4876186929808</v>
      </c>
      <c r="HL40" s="62">
        <v>89.5943656005084</v>
      </c>
      <c r="HM40" s="62">
        <v>92.5392726490209</v>
      </c>
      <c r="HN40" s="62">
        <v>88.751</v>
      </c>
      <c r="HO40" s="61">
        <v>88.813</v>
      </c>
      <c r="HP40" s="62">
        <v>88.492</v>
      </c>
      <c r="HQ40" s="62">
        <v>96.632</v>
      </c>
      <c r="HR40" s="62">
        <v>94.641</v>
      </c>
      <c r="HS40" s="62">
        <v>95.567</v>
      </c>
      <c r="HT40" s="81"/>
      <c r="HU40" s="81"/>
      <c r="HV40" s="81"/>
      <c r="HW40" s="81"/>
    </row>
    <row r="41" ht="15.75" customHeight="1">
      <c r="A41" s="19">
        <f t="shared" si="2"/>
        <v>37</v>
      </c>
      <c r="B41" s="97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105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105"/>
      <c r="DH41" s="105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5"/>
      <c r="EB41" s="105"/>
      <c r="EC41" s="105"/>
      <c r="ED41" s="105"/>
      <c r="EE41" s="105"/>
      <c r="EF41" s="105"/>
      <c r="EG41" s="105"/>
      <c r="EH41" s="105"/>
      <c r="EI41" s="105"/>
      <c r="EJ41" s="105"/>
      <c r="EK41" s="105"/>
      <c r="EL41" s="105"/>
      <c r="EM41" s="105"/>
      <c r="EN41" s="105"/>
      <c r="EO41" s="105"/>
      <c r="EP41" s="105"/>
      <c r="EQ41" s="105"/>
      <c r="ER41" s="105"/>
      <c r="ES41" s="105"/>
      <c r="ET41" s="105"/>
      <c r="EU41" s="105"/>
      <c r="EV41" s="105"/>
      <c r="EW41" s="105"/>
      <c r="EX41" s="105"/>
      <c r="EY41" s="105"/>
      <c r="EZ41" s="105"/>
      <c r="FA41" s="105"/>
      <c r="FB41" s="105"/>
      <c r="FC41" s="105"/>
      <c r="FD41" s="105"/>
      <c r="FE41" s="105"/>
      <c r="FF41" s="105"/>
      <c r="FG41" s="105"/>
      <c r="FH41" s="105"/>
      <c r="FI41" s="105"/>
      <c r="FJ41" s="105"/>
      <c r="FK41" s="105"/>
      <c r="FL41" s="105"/>
      <c r="FM41" s="105"/>
      <c r="FN41" s="105"/>
      <c r="FO41" s="105"/>
      <c r="FP41" s="105"/>
      <c r="FQ41" s="105"/>
      <c r="FR41" s="105"/>
      <c r="FS41" s="105"/>
      <c r="FT41" s="105"/>
      <c r="FU41" s="105"/>
      <c r="FV41" s="105"/>
      <c r="FW41" s="105"/>
      <c r="FX41" s="105"/>
      <c r="FY41" s="105"/>
      <c r="FZ41" s="105"/>
      <c r="GA41" s="105"/>
      <c r="GB41" s="105"/>
      <c r="GC41" s="105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7"/>
      <c r="GV41" s="107"/>
      <c r="GW41" s="108"/>
      <c r="GX41" s="108"/>
      <c r="GY41" s="108"/>
      <c r="GZ41" s="108"/>
      <c r="HA41" s="108"/>
      <c r="HB41" s="108"/>
      <c r="HC41" s="108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81"/>
      <c r="HU41" s="81"/>
      <c r="HV41" s="81"/>
      <c r="HW41" s="81"/>
    </row>
    <row r="42" ht="13.5" customHeight="1">
      <c r="A42" s="19">
        <f t="shared" si="2"/>
        <v>38</v>
      </c>
      <c r="B42" s="98" t="s">
        <v>34</v>
      </c>
      <c r="C42" s="52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109"/>
      <c r="HE42" s="79"/>
      <c r="HF42" s="79"/>
      <c r="HG42" s="79"/>
      <c r="HH42" s="79"/>
      <c r="HI42" s="79"/>
      <c r="HJ42" s="79"/>
      <c r="HK42" s="79"/>
      <c r="HL42" s="79"/>
      <c r="HM42" s="79"/>
      <c r="HN42" s="79"/>
      <c r="HO42" s="79"/>
      <c r="HP42" s="79"/>
      <c r="HQ42" s="79"/>
      <c r="HR42" s="79"/>
      <c r="HS42" s="79"/>
      <c r="HT42" s="81"/>
      <c r="HU42" s="81"/>
      <c r="HV42" s="81"/>
      <c r="HW42" s="81"/>
    </row>
    <row r="43" ht="12.75" customHeight="1">
      <c r="A43" s="19">
        <f t="shared" si="2"/>
        <v>39</v>
      </c>
      <c r="B43" s="110" t="s">
        <v>35</v>
      </c>
      <c r="C43" s="99"/>
      <c r="D43" s="99" t="s">
        <v>36</v>
      </c>
      <c r="E43" s="99" t="s">
        <v>36</v>
      </c>
      <c r="F43" s="99" t="s">
        <v>36</v>
      </c>
      <c r="G43" s="99" t="s">
        <v>36</v>
      </c>
      <c r="H43" s="99" t="s">
        <v>36</v>
      </c>
      <c r="I43" s="99" t="s">
        <v>36</v>
      </c>
      <c r="J43" s="99" t="s">
        <v>36</v>
      </c>
      <c r="K43" s="99" t="s">
        <v>36</v>
      </c>
      <c r="L43" s="99" t="s">
        <v>36</v>
      </c>
      <c r="M43" s="99" t="s">
        <v>36</v>
      </c>
      <c r="N43" s="99" t="s">
        <v>36</v>
      </c>
      <c r="O43" s="99" t="s">
        <v>36</v>
      </c>
      <c r="P43" s="99" t="s">
        <v>36</v>
      </c>
      <c r="Q43" s="99" t="s">
        <v>36</v>
      </c>
      <c r="R43" s="99" t="s">
        <v>36</v>
      </c>
      <c r="S43" s="99" t="s">
        <v>36</v>
      </c>
      <c r="T43" s="99" t="s">
        <v>36</v>
      </c>
      <c r="U43" s="99" t="s">
        <v>36</v>
      </c>
      <c r="V43" s="99" t="s">
        <v>36</v>
      </c>
      <c r="W43" s="99" t="s">
        <v>36</v>
      </c>
      <c r="X43" s="99" t="s">
        <v>36</v>
      </c>
      <c r="Y43" s="99" t="s">
        <v>36</v>
      </c>
      <c r="Z43" s="99" t="s">
        <v>36</v>
      </c>
      <c r="AA43" s="99" t="s">
        <v>36</v>
      </c>
      <c r="AB43" s="99" t="s">
        <v>36</v>
      </c>
      <c r="AC43" s="99" t="s">
        <v>36</v>
      </c>
      <c r="AD43" s="99" t="s">
        <v>36</v>
      </c>
      <c r="AE43" s="99" t="s">
        <v>36</v>
      </c>
      <c r="AF43" s="99" t="s">
        <v>36</v>
      </c>
      <c r="AG43" s="99" t="s">
        <v>36</v>
      </c>
      <c r="AH43" s="99" t="s">
        <v>36</v>
      </c>
      <c r="AI43" s="99" t="s">
        <v>36</v>
      </c>
      <c r="AJ43" s="99" t="s">
        <v>36</v>
      </c>
      <c r="AK43" s="99" t="s">
        <v>36</v>
      </c>
      <c r="AL43" s="99" t="s">
        <v>36</v>
      </c>
      <c r="AM43" s="99" t="s">
        <v>36</v>
      </c>
      <c r="AN43" s="99" t="s">
        <v>36</v>
      </c>
      <c r="AO43" s="99" t="s">
        <v>36</v>
      </c>
      <c r="AP43" s="99" t="s">
        <v>36</v>
      </c>
      <c r="AQ43" s="99" t="s">
        <v>36</v>
      </c>
      <c r="AR43" s="99" t="s">
        <v>36</v>
      </c>
      <c r="AS43" s="99" t="s">
        <v>36</v>
      </c>
      <c r="AT43" s="99" t="s">
        <v>36</v>
      </c>
      <c r="AU43" s="99" t="s">
        <v>36</v>
      </c>
      <c r="AV43" s="99" t="s">
        <v>36</v>
      </c>
      <c r="AW43" s="99" t="s">
        <v>36</v>
      </c>
      <c r="AX43" s="99" t="s">
        <v>36</v>
      </c>
      <c r="AY43" s="99" t="s">
        <v>36</v>
      </c>
      <c r="AZ43" s="99" t="s">
        <v>36</v>
      </c>
      <c r="BA43" s="99" t="s">
        <v>36</v>
      </c>
      <c r="BB43" s="99" t="s">
        <v>36</v>
      </c>
      <c r="BC43" s="99" t="s">
        <v>36</v>
      </c>
      <c r="BD43" s="99" t="s">
        <v>36</v>
      </c>
      <c r="BE43" s="99" t="s">
        <v>36</v>
      </c>
      <c r="BF43" s="99" t="s">
        <v>36</v>
      </c>
      <c r="BG43" s="99" t="s">
        <v>36</v>
      </c>
      <c r="BH43" s="99" t="s">
        <v>36</v>
      </c>
      <c r="BI43" s="99" t="s">
        <v>36</v>
      </c>
      <c r="BJ43" s="99" t="s">
        <v>36</v>
      </c>
      <c r="BK43" s="99" t="s">
        <v>36</v>
      </c>
      <c r="BL43" s="99">
        <v>191.0</v>
      </c>
      <c r="BM43" s="99">
        <v>192.0</v>
      </c>
      <c r="BN43" s="99">
        <v>180.0</v>
      </c>
      <c r="BO43" s="99">
        <v>201.0</v>
      </c>
      <c r="BP43" s="99">
        <v>194.0</v>
      </c>
      <c r="BQ43" s="99">
        <v>212.0</v>
      </c>
      <c r="BR43" s="99">
        <v>218.0</v>
      </c>
      <c r="BS43" s="99">
        <v>222.0</v>
      </c>
      <c r="BT43" s="99">
        <v>232.0</v>
      </c>
      <c r="BU43" s="99">
        <v>140.0</v>
      </c>
      <c r="BV43" s="99">
        <v>134.0</v>
      </c>
      <c r="BW43" s="99">
        <v>113.0</v>
      </c>
      <c r="BX43" s="99">
        <v>86.0</v>
      </c>
      <c r="BY43" s="99">
        <v>89.0</v>
      </c>
      <c r="BZ43" s="99">
        <v>100.0</v>
      </c>
      <c r="CA43" s="99">
        <v>118.0</v>
      </c>
      <c r="CB43" s="99">
        <v>72.0</v>
      </c>
      <c r="CC43" s="99">
        <v>58.0</v>
      </c>
      <c r="CD43" s="99">
        <v>81.0</v>
      </c>
      <c r="CE43" s="99">
        <v>76.0</v>
      </c>
      <c r="CF43" s="99">
        <v>73.0</v>
      </c>
      <c r="CG43" s="99">
        <v>71.0</v>
      </c>
      <c r="CH43" s="99">
        <v>76.0</v>
      </c>
      <c r="CI43" s="99">
        <v>61.0</v>
      </c>
      <c r="CJ43" s="99">
        <v>94.0</v>
      </c>
      <c r="CK43" s="99">
        <v>110.0</v>
      </c>
      <c r="CL43" s="99">
        <v>89.0</v>
      </c>
      <c r="CM43" s="99">
        <v>121.0</v>
      </c>
      <c r="CN43" s="99">
        <v>125.0</v>
      </c>
      <c r="CO43" s="99">
        <v>113.0</v>
      </c>
      <c r="CP43" s="99">
        <v>138.0</v>
      </c>
      <c r="CQ43" s="99">
        <v>137.0</v>
      </c>
      <c r="CR43" s="99">
        <v>135.0</v>
      </c>
      <c r="CS43" s="99">
        <v>148.0</v>
      </c>
      <c r="CT43" s="99">
        <v>116.0</v>
      </c>
      <c r="CU43" s="99">
        <v>101.0</v>
      </c>
      <c r="CV43" s="99">
        <v>142.0</v>
      </c>
      <c r="CW43" s="99">
        <v>141.0</v>
      </c>
      <c r="CX43" s="99">
        <v>106.0</v>
      </c>
      <c r="CY43" s="99">
        <v>114.0</v>
      </c>
      <c r="CZ43" s="99">
        <v>118.0</v>
      </c>
      <c r="DA43" s="99">
        <v>131.0</v>
      </c>
      <c r="DB43" s="99">
        <v>127.0</v>
      </c>
      <c r="DC43" s="99">
        <v>117.0</v>
      </c>
      <c r="DD43" s="99">
        <v>64.0</v>
      </c>
      <c r="DE43" s="99">
        <v>64.0</v>
      </c>
      <c r="DF43" s="99">
        <v>63.0</v>
      </c>
      <c r="DG43" s="99">
        <v>70.0</v>
      </c>
      <c r="DH43" s="99">
        <v>66.0</v>
      </c>
      <c r="DI43" s="99">
        <v>72.0</v>
      </c>
      <c r="DJ43" s="99">
        <v>63.0</v>
      </c>
      <c r="DK43" s="99">
        <v>59.0</v>
      </c>
      <c r="DL43" s="99">
        <v>70.0</v>
      </c>
      <c r="DM43" s="99">
        <v>81.0</v>
      </c>
      <c r="DN43" s="99">
        <v>77.0</v>
      </c>
      <c r="DO43" s="99">
        <v>59.0</v>
      </c>
      <c r="DP43" s="99">
        <v>71.0</v>
      </c>
      <c r="DQ43" s="99">
        <v>80.0</v>
      </c>
      <c r="DR43" s="99">
        <v>64.0</v>
      </c>
      <c r="DS43" s="99">
        <v>76.0</v>
      </c>
      <c r="DT43" s="99">
        <v>84.0</v>
      </c>
      <c r="DU43" s="99">
        <v>86.0</v>
      </c>
      <c r="DV43" s="99">
        <v>65.0</v>
      </c>
      <c r="DW43" s="99">
        <v>72.0</v>
      </c>
      <c r="DX43" s="99">
        <v>70.0</v>
      </c>
      <c r="DY43" s="99">
        <v>47.0</v>
      </c>
      <c r="DZ43" s="99">
        <v>52.0</v>
      </c>
      <c r="EA43" s="99">
        <v>39.0</v>
      </c>
      <c r="EB43" s="99">
        <v>34.0</v>
      </c>
      <c r="EC43" s="99">
        <v>38.0</v>
      </c>
      <c r="ED43" s="99">
        <v>37.0</v>
      </c>
      <c r="EE43" s="99">
        <v>27.0</v>
      </c>
      <c r="EF43" s="99">
        <v>29.0</v>
      </c>
      <c r="EG43" s="99">
        <v>35.0</v>
      </c>
      <c r="EH43" s="99">
        <v>25.0</v>
      </c>
      <c r="EI43" s="99">
        <v>33.0</v>
      </c>
      <c r="EJ43" s="99">
        <v>26.0</v>
      </c>
      <c r="EK43" s="99">
        <v>30.0</v>
      </c>
      <c r="EL43" s="99">
        <v>30.0</v>
      </c>
      <c r="EM43" s="99">
        <v>31.0</v>
      </c>
      <c r="EN43" s="99">
        <v>32.0</v>
      </c>
      <c r="EO43" s="99">
        <v>37.0</v>
      </c>
      <c r="EP43" s="99">
        <v>37.0</v>
      </c>
      <c r="EQ43" s="99">
        <v>49.0</v>
      </c>
      <c r="ER43" s="99">
        <v>53.0</v>
      </c>
      <c r="ES43" s="99">
        <v>62.0</v>
      </c>
      <c r="ET43" s="99">
        <v>60.0</v>
      </c>
      <c r="EU43" s="99">
        <v>74.0</v>
      </c>
      <c r="EV43" s="99">
        <v>48.0</v>
      </c>
      <c r="EW43" s="99">
        <v>61.0</v>
      </c>
      <c r="EX43" s="99">
        <v>54.0</v>
      </c>
      <c r="EY43" s="99">
        <v>53.0</v>
      </c>
      <c r="EZ43" s="99">
        <v>48.0</v>
      </c>
      <c r="FA43" s="99">
        <v>57.0</v>
      </c>
      <c r="FB43" s="99">
        <v>43.0</v>
      </c>
      <c r="FC43" s="99">
        <v>57.0</v>
      </c>
      <c r="FD43" s="99">
        <v>55.0</v>
      </c>
      <c r="FE43" s="99">
        <v>59.0</v>
      </c>
      <c r="FF43" s="99">
        <v>79.0</v>
      </c>
      <c r="FG43" s="99">
        <v>77.0</v>
      </c>
      <c r="FH43" s="99">
        <v>90.0</v>
      </c>
      <c r="FI43" s="99">
        <v>98.0</v>
      </c>
      <c r="FJ43" s="99">
        <v>68.0</v>
      </c>
      <c r="FK43" s="99">
        <v>61.0</v>
      </c>
      <c r="FL43" s="99">
        <v>50.0</v>
      </c>
      <c r="FM43" s="99">
        <v>48.0</v>
      </c>
      <c r="FN43" s="99">
        <v>33.0</v>
      </c>
      <c r="FO43" s="99">
        <v>44.0</v>
      </c>
      <c r="FP43" s="99">
        <v>55.0</v>
      </c>
      <c r="FQ43" s="99">
        <v>82.0</v>
      </c>
      <c r="FR43" s="99">
        <v>36.0</v>
      </c>
      <c r="FS43" s="99">
        <v>45.0</v>
      </c>
      <c r="FT43" s="99">
        <v>52.0</v>
      </c>
      <c r="FU43" s="99">
        <v>53.0</v>
      </c>
      <c r="FV43" s="99">
        <v>44.0</v>
      </c>
      <c r="FW43" s="99">
        <v>44.0</v>
      </c>
      <c r="FX43" s="99">
        <v>50.0</v>
      </c>
      <c r="FY43" s="99">
        <v>51.0</v>
      </c>
      <c r="FZ43" s="99">
        <v>38.0</v>
      </c>
      <c r="GA43" s="99">
        <v>33.0</v>
      </c>
      <c r="GB43" s="99">
        <v>41.0</v>
      </c>
      <c r="GC43" s="99">
        <v>42.0</v>
      </c>
      <c r="GD43" s="99">
        <v>39.0</v>
      </c>
      <c r="GE43" s="99">
        <v>43.0</v>
      </c>
      <c r="GF43" s="99">
        <v>52.0</v>
      </c>
      <c r="GG43" s="99">
        <v>38.0</v>
      </c>
      <c r="GH43" s="99">
        <v>47.0</v>
      </c>
      <c r="GI43" s="99">
        <v>55.0</v>
      </c>
      <c r="GJ43" s="99">
        <v>54.0</v>
      </c>
      <c r="GK43" s="99">
        <v>63.0</v>
      </c>
      <c r="GL43" s="99">
        <v>65.0</v>
      </c>
      <c r="GM43" s="99">
        <v>62.0</v>
      </c>
      <c r="GN43" s="99">
        <v>51.0</v>
      </c>
      <c r="GO43" s="99">
        <v>47.0</v>
      </c>
      <c r="GP43" s="99">
        <v>52.0</v>
      </c>
      <c r="GQ43" s="99">
        <v>55.0</v>
      </c>
      <c r="GR43" s="99">
        <v>64.0</v>
      </c>
      <c r="GS43" s="99">
        <v>60.0</v>
      </c>
      <c r="GT43" s="99">
        <v>52.0</v>
      </c>
      <c r="GU43" s="100">
        <v>72.0</v>
      </c>
      <c r="GV43" s="100">
        <v>85.0</v>
      </c>
      <c r="GW43" s="100">
        <v>82.0</v>
      </c>
      <c r="GX43" s="100">
        <v>99.0</v>
      </c>
      <c r="GY43" s="100">
        <v>66.0</v>
      </c>
      <c r="GZ43" s="100">
        <v>91.0</v>
      </c>
      <c r="HA43" s="100">
        <v>85.0</v>
      </c>
      <c r="HB43" s="100">
        <v>88.0</v>
      </c>
      <c r="HC43" s="100">
        <v>83.0</v>
      </c>
      <c r="HD43" s="111">
        <v>106.0</v>
      </c>
      <c r="HE43" s="102">
        <v>101.0</v>
      </c>
      <c r="HF43" s="103">
        <v>86.0</v>
      </c>
      <c r="HG43" s="103">
        <v>95.0</v>
      </c>
      <c r="HH43" s="102">
        <v>81.0</v>
      </c>
      <c r="HI43" s="103">
        <v>86.0</v>
      </c>
      <c r="HJ43" s="103">
        <v>96.0</v>
      </c>
      <c r="HK43" s="103">
        <v>82.0</v>
      </c>
      <c r="HL43" s="103">
        <v>89.0</v>
      </c>
      <c r="HM43" s="103">
        <v>86.0</v>
      </c>
      <c r="HN43" s="103">
        <v>94.0</v>
      </c>
      <c r="HO43" s="103">
        <v>92.0</v>
      </c>
      <c r="HP43" s="103">
        <v>101.0</v>
      </c>
      <c r="HQ43" s="103">
        <v>108.0</v>
      </c>
      <c r="HR43" s="103">
        <v>89.0</v>
      </c>
      <c r="HS43" s="103">
        <v>84.0</v>
      </c>
      <c r="HT43" s="81"/>
      <c r="HU43" s="81"/>
      <c r="HV43" s="81"/>
      <c r="HW43" s="81"/>
    </row>
    <row r="44" ht="15.75" customHeight="1">
      <c r="A44" s="19">
        <f t="shared" si="2"/>
        <v>40</v>
      </c>
      <c r="B44" s="97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84"/>
      <c r="HO44" s="84"/>
      <c r="HP44" s="84"/>
      <c r="HQ44" s="84"/>
      <c r="HR44" s="84"/>
      <c r="HS44" s="84"/>
      <c r="HT44" s="81"/>
      <c r="HU44" s="81"/>
      <c r="HV44" s="81"/>
      <c r="HW44" s="81"/>
    </row>
    <row r="45" ht="13.5" customHeight="1">
      <c r="A45" s="19">
        <f t="shared" si="2"/>
        <v>41</v>
      </c>
      <c r="B45" s="98" t="s">
        <v>37</v>
      </c>
      <c r="C45" s="52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5"/>
      <c r="CO45" s="85"/>
      <c r="CP45" s="85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109"/>
      <c r="HE45" s="79"/>
      <c r="HF45" s="79"/>
      <c r="HG45" s="79"/>
      <c r="HH45" s="79"/>
      <c r="HI45" s="79"/>
      <c r="HJ45" s="79"/>
      <c r="HK45" s="79"/>
      <c r="HL45" s="79"/>
      <c r="HM45" s="79"/>
      <c r="HN45" s="79"/>
      <c r="HO45" s="79"/>
      <c r="HP45" s="79"/>
      <c r="HQ45" s="79"/>
      <c r="HR45" s="79"/>
      <c r="HS45" s="79"/>
      <c r="HT45" s="81"/>
      <c r="HU45" s="81"/>
      <c r="HV45" s="81"/>
      <c r="HW45" s="81"/>
    </row>
    <row r="46" ht="12.75" customHeight="1">
      <c r="A46" s="19">
        <f t="shared" si="2"/>
        <v>42</v>
      </c>
      <c r="B46" s="114" t="s">
        <v>38</v>
      </c>
      <c r="C46" s="99"/>
      <c r="D46" s="99">
        <v>2.0</v>
      </c>
      <c r="E46" s="99">
        <v>2.0</v>
      </c>
      <c r="F46" s="99">
        <v>2.0</v>
      </c>
      <c r="G46" s="99">
        <v>2.0</v>
      </c>
      <c r="H46" s="99">
        <v>2.0</v>
      </c>
      <c r="I46" s="99">
        <v>2.0</v>
      </c>
      <c r="J46" s="99">
        <v>2.0</v>
      </c>
      <c r="K46" s="99">
        <v>2.0</v>
      </c>
      <c r="L46" s="99">
        <v>2.0</v>
      </c>
      <c r="M46" s="99">
        <v>2.0</v>
      </c>
      <c r="N46" s="99">
        <v>2.0</v>
      </c>
      <c r="O46" s="99">
        <v>2.0</v>
      </c>
      <c r="P46" s="99">
        <v>2.0</v>
      </c>
      <c r="Q46" s="99">
        <v>2.0</v>
      </c>
      <c r="R46" s="99">
        <v>2.0</v>
      </c>
      <c r="S46" s="99">
        <v>3.0</v>
      </c>
      <c r="T46" s="99">
        <v>3.0</v>
      </c>
      <c r="U46" s="99">
        <v>3.0</v>
      </c>
      <c r="V46" s="99">
        <v>3.0</v>
      </c>
      <c r="W46" s="99">
        <v>3.0</v>
      </c>
      <c r="X46" s="99">
        <v>3.0</v>
      </c>
      <c r="Y46" s="99">
        <v>3.0</v>
      </c>
      <c r="Z46" s="99">
        <v>3.0</v>
      </c>
      <c r="AA46" s="99">
        <v>3.0</v>
      </c>
      <c r="AB46" s="99">
        <v>3.0</v>
      </c>
      <c r="AC46" s="99">
        <v>3.0</v>
      </c>
      <c r="AD46" s="99">
        <v>3.0</v>
      </c>
      <c r="AE46" s="99">
        <v>3.0</v>
      </c>
      <c r="AF46" s="99">
        <v>4.0</v>
      </c>
      <c r="AG46" s="99">
        <v>4.0</v>
      </c>
      <c r="AH46" s="99">
        <v>4.0</v>
      </c>
      <c r="AI46" s="99">
        <v>4.0</v>
      </c>
      <c r="AJ46" s="99">
        <v>5.0</v>
      </c>
      <c r="AK46" s="99">
        <v>5.0</v>
      </c>
      <c r="AL46" s="99">
        <v>5.0</v>
      </c>
      <c r="AM46" s="99">
        <v>5.0</v>
      </c>
      <c r="AN46" s="99">
        <v>5.0</v>
      </c>
      <c r="AO46" s="99">
        <v>5.0</v>
      </c>
      <c r="AP46" s="99">
        <v>5.0</v>
      </c>
      <c r="AQ46" s="99">
        <v>6.0</v>
      </c>
      <c r="AR46" s="99">
        <v>6.0</v>
      </c>
      <c r="AS46" s="99">
        <v>6.0</v>
      </c>
      <c r="AT46" s="99">
        <v>6.0</v>
      </c>
      <c r="AU46" s="99">
        <v>7.0</v>
      </c>
      <c r="AV46" s="99">
        <v>7.0</v>
      </c>
      <c r="AW46" s="99">
        <v>7.0</v>
      </c>
      <c r="AX46" s="99">
        <v>7.0</v>
      </c>
      <c r="AY46" s="99">
        <v>7.0</v>
      </c>
      <c r="AZ46" s="99">
        <v>7.0</v>
      </c>
      <c r="BA46" s="99">
        <v>8.0</v>
      </c>
      <c r="BB46" s="99">
        <v>8.0</v>
      </c>
      <c r="BC46" s="99">
        <v>8.0</v>
      </c>
      <c r="BD46" s="99">
        <v>8.0</v>
      </c>
      <c r="BE46" s="99">
        <v>9.0</v>
      </c>
      <c r="BF46" s="99">
        <v>9.0</v>
      </c>
      <c r="BG46" s="99">
        <v>9.0</v>
      </c>
      <c r="BH46" s="99">
        <v>9.0</v>
      </c>
      <c r="BI46" s="99">
        <v>10.0</v>
      </c>
      <c r="BJ46" s="99">
        <v>10.0</v>
      </c>
      <c r="BK46" s="99">
        <v>10.0</v>
      </c>
      <c r="BL46" s="99">
        <v>10.0</v>
      </c>
      <c r="BM46" s="99">
        <v>10.0</v>
      </c>
      <c r="BN46" s="99">
        <v>11.0</v>
      </c>
      <c r="BO46" s="99">
        <v>11.0</v>
      </c>
      <c r="BP46" s="99">
        <v>11.0</v>
      </c>
      <c r="BQ46" s="99">
        <v>11.0</v>
      </c>
      <c r="BR46" s="99">
        <v>12.0</v>
      </c>
      <c r="BS46" s="99">
        <v>12.0</v>
      </c>
      <c r="BT46" s="99">
        <v>12.0</v>
      </c>
      <c r="BU46" s="99">
        <v>12.0</v>
      </c>
      <c r="BV46" s="99">
        <v>12.0</v>
      </c>
      <c r="BW46" s="99">
        <v>12.0</v>
      </c>
      <c r="BX46" s="99">
        <v>12.0</v>
      </c>
      <c r="BY46" s="99">
        <v>12.0</v>
      </c>
      <c r="BZ46" s="99">
        <v>13.0</v>
      </c>
      <c r="CA46" s="99">
        <v>13.0</v>
      </c>
      <c r="CB46" s="99">
        <v>13.0</v>
      </c>
      <c r="CC46" s="99">
        <v>13.0</v>
      </c>
      <c r="CD46" s="99">
        <v>13.0</v>
      </c>
      <c r="CE46" s="99">
        <v>14.0</v>
      </c>
      <c r="CF46" s="99">
        <v>14.0</v>
      </c>
      <c r="CG46" s="99">
        <v>14.0</v>
      </c>
      <c r="CH46" s="99">
        <v>14.0</v>
      </c>
      <c r="CI46" s="99">
        <v>14.0</v>
      </c>
      <c r="CJ46" s="99">
        <v>14.0</v>
      </c>
      <c r="CK46" s="99">
        <v>14.0</v>
      </c>
      <c r="CL46" s="99">
        <v>15.0</v>
      </c>
      <c r="CM46" s="99">
        <v>15.0</v>
      </c>
      <c r="CN46" s="99">
        <v>15.0</v>
      </c>
      <c r="CO46" s="99">
        <v>15.0</v>
      </c>
      <c r="CP46" s="99">
        <v>15.0</v>
      </c>
      <c r="CQ46" s="99">
        <v>15.0</v>
      </c>
      <c r="CR46" s="99">
        <v>15.0</v>
      </c>
      <c r="CS46" s="99">
        <v>17.0</v>
      </c>
      <c r="CT46" s="99">
        <v>18.0</v>
      </c>
      <c r="CU46" s="99">
        <v>18.0</v>
      </c>
      <c r="CV46" s="99">
        <v>18.0</v>
      </c>
      <c r="CW46" s="99">
        <v>18.0</v>
      </c>
      <c r="CX46" s="99">
        <v>18.0</v>
      </c>
      <c r="CY46" s="99">
        <v>19.0</v>
      </c>
      <c r="CZ46" s="99">
        <v>19.0</v>
      </c>
      <c r="DA46" s="99">
        <v>19.0</v>
      </c>
      <c r="DB46" s="99">
        <v>19.0</v>
      </c>
      <c r="DC46" s="99">
        <v>19.0</v>
      </c>
      <c r="DD46" s="99">
        <v>19.0</v>
      </c>
      <c r="DE46" s="99">
        <v>19.0</v>
      </c>
      <c r="DF46" s="99">
        <v>19.0</v>
      </c>
      <c r="DG46" s="99">
        <v>19.0</v>
      </c>
      <c r="DH46" s="99">
        <v>19.0</v>
      </c>
      <c r="DI46" s="99">
        <v>19.0</v>
      </c>
      <c r="DJ46" s="99">
        <v>19.0</v>
      </c>
      <c r="DK46" s="99">
        <v>19.0</v>
      </c>
      <c r="DL46" s="99">
        <v>19.0</v>
      </c>
      <c r="DM46" s="99">
        <v>19.0</v>
      </c>
      <c r="DN46" s="99">
        <v>19.0</v>
      </c>
      <c r="DO46" s="99">
        <v>19.0</v>
      </c>
      <c r="DP46" s="99">
        <v>19.0</v>
      </c>
      <c r="DQ46" s="99">
        <v>19.0</v>
      </c>
      <c r="DR46" s="99">
        <v>19.0</v>
      </c>
      <c r="DS46" s="99">
        <v>19.0</v>
      </c>
      <c r="DT46" s="99">
        <v>19.0</v>
      </c>
      <c r="DU46" s="99">
        <v>19.0</v>
      </c>
      <c r="DV46" s="99">
        <v>19.0</v>
      </c>
      <c r="DW46" s="99">
        <v>19.0</v>
      </c>
      <c r="DX46" s="99">
        <v>20.0</v>
      </c>
      <c r="DY46" s="99">
        <v>21.0</v>
      </c>
      <c r="DZ46" s="99">
        <v>21.0</v>
      </c>
      <c r="EA46" s="99">
        <v>21.0</v>
      </c>
      <c r="EB46" s="99">
        <v>21.0</v>
      </c>
      <c r="EC46" s="99">
        <v>21.0</v>
      </c>
      <c r="ED46" s="99">
        <v>22.0</v>
      </c>
      <c r="EE46" s="99">
        <v>22.0</v>
      </c>
      <c r="EF46" s="99">
        <v>23.0</v>
      </c>
      <c r="EG46" s="99">
        <v>23.0</v>
      </c>
      <c r="EH46" s="99">
        <v>23.0</v>
      </c>
      <c r="EI46" s="99">
        <v>23.0</v>
      </c>
      <c r="EJ46" s="99">
        <v>23.0</v>
      </c>
      <c r="EK46" s="99">
        <v>23.0</v>
      </c>
      <c r="EL46" s="99">
        <v>23.0</v>
      </c>
      <c r="EM46" s="99">
        <v>23.0</v>
      </c>
      <c r="EN46" s="99">
        <v>23.0</v>
      </c>
      <c r="EO46" s="99">
        <v>23.0</v>
      </c>
      <c r="EP46" s="99">
        <v>23.0</v>
      </c>
      <c r="EQ46" s="99">
        <v>23.0</v>
      </c>
      <c r="ER46" s="99">
        <v>23.0</v>
      </c>
      <c r="ES46" s="99">
        <v>23.0</v>
      </c>
      <c r="ET46" s="99">
        <v>23.0</v>
      </c>
      <c r="EU46" s="99">
        <v>23.0</v>
      </c>
      <c r="EV46" s="99">
        <v>23.0</v>
      </c>
      <c r="EW46" s="99">
        <v>23.0</v>
      </c>
      <c r="EX46" s="99">
        <v>23.0</v>
      </c>
      <c r="EY46" s="99">
        <v>23.0</v>
      </c>
      <c r="EZ46" s="99">
        <v>23.0</v>
      </c>
      <c r="FA46" s="99">
        <v>23.0</v>
      </c>
      <c r="FB46" s="99">
        <v>23.0</v>
      </c>
      <c r="FC46" s="99">
        <v>23.0</v>
      </c>
      <c r="FD46" s="99">
        <v>23.0</v>
      </c>
      <c r="FE46" s="99">
        <v>23.0</v>
      </c>
      <c r="FF46" s="99">
        <v>23.0</v>
      </c>
      <c r="FG46" s="99">
        <v>23.0</v>
      </c>
      <c r="FH46" s="99">
        <v>23.0</v>
      </c>
      <c r="FI46" s="99">
        <v>23.0</v>
      </c>
      <c r="FJ46" s="99">
        <v>23.0</v>
      </c>
      <c r="FK46" s="99">
        <v>23.0</v>
      </c>
      <c r="FL46" s="99">
        <v>23.0</v>
      </c>
      <c r="FM46" s="99">
        <v>23.0</v>
      </c>
      <c r="FN46" s="99">
        <v>23.0</v>
      </c>
      <c r="FO46" s="99">
        <v>23.0</v>
      </c>
      <c r="FP46" s="99">
        <v>23.0</v>
      </c>
      <c r="FQ46" s="99">
        <v>23.0</v>
      </c>
      <c r="FR46" s="99">
        <v>23.0</v>
      </c>
      <c r="FS46" s="99">
        <v>23.0</v>
      </c>
      <c r="FT46" s="99">
        <v>23.0</v>
      </c>
      <c r="FU46" s="99">
        <v>23.0</v>
      </c>
      <c r="FV46" s="99">
        <v>23.0</v>
      </c>
      <c r="FW46" s="99">
        <v>23.0</v>
      </c>
      <c r="FX46" s="99">
        <v>23.0</v>
      </c>
      <c r="FY46" s="99">
        <v>23.0</v>
      </c>
      <c r="FZ46" s="99">
        <v>23.0</v>
      </c>
      <c r="GA46" s="99">
        <v>23.0</v>
      </c>
      <c r="GB46" s="99">
        <v>23.0</v>
      </c>
      <c r="GC46" s="99">
        <v>23.0</v>
      </c>
      <c r="GD46" s="99">
        <v>23.0</v>
      </c>
      <c r="GE46" s="99">
        <v>23.0</v>
      </c>
      <c r="GF46" s="99">
        <v>23.0</v>
      </c>
      <c r="GG46" s="99">
        <v>23.0</v>
      </c>
      <c r="GH46" s="99">
        <v>23.0</v>
      </c>
      <c r="GI46" s="99">
        <v>23.0</v>
      </c>
      <c r="GJ46" s="99">
        <v>23.0</v>
      </c>
      <c r="GK46" s="99">
        <v>23.0</v>
      </c>
      <c r="GL46" s="99">
        <v>23.0</v>
      </c>
      <c r="GM46" s="99">
        <v>23.0</v>
      </c>
      <c r="GN46" s="99">
        <v>23.0</v>
      </c>
      <c r="GO46" s="99">
        <v>23.0</v>
      </c>
      <c r="GP46" s="99">
        <v>23.0</v>
      </c>
      <c r="GQ46" s="99">
        <v>23.0</v>
      </c>
      <c r="GR46" s="99">
        <v>23.0</v>
      </c>
      <c r="GS46" s="99">
        <v>23.0</v>
      </c>
      <c r="GT46" s="100">
        <v>25.0</v>
      </c>
      <c r="GU46" s="100">
        <v>25.0</v>
      </c>
      <c r="GV46" s="100">
        <v>25.0</v>
      </c>
      <c r="GW46" s="100">
        <v>25.0</v>
      </c>
      <c r="GX46" s="100">
        <v>25.0</v>
      </c>
      <c r="GY46" s="100">
        <v>25.0</v>
      </c>
      <c r="GZ46" s="100">
        <v>25.0</v>
      </c>
      <c r="HA46" s="100">
        <v>25.0</v>
      </c>
      <c r="HB46" s="100">
        <v>25.0</v>
      </c>
      <c r="HC46" s="102">
        <v>25.0</v>
      </c>
      <c r="HD46" s="102">
        <v>25.0</v>
      </c>
      <c r="HE46" s="102">
        <v>25.0</v>
      </c>
      <c r="HF46" s="103">
        <v>25.0</v>
      </c>
      <c r="HG46" s="102">
        <v>25.0</v>
      </c>
      <c r="HH46" s="102">
        <v>25.0</v>
      </c>
      <c r="HI46" s="102">
        <v>25.0</v>
      </c>
      <c r="HJ46" s="102">
        <v>25.0</v>
      </c>
      <c r="HK46" s="102">
        <v>25.0</v>
      </c>
      <c r="HL46" s="103">
        <v>25.0</v>
      </c>
      <c r="HM46" s="103">
        <v>25.0</v>
      </c>
      <c r="HN46" s="103">
        <v>25.0</v>
      </c>
      <c r="HO46" s="103">
        <v>25.0</v>
      </c>
      <c r="HP46" s="103">
        <v>25.0</v>
      </c>
      <c r="HQ46" s="103">
        <v>25.0</v>
      </c>
      <c r="HR46" s="103">
        <v>25.0</v>
      </c>
      <c r="HS46" s="103">
        <v>25.0</v>
      </c>
      <c r="HT46" s="82"/>
      <c r="HU46" s="82"/>
      <c r="HV46" s="82"/>
      <c r="HW46" s="82"/>
    </row>
    <row r="47" ht="12.75" customHeight="1">
      <c r="A47" s="19">
        <f t="shared" si="2"/>
        <v>43</v>
      </c>
      <c r="B47" s="115" t="s">
        <v>39</v>
      </c>
      <c r="C47" s="116"/>
      <c r="D47" s="116">
        <v>62.0</v>
      </c>
      <c r="E47" s="116">
        <v>62.0</v>
      </c>
      <c r="F47" s="116">
        <v>56.0</v>
      </c>
      <c r="G47" s="116">
        <v>62.0</v>
      </c>
      <c r="H47" s="116">
        <v>60.0</v>
      </c>
      <c r="I47" s="116">
        <v>61.208</v>
      </c>
      <c r="J47" s="116">
        <v>60.0</v>
      </c>
      <c r="K47" s="116">
        <v>62.0</v>
      </c>
      <c r="L47" s="116">
        <v>62.0</v>
      </c>
      <c r="M47" s="116">
        <v>60.0</v>
      </c>
      <c r="N47" s="116">
        <v>62.0</v>
      </c>
      <c r="O47" s="116">
        <v>60.0</v>
      </c>
      <c r="P47" s="116">
        <v>62.0</v>
      </c>
      <c r="Q47" s="116">
        <v>62.0</v>
      </c>
      <c r="R47" s="116">
        <v>56.0</v>
      </c>
      <c r="S47" s="116">
        <v>62.0</v>
      </c>
      <c r="T47" s="116">
        <v>60.0</v>
      </c>
      <c r="U47" s="116">
        <v>92.0</v>
      </c>
      <c r="V47" s="116">
        <v>90.0</v>
      </c>
      <c r="W47" s="116">
        <v>93.0</v>
      </c>
      <c r="X47" s="116">
        <v>93.0</v>
      </c>
      <c r="Y47" s="116">
        <v>90.0</v>
      </c>
      <c r="Z47" s="116">
        <v>93.0</v>
      </c>
      <c r="AA47" s="116">
        <v>90.0</v>
      </c>
      <c r="AB47" s="116">
        <v>93.0</v>
      </c>
      <c r="AC47" s="116">
        <v>93.0</v>
      </c>
      <c r="AD47" s="116">
        <v>87.0</v>
      </c>
      <c r="AE47" s="116">
        <v>91.75</v>
      </c>
      <c r="AF47" s="116">
        <v>104.694</v>
      </c>
      <c r="AG47" s="116">
        <v>104.237</v>
      </c>
      <c r="AH47" s="116">
        <v>117.604</v>
      </c>
      <c r="AI47" s="116">
        <v>114.521</v>
      </c>
      <c r="AJ47" s="116">
        <v>120.297</v>
      </c>
      <c r="AK47" s="116">
        <v>150.0</v>
      </c>
      <c r="AL47" s="116">
        <v>140.188</v>
      </c>
      <c r="AM47" s="116">
        <v>142.9205</v>
      </c>
      <c r="AN47" s="116">
        <v>153.409</v>
      </c>
      <c r="AO47" s="116">
        <v>146.108</v>
      </c>
      <c r="AP47" s="116">
        <v>134.31</v>
      </c>
      <c r="AQ47" s="116">
        <v>181.0</v>
      </c>
      <c r="AR47" s="116">
        <v>164.0</v>
      </c>
      <c r="AS47" s="116">
        <v>156.38</v>
      </c>
      <c r="AT47" s="116">
        <v>162.0</v>
      </c>
      <c r="AU47" s="116">
        <v>163.327</v>
      </c>
      <c r="AV47" s="116">
        <v>186.84399999999266</v>
      </c>
      <c r="AW47" s="116">
        <v>210.5</v>
      </c>
      <c r="AX47" s="116">
        <v>206.9583</v>
      </c>
      <c r="AY47" s="116">
        <v>180.469</v>
      </c>
      <c r="AZ47" s="116">
        <v>171.459</v>
      </c>
      <c r="BA47" s="116">
        <v>233.93449999999999</v>
      </c>
      <c r="BB47" s="116">
        <v>225.118</v>
      </c>
      <c r="BC47" s="116">
        <v>233.413</v>
      </c>
      <c r="BD47" s="116">
        <v>241.44199999999998</v>
      </c>
      <c r="BE47" s="116">
        <v>242.9082</v>
      </c>
      <c r="BF47" s="116">
        <v>268.1268</v>
      </c>
      <c r="BG47" s="116">
        <v>276.563</v>
      </c>
      <c r="BH47" s="116">
        <v>274.411</v>
      </c>
      <c r="BI47" s="116">
        <v>286.0624884259232</v>
      </c>
      <c r="BJ47" s="116">
        <v>298.5529884259232</v>
      </c>
      <c r="BK47" s="116">
        <v>315.2686175074184</v>
      </c>
      <c r="BL47" s="116">
        <v>227.82</v>
      </c>
      <c r="BM47" s="116">
        <v>307.0</v>
      </c>
      <c r="BN47" s="116">
        <v>294.9829768518464</v>
      </c>
      <c r="BO47" s="116">
        <v>339.072</v>
      </c>
      <c r="BP47" s="116">
        <v>313.296</v>
      </c>
      <c r="BQ47" s="116">
        <v>326.8109999999999</v>
      </c>
      <c r="BR47" s="116">
        <v>305.5629884259232</v>
      </c>
      <c r="BS47" s="116">
        <v>365.8999</v>
      </c>
      <c r="BT47" s="116">
        <v>366.139</v>
      </c>
      <c r="BU47" s="116">
        <v>344.04200000000003</v>
      </c>
      <c r="BV47" s="116">
        <v>353.4</v>
      </c>
      <c r="BW47" s="116">
        <v>424.95400000000006</v>
      </c>
      <c r="BX47" s="116">
        <v>288.29200000000003</v>
      </c>
      <c r="BY47" s="116">
        <v>356.332</v>
      </c>
      <c r="BZ47" s="116">
        <v>359.073</v>
      </c>
      <c r="CA47" s="116">
        <v>399.27200000000005</v>
      </c>
      <c r="CB47" s="116">
        <v>384.22900000000004</v>
      </c>
      <c r="CC47" s="116">
        <v>388.61100000000005</v>
      </c>
      <c r="CD47" s="116">
        <v>389.615</v>
      </c>
      <c r="CE47" s="116">
        <v>408.945793981478</v>
      </c>
      <c r="CF47" s="116">
        <v>409.88990805</v>
      </c>
      <c r="CG47" s="116">
        <v>401.93719444444525</v>
      </c>
      <c r="CH47" s="116">
        <v>423.645</v>
      </c>
      <c r="CI47" s="116">
        <v>492.56197685184645</v>
      </c>
      <c r="CJ47" s="116">
        <v>341.67600000000004</v>
      </c>
      <c r="CK47" s="116">
        <v>426.428</v>
      </c>
      <c r="CL47" s="116">
        <v>367.125</v>
      </c>
      <c r="CM47" s="116">
        <v>422.851</v>
      </c>
      <c r="CN47" s="116">
        <v>409.856</v>
      </c>
      <c r="CO47" s="116">
        <v>439.928</v>
      </c>
      <c r="CP47" s="116">
        <v>438.19</v>
      </c>
      <c r="CQ47" s="116">
        <v>452.67799999999994</v>
      </c>
      <c r="CR47" s="116">
        <v>442.45599999999996</v>
      </c>
      <c r="CS47" s="116">
        <v>465.449</v>
      </c>
      <c r="CT47" s="116">
        <v>526.306</v>
      </c>
      <c r="CU47" s="116">
        <v>635.647</v>
      </c>
      <c r="CV47" s="116">
        <v>436.857</v>
      </c>
      <c r="CW47" s="116">
        <v>556.2176999999999</v>
      </c>
      <c r="CX47" s="116">
        <v>497.92960000000005</v>
      </c>
      <c r="CY47" s="116">
        <v>554.368</v>
      </c>
      <c r="CZ47" s="116">
        <v>569.0432388888978</v>
      </c>
      <c r="DA47" s="116">
        <v>576.3544999999999</v>
      </c>
      <c r="DB47" s="116">
        <v>552.4590000000001</v>
      </c>
      <c r="DC47" s="116">
        <v>579.2209999842116</v>
      </c>
      <c r="DD47" s="116">
        <v>565.0</v>
      </c>
      <c r="DE47" s="116">
        <v>562.4068038214472</v>
      </c>
      <c r="DF47" s="116">
        <v>561.36084752888</v>
      </c>
      <c r="DG47" s="116">
        <v>672.0</v>
      </c>
      <c r="DH47" s="116">
        <v>461.3578</v>
      </c>
      <c r="DI47" s="116">
        <v>576.2609</v>
      </c>
      <c r="DJ47" s="116">
        <v>518.832</v>
      </c>
      <c r="DK47" s="116">
        <v>574.0</v>
      </c>
      <c r="DL47" s="116">
        <v>559.0</v>
      </c>
      <c r="DM47" s="116">
        <v>577.0</v>
      </c>
      <c r="DN47" s="116">
        <v>558.0</v>
      </c>
      <c r="DO47" s="116">
        <v>576.0</v>
      </c>
      <c r="DP47" s="116">
        <v>582.1980000000001</v>
      </c>
      <c r="DQ47" s="116">
        <v>549.0559999999999</v>
      </c>
      <c r="DR47" s="116">
        <v>528.0</v>
      </c>
      <c r="DS47" s="116">
        <v>526.0</v>
      </c>
      <c r="DT47" s="116">
        <v>404.2754</v>
      </c>
      <c r="DU47" s="116">
        <v>503.34159999999997</v>
      </c>
      <c r="DV47" s="116">
        <v>514.0</v>
      </c>
      <c r="DW47" s="116">
        <v>529.0</v>
      </c>
      <c r="DX47" s="116">
        <v>507.0</v>
      </c>
      <c r="DY47" s="116">
        <v>533.0</v>
      </c>
      <c r="DZ47" s="116">
        <v>521.0</v>
      </c>
      <c r="EA47" s="116">
        <v>574.0</v>
      </c>
      <c r="EB47" s="116">
        <v>580.0</v>
      </c>
      <c r="EC47" s="116">
        <v>542.0</v>
      </c>
      <c r="ED47" s="116">
        <v>525.4001179166667</v>
      </c>
      <c r="EE47" s="116">
        <v>696.0</v>
      </c>
      <c r="EF47" s="116">
        <v>474.43289999999996</v>
      </c>
      <c r="EG47" s="116">
        <v>490.12815555555613</v>
      </c>
      <c r="EH47" s="116">
        <v>501.71299999999707</v>
      </c>
      <c r="EI47" s="116">
        <v>562.037</v>
      </c>
      <c r="EJ47" s="116">
        <v>544.9970208333332</v>
      </c>
      <c r="EK47" s="116">
        <v>570.5940208333308</v>
      </c>
      <c r="EL47" s="116">
        <v>533.5129791666691</v>
      </c>
      <c r="EM47" s="116">
        <v>563.531000000003</v>
      </c>
      <c r="EN47" s="116">
        <v>556.2879999999999</v>
      </c>
      <c r="EO47" s="116">
        <v>429.87600000000003</v>
      </c>
      <c r="EP47" s="116">
        <v>380.90100000000007</v>
      </c>
      <c r="EQ47" s="116">
        <v>427.08779999999996</v>
      </c>
      <c r="ER47" s="116">
        <v>329.0446111111095</v>
      </c>
      <c r="ES47" s="116">
        <v>429.30608888889054</v>
      </c>
      <c r="ET47" s="116">
        <v>415.87610000000006</v>
      </c>
      <c r="EU47" s="116">
        <v>450.7404</v>
      </c>
      <c r="EV47" s="116">
        <v>451.647</v>
      </c>
      <c r="EW47" s="116">
        <v>456.2</v>
      </c>
      <c r="EX47" s="116">
        <v>475.13210000000004</v>
      </c>
      <c r="EY47" s="116">
        <v>530.4417217592589</v>
      </c>
      <c r="EZ47" s="116">
        <v>436.45768888889046</v>
      </c>
      <c r="FA47" s="116">
        <v>406.63731620369697</v>
      </c>
      <c r="FB47" s="116">
        <v>348.8134</v>
      </c>
      <c r="FC47" s="116">
        <v>395.9087</v>
      </c>
      <c r="FD47" s="116">
        <v>314.189</v>
      </c>
      <c r="FE47" s="116">
        <v>381.937</v>
      </c>
      <c r="FF47" s="116">
        <v>347.661</v>
      </c>
      <c r="FG47" s="116">
        <v>390.9028745173789</v>
      </c>
      <c r="FH47" s="116">
        <v>439.921432545098</v>
      </c>
      <c r="FI47" s="116">
        <v>390.0099861111151</v>
      </c>
      <c r="FJ47" s="116">
        <v>428.64143999999993</v>
      </c>
      <c r="FK47" s="116">
        <v>468.52402135113346</v>
      </c>
      <c r="FL47" s="116">
        <v>475.04508333333575</v>
      </c>
      <c r="FM47" s="116">
        <v>491.42731666666424</v>
      </c>
      <c r="FN47" s="116">
        <v>467.8902833333357</v>
      </c>
      <c r="FO47" s="116">
        <v>532.277</v>
      </c>
      <c r="FP47" s="116">
        <v>401.12461115141804</v>
      </c>
      <c r="FQ47" s="116">
        <v>460.3881</v>
      </c>
      <c r="FR47" s="116">
        <v>465.426975066668</v>
      </c>
      <c r="FS47" s="116">
        <v>453.85382175834826</v>
      </c>
      <c r="FT47" s="116">
        <v>394.2182113739764</v>
      </c>
      <c r="FU47" s="116">
        <v>377.8362121058809</v>
      </c>
      <c r="FV47" s="116">
        <v>412.192500056302</v>
      </c>
      <c r="FW47" s="116">
        <v>476.535989400256</v>
      </c>
      <c r="FX47" s="116">
        <v>488.620430708595</v>
      </c>
      <c r="FY47" s="116">
        <v>461.604226722321</v>
      </c>
      <c r="FZ47" s="116">
        <v>448.153042069327</v>
      </c>
      <c r="GA47" s="116">
        <v>516.125181187449</v>
      </c>
      <c r="GB47" s="116">
        <v>346.308568512624</v>
      </c>
      <c r="GC47" s="116">
        <v>475.583195262088</v>
      </c>
      <c r="GD47" s="116">
        <v>425.179813527011</v>
      </c>
      <c r="GE47" s="116">
        <v>486.953684507946</v>
      </c>
      <c r="GF47" s="116">
        <v>418.6695</v>
      </c>
      <c r="GG47" s="116">
        <v>420.424</v>
      </c>
      <c r="GH47" s="116">
        <v>454.2454</v>
      </c>
      <c r="GI47" s="116">
        <v>437.055</v>
      </c>
      <c r="GJ47" s="116">
        <v>460.4847</v>
      </c>
      <c r="GK47" s="116">
        <v>459.1576</v>
      </c>
      <c r="GL47" s="116">
        <v>460.7104</v>
      </c>
      <c r="GM47" s="116">
        <v>554.982381618161</v>
      </c>
      <c r="GN47" s="116">
        <v>404.1482</v>
      </c>
      <c r="GO47" s="116">
        <v>513.1813</v>
      </c>
      <c r="GP47" s="116">
        <v>482.303899999997</v>
      </c>
      <c r="GQ47" s="116">
        <v>555.2375000000001</v>
      </c>
      <c r="GR47" s="116">
        <v>599.4087999999999</v>
      </c>
      <c r="GS47" s="116">
        <v>549.5461</v>
      </c>
      <c r="GT47" s="116">
        <v>511.313755555555</v>
      </c>
      <c r="GU47" s="116">
        <v>547.769961111117</v>
      </c>
      <c r="GV47" s="116">
        <v>540.1453611</v>
      </c>
      <c r="GW47" s="117">
        <v>547.5090111</v>
      </c>
      <c r="GX47" s="117">
        <v>525.1255667</v>
      </c>
      <c r="GY47" s="117">
        <v>712.8372778</v>
      </c>
      <c r="GZ47" s="117">
        <v>526.952938888889</v>
      </c>
      <c r="HA47" s="117">
        <v>622.434916666664</v>
      </c>
      <c r="HB47" s="117">
        <v>594.584399666672</v>
      </c>
      <c r="HC47" s="118">
        <v>627.947911111107</v>
      </c>
      <c r="HD47" s="118">
        <v>645.056066666664</v>
      </c>
      <c r="HE47" s="119">
        <v>640.3953</v>
      </c>
      <c r="HF47" s="120">
        <v>603.6652</v>
      </c>
      <c r="HG47" s="119">
        <v>631.2621</v>
      </c>
      <c r="HH47" s="119">
        <v>616.9186</v>
      </c>
      <c r="HI47" s="120">
        <v>540.6001</v>
      </c>
      <c r="HJ47" s="120">
        <v>595.3451</v>
      </c>
      <c r="HK47" s="119">
        <v>726.1261</v>
      </c>
      <c r="HL47" s="121">
        <v>537.65</v>
      </c>
      <c r="HM47" s="121">
        <v>699.23</v>
      </c>
      <c r="HN47" s="121">
        <v>659.55</v>
      </c>
      <c r="HO47" s="121">
        <v>660.38</v>
      </c>
      <c r="HP47" s="121">
        <v>675.29</v>
      </c>
      <c r="HQ47" s="122">
        <v>660.78</v>
      </c>
      <c r="HR47" s="122">
        <v>667.0</v>
      </c>
      <c r="HS47" s="121">
        <v>674.666</v>
      </c>
      <c r="HT47" s="123"/>
      <c r="HU47" s="124"/>
      <c r="HV47" s="82"/>
      <c r="HW47" s="82"/>
    </row>
    <row r="48" ht="12.75" customHeight="1">
      <c r="A48" s="19">
        <f t="shared" si="2"/>
        <v>44</v>
      </c>
      <c r="B48" s="125" t="s">
        <v>40</v>
      </c>
      <c r="C48" s="126"/>
      <c r="D48" s="126">
        <f t="shared" ref="D48:HS48" si="16">D47/(D46*D$3)</f>
        <v>1</v>
      </c>
      <c r="E48" s="126">
        <f t="shared" si="16"/>
        <v>1.107142857</v>
      </c>
      <c r="F48" s="126">
        <f t="shared" si="16"/>
        <v>0.9032258065</v>
      </c>
      <c r="G48" s="126">
        <f t="shared" si="16"/>
        <v>1.033333333</v>
      </c>
      <c r="H48" s="126">
        <f t="shared" si="16"/>
        <v>0.9677419355</v>
      </c>
      <c r="I48" s="126">
        <f t="shared" si="16"/>
        <v>1.020133333</v>
      </c>
      <c r="J48" s="126">
        <f t="shared" si="16"/>
        <v>0.9677419355</v>
      </c>
      <c r="K48" s="126">
        <f t="shared" si="16"/>
        <v>1</v>
      </c>
      <c r="L48" s="126">
        <f t="shared" si="16"/>
        <v>1.033333333</v>
      </c>
      <c r="M48" s="126">
        <f t="shared" si="16"/>
        <v>0.9677419355</v>
      </c>
      <c r="N48" s="126">
        <f t="shared" si="16"/>
        <v>1.033333333</v>
      </c>
      <c r="O48" s="126">
        <f t="shared" si="16"/>
        <v>0.9677419355</v>
      </c>
      <c r="P48" s="126">
        <f t="shared" si="16"/>
        <v>1</v>
      </c>
      <c r="Q48" s="126">
        <f t="shared" si="16"/>
        <v>1.107142857</v>
      </c>
      <c r="R48" s="126">
        <f t="shared" si="16"/>
        <v>0.9032258065</v>
      </c>
      <c r="S48" s="126">
        <f t="shared" si="16"/>
        <v>0.6888888889</v>
      </c>
      <c r="T48" s="126">
        <f t="shared" si="16"/>
        <v>0.6451612903</v>
      </c>
      <c r="U48" s="126">
        <f t="shared" si="16"/>
        <v>1.022222222</v>
      </c>
      <c r="V48" s="126">
        <f t="shared" si="16"/>
        <v>0.9677419355</v>
      </c>
      <c r="W48" s="126">
        <f t="shared" si="16"/>
        <v>1</v>
      </c>
      <c r="X48" s="126">
        <f t="shared" si="16"/>
        <v>1.033333333</v>
      </c>
      <c r="Y48" s="126">
        <f t="shared" si="16"/>
        <v>0.9677419355</v>
      </c>
      <c r="Z48" s="126">
        <f t="shared" si="16"/>
        <v>1.033333333</v>
      </c>
      <c r="AA48" s="126">
        <f t="shared" si="16"/>
        <v>0.9677419355</v>
      </c>
      <c r="AB48" s="126">
        <f t="shared" si="16"/>
        <v>1</v>
      </c>
      <c r="AC48" s="126">
        <f t="shared" si="16"/>
        <v>1.068965517</v>
      </c>
      <c r="AD48" s="126">
        <f t="shared" si="16"/>
        <v>0.935483871</v>
      </c>
      <c r="AE48" s="126">
        <f t="shared" si="16"/>
        <v>1.019444444</v>
      </c>
      <c r="AF48" s="126">
        <f t="shared" si="16"/>
        <v>0.8443064516</v>
      </c>
      <c r="AG48" s="126">
        <f t="shared" si="16"/>
        <v>0.8686416667</v>
      </c>
      <c r="AH48" s="126">
        <f t="shared" si="16"/>
        <v>0.9484193548</v>
      </c>
      <c r="AI48" s="126">
        <f t="shared" si="16"/>
        <v>0.9235564516</v>
      </c>
      <c r="AJ48" s="126">
        <f t="shared" si="16"/>
        <v>0.80198</v>
      </c>
      <c r="AK48" s="126">
        <f t="shared" si="16"/>
        <v>0.9677419355</v>
      </c>
      <c r="AL48" s="126">
        <f t="shared" si="16"/>
        <v>0.9345866667</v>
      </c>
      <c r="AM48" s="126">
        <f t="shared" si="16"/>
        <v>0.9220677419</v>
      </c>
      <c r="AN48" s="126">
        <f t="shared" si="16"/>
        <v>0.9897354839</v>
      </c>
      <c r="AO48" s="126">
        <f t="shared" si="16"/>
        <v>1.043628571</v>
      </c>
      <c r="AP48" s="126">
        <f t="shared" si="16"/>
        <v>0.866516129</v>
      </c>
      <c r="AQ48" s="126">
        <f t="shared" si="16"/>
        <v>1.005555556</v>
      </c>
      <c r="AR48" s="126">
        <f t="shared" si="16"/>
        <v>0.8817204301</v>
      </c>
      <c r="AS48" s="126">
        <f t="shared" si="16"/>
        <v>0.8687777778</v>
      </c>
      <c r="AT48" s="126">
        <f t="shared" si="16"/>
        <v>0.8709677419</v>
      </c>
      <c r="AU48" s="126">
        <f t="shared" si="16"/>
        <v>0.7526589862</v>
      </c>
      <c r="AV48" s="126">
        <f t="shared" si="16"/>
        <v>0.8897333333</v>
      </c>
      <c r="AW48" s="126">
        <f t="shared" si="16"/>
        <v>0.9700460829</v>
      </c>
      <c r="AX48" s="126">
        <f t="shared" si="16"/>
        <v>0.9855157143</v>
      </c>
      <c r="AY48" s="126">
        <f t="shared" si="16"/>
        <v>0.8316543779</v>
      </c>
      <c r="AZ48" s="126">
        <f t="shared" si="16"/>
        <v>0.7901336406</v>
      </c>
      <c r="BA48" s="126">
        <f t="shared" si="16"/>
        <v>1.044350446</v>
      </c>
      <c r="BB48" s="126">
        <f t="shared" si="16"/>
        <v>0.907733871</v>
      </c>
      <c r="BC48" s="126">
        <f t="shared" si="16"/>
        <v>0.9725541667</v>
      </c>
      <c r="BD48" s="126">
        <f t="shared" si="16"/>
        <v>0.9735564516</v>
      </c>
      <c r="BE48" s="126">
        <f t="shared" si="16"/>
        <v>0.89966</v>
      </c>
      <c r="BF48" s="126">
        <f t="shared" si="16"/>
        <v>0.961027957</v>
      </c>
      <c r="BG48" s="126">
        <f t="shared" si="16"/>
        <v>0.991265233</v>
      </c>
      <c r="BH48" s="126">
        <f t="shared" si="16"/>
        <v>1.016337037</v>
      </c>
      <c r="BI48" s="126">
        <f t="shared" si="16"/>
        <v>0.9227822207</v>
      </c>
      <c r="BJ48" s="126">
        <f t="shared" si="16"/>
        <v>0.9951766281</v>
      </c>
      <c r="BK48" s="126">
        <f t="shared" si="16"/>
        <v>1.01699554</v>
      </c>
      <c r="BL48" s="126">
        <f t="shared" si="16"/>
        <v>0.7349032258</v>
      </c>
      <c r="BM48" s="126">
        <f t="shared" si="16"/>
        <v>1.096428571</v>
      </c>
      <c r="BN48" s="126">
        <f t="shared" si="16"/>
        <v>0.865052718</v>
      </c>
      <c r="BO48" s="126">
        <f t="shared" si="16"/>
        <v>1.027490909</v>
      </c>
      <c r="BP48" s="126">
        <f t="shared" si="16"/>
        <v>0.9187565982</v>
      </c>
      <c r="BQ48" s="126">
        <f t="shared" si="16"/>
        <v>0.9903363636</v>
      </c>
      <c r="BR48" s="126">
        <f t="shared" si="16"/>
        <v>0.8214058829</v>
      </c>
      <c r="BS48" s="126">
        <f t="shared" si="16"/>
        <v>0.9836018817</v>
      </c>
      <c r="BT48" s="126">
        <f t="shared" si="16"/>
        <v>1.017052778</v>
      </c>
      <c r="BU48" s="126">
        <f t="shared" si="16"/>
        <v>0.924844086</v>
      </c>
      <c r="BV48" s="126">
        <f t="shared" si="16"/>
        <v>0.9816666667</v>
      </c>
      <c r="BW48" s="126">
        <f t="shared" si="16"/>
        <v>1.142349462</v>
      </c>
      <c r="BX48" s="126">
        <f t="shared" si="16"/>
        <v>0.7749784946</v>
      </c>
      <c r="BY48" s="126">
        <f t="shared" si="16"/>
        <v>1.023942529</v>
      </c>
      <c r="BZ48" s="126">
        <f t="shared" si="16"/>
        <v>0.891</v>
      </c>
      <c r="CA48" s="126">
        <f t="shared" si="16"/>
        <v>1.023774359</v>
      </c>
      <c r="CB48" s="126">
        <f t="shared" si="16"/>
        <v>0.9534218362</v>
      </c>
      <c r="CC48" s="126">
        <f t="shared" si="16"/>
        <v>0.9964384615</v>
      </c>
      <c r="CD48" s="126">
        <f t="shared" si="16"/>
        <v>0.9667866005</v>
      </c>
      <c r="CE48" s="126">
        <f t="shared" si="16"/>
        <v>0.9422714147</v>
      </c>
      <c r="CF48" s="126">
        <f t="shared" si="16"/>
        <v>0.9759283525</v>
      </c>
      <c r="CG48" s="126">
        <f t="shared" si="16"/>
        <v>0.9261225678</v>
      </c>
      <c r="CH48" s="126">
        <f t="shared" si="16"/>
        <v>1.008678571</v>
      </c>
      <c r="CI48" s="126">
        <f t="shared" si="16"/>
        <v>1.134935431</v>
      </c>
      <c r="CJ48" s="126">
        <f t="shared" si="16"/>
        <v>0.7872718894</v>
      </c>
      <c r="CK48" s="126">
        <f t="shared" si="16"/>
        <v>1.087826531</v>
      </c>
      <c r="CL48" s="126">
        <f t="shared" si="16"/>
        <v>0.789516129</v>
      </c>
      <c r="CM48" s="126">
        <f t="shared" si="16"/>
        <v>0.9396688889</v>
      </c>
      <c r="CN48" s="126">
        <f t="shared" si="16"/>
        <v>0.8814107527</v>
      </c>
      <c r="CO48" s="126">
        <f t="shared" si="16"/>
        <v>0.9776177778</v>
      </c>
      <c r="CP48" s="126">
        <f t="shared" si="16"/>
        <v>0.942344086</v>
      </c>
      <c r="CQ48" s="126">
        <f t="shared" si="16"/>
        <v>0.9735010753</v>
      </c>
      <c r="CR48" s="126">
        <f t="shared" si="16"/>
        <v>0.9832355556</v>
      </c>
      <c r="CS48" s="126">
        <f t="shared" si="16"/>
        <v>0.8832049336</v>
      </c>
      <c r="CT48" s="126">
        <f t="shared" si="16"/>
        <v>0.9746407407</v>
      </c>
      <c r="CU48" s="126">
        <f t="shared" si="16"/>
        <v>1.13915233</v>
      </c>
      <c r="CV48" s="126">
        <f t="shared" si="16"/>
        <v>0.7828978495</v>
      </c>
      <c r="CW48" s="126">
        <f t="shared" si="16"/>
        <v>1.103606548</v>
      </c>
      <c r="CX48" s="126">
        <f t="shared" si="16"/>
        <v>0.8923469534</v>
      </c>
      <c r="CY48" s="126">
        <f t="shared" si="16"/>
        <v>0.9725754386</v>
      </c>
      <c r="CZ48" s="126">
        <f t="shared" si="16"/>
        <v>0.9661175533</v>
      </c>
      <c r="DA48" s="126">
        <f t="shared" si="16"/>
        <v>1.011148246</v>
      </c>
      <c r="DB48" s="126">
        <f t="shared" si="16"/>
        <v>0.9379609508</v>
      </c>
      <c r="DC48" s="126">
        <f t="shared" si="16"/>
        <v>0.9833972835</v>
      </c>
      <c r="DD48" s="126">
        <f t="shared" si="16"/>
        <v>0.9912280702</v>
      </c>
      <c r="DE48" s="126">
        <f t="shared" si="16"/>
        <v>0.9548502612</v>
      </c>
      <c r="DF48" s="126">
        <f t="shared" si="16"/>
        <v>0.9848435922</v>
      </c>
      <c r="DG48" s="126">
        <f t="shared" si="16"/>
        <v>1.140916808</v>
      </c>
      <c r="DH48" s="126">
        <f t="shared" si="16"/>
        <v>0.783289983</v>
      </c>
      <c r="DI48" s="126">
        <f t="shared" si="16"/>
        <v>1.08319718</v>
      </c>
      <c r="DJ48" s="126">
        <f t="shared" si="16"/>
        <v>0.8808692699</v>
      </c>
      <c r="DK48" s="126">
        <f t="shared" si="16"/>
        <v>1.007017544</v>
      </c>
      <c r="DL48" s="126">
        <f t="shared" si="16"/>
        <v>0.9490662139</v>
      </c>
      <c r="DM48" s="126">
        <f t="shared" si="16"/>
        <v>1.012280702</v>
      </c>
      <c r="DN48" s="126">
        <f t="shared" si="16"/>
        <v>0.9473684211</v>
      </c>
      <c r="DO48" s="126">
        <f t="shared" si="16"/>
        <v>0.9779286927</v>
      </c>
      <c r="DP48" s="126">
        <f t="shared" si="16"/>
        <v>1.0214</v>
      </c>
      <c r="DQ48" s="126">
        <f t="shared" si="16"/>
        <v>0.9321833616</v>
      </c>
      <c r="DR48" s="126">
        <f t="shared" si="16"/>
        <v>0.9263157895</v>
      </c>
      <c r="DS48" s="126">
        <f t="shared" si="16"/>
        <v>0.8930390492</v>
      </c>
      <c r="DT48" s="126">
        <f t="shared" si="16"/>
        <v>0.6863758913</v>
      </c>
      <c r="DU48" s="126">
        <f t="shared" si="16"/>
        <v>0.9135056261</v>
      </c>
      <c r="DV48" s="126">
        <f t="shared" si="16"/>
        <v>0.8726655348</v>
      </c>
      <c r="DW48" s="126">
        <f t="shared" si="16"/>
        <v>0.9280701754</v>
      </c>
      <c r="DX48" s="126">
        <f t="shared" si="16"/>
        <v>0.8177419355</v>
      </c>
      <c r="DY48" s="126">
        <f t="shared" si="16"/>
        <v>0.846031746</v>
      </c>
      <c r="DZ48" s="126">
        <f t="shared" si="16"/>
        <v>0.8003072197</v>
      </c>
      <c r="EA48" s="126">
        <f t="shared" si="16"/>
        <v>0.8817204301</v>
      </c>
      <c r="EB48" s="126">
        <f t="shared" si="16"/>
        <v>0.9206349206</v>
      </c>
      <c r="EC48" s="126">
        <f t="shared" si="16"/>
        <v>0.8325652842</v>
      </c>
      <c r="ED48" s="126">
        <f t="shared" si="16"/>
        <v>0.7960607847</v>
      </c>
      <c r="EE48" s="126">
        <f t="shared" si="16"/>
        <v>1.020527859</v>
      </c>
      <c r="EF48" s="126">
        <f t="shared" si="16"/>
        <v>0.6654037868</v>
      </c>
      <c r="EG48" s="126">
        <f t="shared" si="16"/>
        <v>0.7610685645</v>
      </c>
      <c r="EH48" s="126">
        <f t="shared" si="16"/>
        <v>0.7036647966</v>
      </c>
      <c r="EI48" s="126">
        <f t="shared" si="16"/>
        <v>0.8145463768</v>
      </c>
      <c r="EJ48" s="126">
        <f t="shared" si="16"/>
        <v>0.7643716982</v>
      </c>
      <c r="EK48" s="126">
        <f t="shared" si="16"/>
        <v>0.8269478563</v>
      </c>
      <c r="EL48" s="126">
        <f t="shared" si="16"/>
        <v>0.7482650479</v>
      </c>
      <c r="EM48" s="126">
        <f t="shared" si="16"/>
        <v>0.7903660589</v>
      </c>
      <c r="EN48" s="126">
        <f t="shared" si="16"/>
        <v>0.8062144928</v>
      </c>
      <c r="EO48" s="126">
        <f t="shared" si="16"/>
        <v>0.602911641</v>
      </c>
      <c r="EP48" s="126">
        <f t="shared" si="16"/>
        <v>0.5520304348</v>
      </c>
      <c r="EQ48" s="126">
        <f t="shared" si="16"/>
        <v>0.599001122</v>
      </c>
      <c r="ER48" s="126">
        <f t="shared" si="16"/>
        <v>0.4614931432</v>
      </c>
      <c r="ES48" s="126">
        <f t="shared" si="16"/>
        <v>0.6666243616</v>
      </c>
      <c r="ET48" s="126">
        <f t="shared" si="16"/>
        <v>0.5832764376</v>
      </c>
      <c r="EU48" s="126">
        <f t="shared" si="16"/>
        <v>0.6532469565</v>
      </c>
      <c r="EV48" s="126">
        <f t="shared" si="16"/>
        <v>0.6334460028</v>
      </c>
      <c r="EW48" s="126">
        <f t="shared" si="16"/>
        <v>0.6611594203</v>
      </c>
      <c r="EX48" s="126">
        <f t="shared" si="16"/>
        <v>0.666384432</v>
      </c>
      <c r="EY48" s="126">
        <f t="shared" si="16"/>
        <v>0.743957534</v>
      </c>
      <c r="EZ48" s="126">
        <f t="shared" si="16"/>
        <v>0.6325473752</v>
      </c>
      <c r="FA48" s="126">
        <f t="shared" si="16"/>
        <v>0.5703188166</v>
      </c>
      <c r="FB48" s="126">
        <f t="shared" si="16"/>
        <v>0.5055266667</v>
      </c>
      <c r="FC48" s="126">
        <f t="shared" si="16"/>
        <v>0.555271669</v>
      </c>
      <c r="FD48" s="126">
        <f t="shared" si="16"/>
        <v>0.440657784</v>
      </c>
      <c r="FE48" s="126">
        <f t="shared" si="16"/>
        <v>0.5930698758</v>
      </c>
      <c r="FF48" s="126">
        <f t="shared" si="16"/>
        <v>0.4876030856</v>
      </c>
      <c r="FG48" s="126">
        <f t="shared" si="16"/>
        <v>0.5665259051</v>
      </c>
      <c r="FH48" s="126">
        <f t="shared" si="16"/>
        <v>0.6170006067</v>
      </c>
      <c r="FI48" s="126">
        <f t="shared" si="16"/>
        <v>0.5652318639</v>
      </c>
      <c r="FJ48" s="126">
        <f t="shared" si="16"/>
        <v>0.6011801403</v>
      </c>
      <c r="FK48" s="126">
        <f t="shared" si="16"/>
        <v>0.6571164395</v>
      </c>
      <c r="FL48" s="126">
        <f t="shared" si="16"/>
        <v>0.6884711353</v>
      </c>
      <c r="FM48" s="126">
        <f t="shared" si="16"/>
        <v>0.6892388733</v>
      </c>
      <c r="FN48" s="126">
        <f t="shared" si="16"/>
        <v>0.6781018599</v>
      </c>
      <c r="FO48" s="126">
        <f t="shared" si="16"/>
        <v>0.7465315568</v>
      </c>
      <c r="FP48" s="126">
        <f t="shared" si="16"/>
        <v>0.5625871124</v>
      </c>
      <c r="FQ48" s="126">
        <f t="shared" si="16"/>
        <v>0.6902370315</v>
      </c>
      <c r="FR48" s="126">
        <f t="shared" si="16"/>
        <v>0.6527727561</v>
      </c>
      <c r="FS48" s="126">
        <f t="shared" si="16"/>
        <v>0.657759162</v>
      </c>
      <c r="FT48" s="126">
        <f t="shared" si="16"/>
        <v>0.5529007172</v>
      </c>
      <c r="FU48" s="126">
        <f t="shared" si="16"/>
        <v>0.5475887132</v>
      </c>
      <c r="FV48" s="126">
        <f t="shared" si="16"/>
        <v>0.5781100983</v>
      </c>
      <c r="FW48" s="126">
        <f t="shared" si="16"/>
        <v>0.6683534213</v>
      </c>
      <c r="FX48" s="126">
        <f t="shared" si="16"/>
        <v>0.7081455518</v>
      </c>
      <c r="FY48" s="126">
        <f t="shared" si="16"/>
        <v>0.6474112577</v>
      </c>
      <c r="FZ48" s="126">
        <f t="shared" si="16"/>
        <v>0.6494971624</v>
      </c>
      <c r="GA48" s="126">
        <f t="shared" si="16"/>
        <v>0.7238782345</v>
      </c>
      <c r="GB48" s="126">
        <f t="shared" si="16"/>
        <v>0.4857062672</v>
      </c>
      <c r="GC48" s="126">
        <f t="shared" si="16"/>
        <v>0.7384832225</v>
      </c>
      <c r="GD48" s="126">
        <f t="shared" si="16"/>
        <v>0.5963251242</v>
      </c>
      <c r="GE48" s="126">
        <f t="shared" si="16"/>
        <v>0.7057299775</v>
      </c>
      <c r="GF48" s="126">
        <f t="shared" si="16"/>
        <v>0.5871942496</v>
      </c>
      <c r="GG48" s="126">
        <f t="shared" si="16"/>
        <v>0.6093101449</v>
      </c>
      <c r="GH48" s="126">
        <f t="shared" si="16"/>
        <v>0.6370903226</v>
      </c>
      <c r="GI48" s="126">
        <f t="shared" si="16"/>
        <v>0.6129803647</v>
      </c>
      <c r="GJ48" s="126">
        <f t="shared" si="16"/>
        <v>0.6673691304</v>
      </c>
      <c r="GK48" s="126">
        <f t="shared" si="16"/>
        <v>0.6439798036</v>
      </c>
      <c r="GL48" s="126">
        <f t="shared" si="16"/>
        <v>0.6676962319</v>
      </c>
      <c r="GM48" s="126">
        <f t="shared" si="16"/>
        <v>0.7783764118</v>
      </c>
      <c r="GN48" s="126">
        <f t="shared" si="16"/>
        <v>0.56682777</v>
      </c>
      <c r="GO48" s="126">
        <f t="shared" si="16"/>
        <v>0.7968653727</v>
      </c>
      <c r="GP48" s="126">
        <f t="shared" si="16"/>
        <v>0.6764430575</v>
      </c>
      <c r="GQ48" s="126">
        <f t="shared" si="16"/>
        <v>0.804692029</v>
      </c>
      <c r="GR48" s="126">
        <f t="shared" si="16"/>
        <v>0.840685554</v>
      </c>
      <c r="GS48" s="126">
        <f t="shared" si="16"/>
        <v>0.7964436232</v>
      </c>
      <c r="GT48" s="126">
        <f t="shared" si="16"/>
        <v>0.6597596846</v>
      </c>
      <c r="GU48" s="126">
        <f t="shared" si="16"/>
        <v>0.7067999498</v>
      </c>
      <c r="GV48" s="126">
        <f t="shared" si="16"/>
        <v>0.7201938148</v>
      </c>
      <c r="GW48" s="126">
        <f t="shared" si="16"/>
        <v>0.7064632401</v>
      </c>
      <c r="GX48" s="126">
        <f t="shared" si="16"/>
        <v>0.7001674223</v>
      </c>
      <c r="GY48" s="126">
        <f t="shared" si="16"/>
        <v>0.9197900359</v>
      </c>
      <c r="GZ48" s="126">
        <f t="shared" si="16"/>
        <v>0.679939276</v>
      </c>
      <c r="HA48" s="126">
        <f t="shared" si="16"/>
        <v>0.8891927381</v>
      </c>
      <c r="HB48" s="126">
        <f t="shared" si="16"/>
        <v>0.767205677</v>
      </c>
      <c r="HC48" s="126">
        <f t="shared" si="16"/>
        <v>0.8372638815</v>
      </c>
      <c r="HD48" s="126">
        <f t="shared" si="16"/>
        <v>0.8323304086</v>
      </c>
      <c r="HE48" s="127">
        <f t="shared" si="16"/>
        <v>0.8538604</v>
      </c>
      <c r="HF48" s="127">
        <f t="shared" si="16"/>
        <v>0.7789228387</v>
      </c>
      <c r="HG48" s="127">
        <f t="shared" si="16"/>
        <v>0.8145317419</v>
      </c>
      <c r="HH48" s="127">
        <f t="shared" si="16"/>
        <v>0.8225581333</v>
      </c>
      <c r="HI48" s="127">
        <f t="shared" si="16"/>
        <v>0.6975485161</v>
      </c>
      <c r="HJ48" s="127">
        <f t="shared" si="16"/>
        <v>0.7937934667</v>
      </c>
      <c r="HK48" s="127">
        <f t="shared" si="16"/>
        <v>0.9369369032</v>
      </c>
      <c r="HL48" s="127">
        <f t="shared" si="16"/>
        <v>0.6937419355</v>
      </c>
      <c r="HM48" s="127">
        <f t="shared" si="16"/>
        <v>0.9644551724</v>
      </c>
      <c r="HN48" s="127">
        <f t="shared" si="16"/>
        <v>0.8510322581</v>
      </c>
      <c r="HO48" s="127">
        <f t="shared" si="16"/>
        <v>0.8805066667</v>
      </c>
      <c r="HP48" s="127">
        <f t="shared" si="16"/>
        <v>0.8713419355</v>
      </c>
      <c r="HQ48" s="127">
        <f t="shared" si="16"/>
        <v>0.88104</v>
      </c>
      <c r="HR48" s="127">
        <f t="shared" si="16"/>
        <v>0.8606451613</v>
      </c>
      <c r="HS48" s="127">
        <f t="shared" si="16"/>
        <v>0.8705367742</v>
      </c>
      <c r="HT48" s="81"/>
      <c r="HU48" s="81"/>
      <c r="HV48" s="81"/>
      <c r="HW48" s="81"/>
    </row>
    <row r="49" ht="15.75" customHeight="1">
      <c r="A49" s="19">
        <f t="shared" si="2"/>
        <v>45</v>
      </c>
      <c r="B49" s="128" t="s">
        <v>41</v>
      </c>
      <c r="C49" s="129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1"/>
      <c r="FV49" s="131"/>
      <c r="FW49" s="131"/>
      <c r="FX49" s="131"/>
      <c r="FY49" s="131"/>
      <c r="FZ49" s="131"/>
      <c r="GA49" s="131"/>
      <c r="GB49" s="131"/>
      <c r="GC49" s="131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3"/>
      <c r="GR49" s="133"/>
      <c r="GS49" s="133"/>
      <c r="GT49" s="133"/>
      <c r="GU49" s="133"/>
      <c r="GV49" s="133"/>
      <c r="GW49" s="133"/>
      <c r="GX49" s="133"/>
      <c r="GY49" s="133"/>
      <c r="GZ49" s="133"/>
      <c r="HA49" s="133"/>
      <c r="HB49" s="133"/>
      <c r="HC49" s="133"/>
      <c r="HD49" s="133"/>
      <c r="HE49" s="133"/>
      <c r="HF49" s="133"/>
      <c r="HG49" s="133"/>
      <c r="HH49" s="134"/>
      <c r="HI49" s="134"/>
      <c r="HJ49" s="134"/>
      <c r="HK49" s="134"/>
      <c r="HL49" s="134"/>
      <c r="HM49" s="134"/>
      <c r="HN49" s="81"/>
      <c r="HO49" s="81"/>
      <c r="HP49" s="81"/>
      <c r="HQ49" s="81"/>
      <c r="HR49" s="81"/>
      <c r="HS49" s="81"/>
      <c r="HT49" s="81"/>
      <c r="HU49" s="81"/>
      <c r="HV49" s="81"/>
      <c r="HW49" s="81"/>
    </row>
    <row r="50" ht="12.75" customHeight="1">
      <c r="A50" s="19">
        <f t="shared" si="2"/>
        <v>46</v>
      </c>
      <c r="B50" s="24"/>
      <c r="C50" s="135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36"/>
      <c r="CS50" s="136"/>
      <c r="CT50" s="136"/>
      <c r="CU50" s="136"/>
      <c r="CV50" s="136"/>
      <c r="CW50" s="136"/>
      <c r="CX50" s="136"/>
      <c r="CY50" s="136"/>
      <c r="CZ50" s="136"/>
      <c r="DA50" s="136"/>
      <c r="DB50" s="136"/>
      <c r="DC50" s="136"/>
      <c r="DD50" s="136"/>
      <c r="DE50" s="136"/>
      <c r="DF50" s="136"/>
      <c r="DG50" s="136"/>
      <c r="DH50" s="136"/>
      <c r="DI50" s="136"/>
      <c r="DJ50" s="136"/>
      <c r="DK50" s="136"/>
      <c r="DL50" s="136"/>
      <c r="DM50" s="136"/>
      <c r="DN50" s="136"/>
      <c r="DO50" s="136"/>
      <c r="DP50" s="136"/>
      <c r="DQ50" s="136"/>
      <c r="DR50" s="136"/>
      <c r="DS50" s="136"/>
      <c r="DT50" s="136"/>
      <c r="DU50" s="136"/>
      <c r="DV50" s="136"/>
      <c r="DW50" s="136"/>
      <c r="DX50" s="136"/>
      <c r="DY50" s="136"/>
      <c r="DZ50" s="136"/>
      <c r="EA50" s="136"/>
      <c r="EB50" s="136"/>
      <c r="EC50" s="136"/>
      <c r="ED50" s="136"/>
      <c r="EE50" s="136"/>
      <c r="EF50" s="136"/>
      <c r="EG50" s="136"/>
      <c r="EH50" s="136"/>
      <c r="EI50" s="136"/>
      <c r="EJ50" s="136"/>
      <c r="EK50" s="136"/>
      <c r="EL50" s="136"/>
      <c r="EM50" s="136"/>
      <c r="EN50" s="136"/>
      <c r="EO50" s="136"/>
      <c r="EP50" s="136"/>
      <c r="EQ50" s="136"/>
      <c r="ER50" s="136"/>
      <c r="ES50" s="136"/>
      <c r="ET50" s="136"/>
      <c r="EU50" s="136"/>
      <c r="EV50" s="136"/>
      <c r="EW50" s="136"/>
      <c r="EX50" s="136"/>
      <c r="EY50" s="136"/>
      <c r="EZ50" s="136"/>
      <c r="FA50" s="136"/>
      <c r="FB50" s="136"/>
      <c r="FC50" s="136"/>
      <c r="FD50" s="136"/>
      <c r="FE50" s="136"/>
      <c r="FF50" s="136"/>
      <c r="FG50" s="136"/>
      <c r="FH50" s="136"/>
      <c r="FI50" s="136"/>
      <c r="FJ50" s="136"/>
      <c r="FK50" s="136"/>
      <c r="FL50" s="136"/>
      <c r="FM50" s="136"/>
      <c r="FN50" s="136"/>
      <c r="FO50" s="136"/>
      <c r="FP50" s="136"/>
      <c r="FQ50" s="136"/>
      <c r="FR50" s="136"/>
      <c r="FS50" s="136"/>
      <c r="FT50" s="136"/>
      <c r="FU50" s="136"/>
      <c r="FV50" s="136"/>
      <c r="FW50" s="136"/>
      <c r="FX50" s="136"/>
      <c r="FY50" s="136"/>
      <c r="FZ50" s="136"/>
      <c r="GA50" s="136"/>
      <c r="GB50" s="136"/>
      <c r="GC50" s="136"/>
      <c r="GD50" s="136"/>
      <c r="GE50" s="136"/>
      <c r="GF50" s="136"/>
      <c r="GG50" s="136"/>
      <c r="GH50" s="136"/>
      <c r="GI50" s="136"/>
      <c r="GJ50" s="136"/>
      <c r="GK50" s="136"/>
      <c r="GL50" s="136"/>
      <c r="GM50" s="136"/>
      <c r="GN50" s="136"/>
      <c r="GO50" s="136"/>
      <c r="GP50" s="136"/>
      <c r="GQ50" s="137"/>
      <c r="GR50" s="136"/>
      <c r="GS50" s="136"/>
      <c r="GT50" s="136"/>
      <c r="GU50" s="136"/>
      <c r="GV50" s="136"/>
      <c r="GW50" s="136"/>
      <c r="GX50" s="136"/>
      <c r="GY50" s="136"/>
      <c r="GZ50" s="136"/>
      <c r="HA50" s="136"/>
      <c r="HB50" s="136"/>
      <c r="HC50" s="136"/>
      <c r="HD50" s="136"/>
      <c r="HE50" s="136"/>
      <c r="HF50" s="136"/>
      <c r="HG50" s="136"/>
      <c r="HH50" s="134"/>
      <c r="HI50" s="134"/>
      <c r="HJ50" s="134"/>
      <c r="HK50" s="134"/>
      <c r="HL50" s="121"/>
      <c r="HM50" s="121"/>
      <c r="HN50" s="121"/>
      <c r="HO50" s="121"/>
      <c r="HP50" s="121"/>
      <c r="HQ50" s="122"/>
      <c r="HR50" s="122"/>
      <c r="HS50" s="121"/>
      <c r="HT50" s="124"/>
      <c r="HU50" s="81"/>
      <c r="HV50" s="81"/>
      <c r="HW50" s="81"/>
    </row>
    <row r="51" ht="13.5" hidden="1" customHeight="1">
      <c r="A51" s="19">
        <f t="shared" si="2"/>
        <v>47</v>
      </c>
      <c r="B51" s="98" t="s">
        <v>42</v>
      </c>
      <c r="C51" s="52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79"/>
      <c r="HI51" s="79"/>
      <c r="HJ51" s="79"/>
      <c r="HK51" s="79"/>
      <c r="HL51" s="79"/>
      <c r="HM51" s="79"/>
      <c r="HN51" s="79"/>
      <c r="HO51" s="79"/>
      <c r="HP51" s="79"/>
      <c r="HQ51" s="81"/>
      <c r="HR51" s="81"/>
      <c r="HS51" s="81"/>
      <c r="HT51" s="81"/>
      <c r="HU51" s="81"/>
      <c r="HV51" s="81"/>
      <c r="HW51" s="81"/>
    </row>
    <row r="52" ht="13.5" hidden="1" customHeight="1">
      <c r="A52" s="19">
        <f t="shared" si="2"/>
        <v>48</v>
      </c>
      <c r="B52" s="139" t="s">
        <v>43</v>
      </c>
      <c r="C52" s="55"/>
      <c r="D52" s="140">
        <v>0.0</v>
      </c>
      <c r="E52" s="140">
        <v>0.0</v>
      </c>
      <c r="F52" s="140">
        <v>0.0</v>
      </c>
      <c r="G52" s="140">
        <v>0.0</v>
      </c>
      <c r="H52" s="140">
        <v>0.0</v>
      </c>
      <c r="I52" s="140">
        <v>0.0</v>
      </c>
      <c r="J52" s="140">
        <v>0.0</v>
      </c>
      <c r="K52" s="140">
        <v>0.0</v>
      </c>
      <c r="L52" s="140">
        <v>0.0</v>
      </c>
      <c r="M52" s="140">
        <v>0.0</v>
      </c>
      <c r="N52" s="140">
        <v>0.0</v>
      </c>
      <c r="O52" s="140">
        <v>0.0</v>
      </c>
      <c r="P52" s="140">
        <v>0.0</v>
      </c>
      <c r="Q52" s="140">
        <v>0.0</v>
      </c>
      <c r="R52" s="140">
        <v>1.0</v>
      </c>
      <c r="S52" s="140">
        <v>0.0</v>
      </c>
      <c r="T52" s="140">
        <v>0.0</v>
      </c>
      <c r="U52" s="140">
        <v>0.0</v>
      </c>
      <c r="V52" s="140">
        <v>0.0</v>
      </c>
      <c r="W52" s="140">
        <v>0.0</v>
      </c>
      <c r="X52" s="140">
        <v>0.0</v>
      </c>
      <c r="Y52" s="140">
        <v>0.0</v>
      </c>
      <c r="Z52" s="140">
        <v>0.0</v>
      </c>
      <c r="AA52" s="140">
        <v>0.0</v>
      </c>
      <c r="AB52" s="140">
        <v>0.0</v>
      </c>
      <c r="AC52" s="140">
        <v>0.0</v>
      </c>
      <c r="AD52" s="140">
        <v>0.0</v>
      </c>
      <c r="AE52" s="140">
        <v>1.0</v>
      </c>
      <c r="AF52" s="140">
        <v>0.0</v>
      </c>
      <c r="AG52" s="140">
        <v>0.0</v>
      </c>
      <c r="AH52" s="140">
        <v>0.0</v>
      </c>
      <c r="AI52" s="140">
        <v>1.0</v>
      </c>
      <c r="AJ52" s="140">
        <v>0.0</v>
      </c>
      <c r="AK52" s="140">
        <v>0.0</v>
      </c>
      <c r="AL52" s="140">
        <v>0.0</v>
      </c>
      <c r="AM52" s="140">
        <v>0.0</v>
      </c>
      <c r="AN52" s="140">
        <v>0.0</v>
      </c>
      <c r="AO52" s="140">
        <v>0.0</v>
      </c>
      <c r="AP52" s="140">
        <v>1.0</v>
      </c>
      <c r="AQ52" s="140">
        <v>0.0</v>
      </c>
      <c r="AR52" s="140">
        <v>0.0</v>
      </c>
      <c r="AS52" s="140">
        <v>0.0</v>
      </c>
      <c r="AT52" s="140">
        <v>1.0</v>
      </c>
      <c r="AU52" s="140">
        <v>0.0</v>
      </c>
      <c r="AV52" s="140">
        <v>0.0</v>
      </c>
      <c r="AW52" s="140">
        <v>0.0</v>
      </c>
      <c r="AX52" s="140">
        <v>0.0</v>
      </c>
      <c r="AY52" s="140">
        <v>0.0</v>
      </c>
      <c r="AZ52" s="140">
        <v>1.0</v>
      </c>
      <c r="BA52" s="140">
        <v>0.0</v>
      </c>
      <c r="BB52" s="140">
        <v>0.0</v>
      </c>
      <c r="BC52" s="140">
        <v>0.0</v>
      </c>
      <c r="BD52" s="140">
        <v>1.0</v>
      </c>
      <c r="BE52" s="140">
        <v>0.0</v>
      </c>
      <c r="BF52" s="140">
        <v>0.0</v>
      </c>
      <c r="BG52" s="140">
        <v>0.0</v>
      </c>
      <c r="BH52" s="140">
        <v>1.0</v>
      </c>
      <c r="BI52" s="140">
        <v>0.0</v>
      </c>
      <c r="BJ52" s="140">
        <v>0.0</v>
      </c>
      <c r="BK52" s="140">
        <v>0.0</v>
      </c>
      <c r="BL52" s="140">
        <v>0.0</v>
      </c>
      <c r="BM52" s="140">
        <v>0.0</v>
      </c>
      <c r="BN52" s="140">
        <v>1.0</v>
      </c>
      <c r="BO52" s="140">
        <v>0.0</v>
      </c>
      <c r="BP52" s="140">
        <v>0.0</v>
      </c>
      <c r="BQ52" s="140">
        <v>0.0</v>
      </c>
      <c r="BR52" s="140">
        <v>1.0</v>
      </c>
      <c r="BS52" s="140">
        <v>0.0</v>
      </c>
      <c r="BT52" s="140">
        <v>0.0</v>
      </c>
      <c r="BU52" s="140">
        <v>0.0</v>
      </c>
      <c r="BV52" s="140">
        <v>0.0</v>
      </c>
      <c r="BW52" s="140">
        <v>0.0</v>
      </c>
      <c r="BX52" s="140">
        <v>0.0</v>
      </c>
      <c r="BY52" s="140">
        <v>1.0</v>
      </c>
      <c r="BZ52" s="140">
        <v>0.0</v>
      </c>
      <c r="CA52" s="140">
        <v>0.0</v>
      </c>
      <c r="CB52" s="140">
        <v>0.0</v>
      </c>
      <c r="CC52" s="140">
        <v>0.0</v>
      </c>
      <c r="CD52" s="140">
        <v>0.0</v>
      </c>
      <c r="CE52" s="140">
        <v>1.0</v>
      </c>
      <c r="CF52" s="140">
        <v>0.0</v>
      </c>
      <c r="CG52" s="140">
        <v>0.0</v>
      </c>
      <c r="CH52" s="140">
        <v>0.0</v>
      </c>
      <c r="CI52" s="140">
        <v>0.0</v>
      </c>
      <c r="CJ52" s="140">
        <v>0.0</v>
      </c>
      <c r="CK52" s="140">
        <v>0.0</v>
      </c>
      <c r="CL52" s="140">
        <v>1.0</v>
      </c>
      <c r="CM52" s="140">
        <v>0.0</v>
      </c>
      <c r="CN52" s="140">
        <v>0.0</v>
      </c>
      <c r="CO52" s="140">
        <v>0.0</v>
      </c>
      <c r="CP52" s="140">
        <v>0.0</v>
      </c>
      <c r="CQ52" s="140">
        <v>0.0</v>
      </c>
      <c r="CR52" s="140">
        <v>1.0</v>
      </c>
      <c r="CS52" s="140">
        <v>0.0</v>
      </c>
      <c r="CT52" s="140">
        <v>1.0</v>
      </c>
      <c r="CU52" s="140">
        <v>0.0</v>
      </c>
      <c r="CV52" s="140">
        <v>0.0</v>
      </c>
      <c r="CW52" s="140">
        <v>0.0</v>
      </c>
      <c r="CX52" s="140">
        <v>1.0</v>
      </c>
      <c r="CY52" s="140">
        <v>0.0</v>
      </c>
      <c r="CZ52" s="140">
        <v>0.0</v>
      </c>
      <c r="DA52" s="140">
        <v>0.0</v>
      </c>
      <c r="DB52" s="140">
        <v>0.0</v>
      </c>
      <c r="DC52" s="140">
        <v>0.0</v>
      </c>
      <c r="DD52" s="140">
        <v>0.0</v>
      </c>
      <c r="DE52" s="140">
        <v>0.0</v>
      </c>
      <c r="DF52" s="140">
        <v>0.0</v>
      </c>
      <c r="DG52" s="140">
        <v>0.0</v>
      </c>
      <c r="DH52" s="140">
        <v>0.0</v>
      </c>
      <c r="DI52" s="140">
        <v>0.0</v>
      </c>
      <c r="DJ52" s="140">
        <v>0.0</v>
      </c>
      <c r="DK52" s="140">
        <v>0.0</v>
      </c>
      <c r="DL52" s="140">
        <v>0.0</v>
      </c>
      <c r="DM52" s="140">
        <v>0.0</v>
      </c>
      <c r="DN52" s="140">
        <v>0.0</v>
      </c>
      <c r="DO52" s="140">
        <v>0.0</v>
      </c>
      <c r="DP52" s="140">
        <v>0.0</v>
      </c>
      <c r="DQ52" s="140">
        <v>0.0</v>
      </c>
      <c r="DR52" s="140">
        <v>1.0</v>
      </c>
      <c r="DS52" s="140">
        <v>1.0</v>
      </c>
      <c r="DT52" s="140">
        <v>0.0</v>
      </c>
      <c r="DU52" s="140">
        <v>0.0</v>
      </c>
      <c r="DV52" s="140">
        <v>0.0</v>
      </c>
      <c r="DW52" s="140">
        <v>1.0</v>
      </c>
      <c r="DX52" s="140">
        <v>0.0</v>
      </c>
      <c r="DY52" s="140">
        <v>1.0</v>
      </c>
      <c r="DZ52" s="140">
        <v>0.0</v>
      </c>
      <c r="EA52" s="140">
        <v>0.0</v>
      </c>
      <c r="EB52" s="140">
        <v>0.0</v>
      </c>
      <c r="EC52" s="140">
        <v>1.0</v>
      </c>
      <c r="ED52" s="140">
        <v>0.0</v>
      </c>
      <c r="EE52" s="140">
        <v>0.0</v>
      </c>
      <c r="EF52" s="140">
        <v>0.0</v>
      </c>
      <c r="EG52" s="140">
        <v>0.0</v>
      </c>
      <c r="EH52" s="140">
        <v>0.0</v>
      </c>
      <c r="EI52" s="140">
        <v>0.0</v>
      </c>
      <c r="EJ52" s="140">
        <v>0.0</v>
      </c>
      <c r="EK52" s="140">
        <v>0.0</v>
      </c>
      <c r="EL52" s="140">
        <v>0.0</v>
      </c>
      <c r="EM52" s="140">
        <v>0.0</v>
      </c>
      <c r="EN52" s="140">
        <v>0.0</v>
      </c>
      <c r="EO52" s="140">
        <v>0.0</v>
      </c>
      <c r="EP52" s="140">
        <v>0.0</v>
      </c>
      <c r="EQ52" s="140">
        <v>0.0</v>
      </c>
      <c r="ER52" s="140">
        <v>0.0</v>
      </c>
      <c r="ES52" s="140">
        <v>0.0</v>
      </c>
      <c r="ET52" s="140">
        <v>0.0</v>
      </c>
      <c r="EU52" s="140">
        <v>0.0</v>
      </c>
      <c r="EV52" s="140">
        <v>0.0</v>
      </c>
      <c r="EW52" s="140">
        <v>0.0</v>
      </c>
      <c r="EX52" s="140">
        <v>0.0</v>
      </c>
      <c r="EY52" s="140">
        <v>0.0</v>
      </c>
      <c r="EZ52" s="140">
        <v>0.0</v>
      </c>
      <c r="FA52" s="140">
        <v>0.0</v>
      </c>
      <c r="FB52" s="140">
        <v>0.0</v>
      </c>
      <c r="FC52" s="140">
        <v>0.0</v>
      </c>
      <c r="FD52" s="140">
        <v>0.0</v>
      </c>
      <c r="FE52" s="140">
        <v>0.0</v>
      </c>
      <c r="FF52" s="140">
        <v>0.0</v>
      </c>
      <c r="FG52" s="140">
        <v>0.0</v>
      </c>
      <c r="FH52" s="140">
        <v>0.0</v>
      </c>
      <c r="FI52" s="140">
        <v>0.0</v>
      </c>
      <c r="FJ52" s="140">
        <v>0.0</v>
      </c>
      <c r="FK52" s="140">
        <v>0.0</v>
      </c>
      <c r="FL52" s="140">
        <v>0.0</v>
      </c>
      <c r="FM52" s="140">
        <v>0.0</v>
      </c>
      <c r="FN52" s="140">
        <v>0.0</v>
      </c>
      <c r="FO52" s="140">
        <v>0.0</v>
      </c>
      <c r="FP52" s="140">
        <v>0.0</v>
      </c>
      <c r="FQ52" s="140">
        <v>0.0</v>
      </c>
      <c r="FR52" s="140">
        <v>0.0</v>
      </c>
      <c r="FS52" s="140">
        <v>0.0</v>
      </c>
      <c r="FT52" s="140">
        <v>0.0</v>
      </c>
      <c r="FU52" s="140">
        <v>0.0</v>
      </c>
      <c r="FV52" s="140">
        <v>0.0</v>
      </c>
      <c r="FW52" s="140">
        <v>0.0</v>
      </c>
      <c r="FX52" s="140">
        <v>0.0</v>
      </c>
      <c r="FY52" s="140">
        <v>0.0</v>
      </c>
      <c r="FZ52" s="140">
        <v>0.0</v>
      </c>
      <c r="GA52" s="140">
        <v>0.0</v>
      </c>
      <c r="GB52" s="140">
        <v>0.0</v>
      </c>
      <c r="GC52" s="140">
        <v>0.0</v>
      </c>
      <c r="GD52" s="140">
        <v>0.0</v>
      </c>
      <c r="GE52" s="140">
        <v>0.0</v>
      </c>
      <c r="GF52" s="140">
        <v>0.0</v>
      </c>
      <c r="GG52" s="140">
        <v>0.0</v>
      </c>
      <c r="GH52" s="140">
        <v>0.0</v>
      </c>
      <c r="GI52" s="140">
        <v>0.0</v>
      </c>
      <c r="GJ52" s="140">
        <v>0.0</v>
      </c>
      <c r="GK52" s="140">
        <v>0.0</v>
      </c>
      <c r="GL52" s="140">
        <v>0.0</v>
      </c>
      <c r="GM52" s="140">
        <v>0.0</v>
      </c>
      <c r="GN52" s="140">
        <v>0.0</v>
      </c>
      <c r="GO52" s="140">
        <v>0.0</v>
      </c>
      <c r="GP52" s="140">
        <v>0.0</v>
      </c>
      <c r="GQ52" s="140">
        <v>0.0</v>
      </c>
      <c r="GR52" s="140">
        <v>0.0</v>
      </c>
      <c r="GS52" s="140">
        <v>0.0</v>
      </c>
      <c r="GT52" s="140">
        <v>0.0</v>
      </c>
      <c r="GU52" s="140">
        <v>0.0</v>
      </c>
      <c r="GV52" s="140">
        <v>0.0</v>
      </c>
      <c r="GW52" s="140">
        <v>0.0</v>
      </c>
      <c r="GX52" s="140">
        <v>0.0</v>
      </c>
      <c r="GY52" s="140">
        <v>0.0</v>
      </c>
      <c r="GZ52" s="140">
        <v>0.0</v>
      </c>
      <c r="HA52" s="140">
        <v>0.0</v>
      </c>
      <c r="HB52" s="140">
        <v>0.0</v>
      </c>
      <c r="HC52" s="140">
        <v>0.0</v>
      </c>
      <c r="HD52" s="140">
        <v>0.0</v>
      </c>
      <c r="HE52" s="140">
        <v>0.0</v>
      </c>
      <c r="HF52" s="140">
        <v>0.0</v>
      </c>
      <c r="HG52" s="140">
        <v>0.0</v>
      </c>
      <c r="HH52" s="102">
        <v>0.0</v>
      </c>
      <c r="HI52" s="102">
        <v>0.0</v>
      </c>
      <c r="HJ52" s="102">
        <v>0.0</v>
      </c>
      <c r="HK52" s="102"/>
      <c r="HL52" s="102"/>
      <c r="HM52" s="102"/>
      <c r="HN52" s="102"/>
      <c r="HO52" s="102"/>
      <c r="HP52" s="102"/>
      <c r="HQ52" s="81"/>
      <c r="HR52" s="81"/>
      <c r="HS52" s="81"/>
      <c r="HT52" s="81"/>
      <c r="HU52" s="81"/>
      <c r="HV52" s="81"/>
      <c r="HW52" s="81"/>
    </row>
    <row r="53" ht="12.75" hidden="1" customHeight="1">
      <c r="A53" s="19">
        <f t="shared" si="2"/>
        <v>49</v>
      </c>
      <c r="B53" s="141" t="s">
        <v>44</v>
      </c>
      <c r="C53" s="142"/>
      <c r="D53" s="142">
        <v>0.0</v>
      </c>
      <c r="E53" s="142">
        <v>0.0</v>
      </c>
      <c r="F53" s="142">
        <v>1.0</v>
      </c>
      <c r="G53" s="142">
        <v>1.0</v>
      </c>
      <c r="H53" s="142">
        <v>0.0</v>
      </c>
      <c r="I53" s="142">
        <v>0.0</v>
      </c>
      <c r="J53" s="142">
        <v>0.0</v>
      </c>
      <c r="K53" s="142">
        <v>0.0</v>
      </c>
      <c r="L53" s="142">
        <v>0.0</v>
      </c>
      <c r="M53" s="142">
        <v>0.0</v>
      </c>
      <c r="N53" s="142">
        <v>0.0</v>
      </c>
      <c r="O53" s="142">
        <v>0.0</v>
      </c>
      <c r="P53" s="142">
        <v>0.0</v>
      </c>
      <c r="Q53" s="142">
        <v>0.0</v>
      </c>
      <c r="R53" s="142">
        <v>0.0</v>
      </c>
      <c r="S53" s="142">
        <v>0.0</v>
      </c>
      <c r="T53" s="142">
        <v>0.0</v>
      </c>
      <c r="U53" s="142">
        <v>0.0</v>
      </c>
      <c r="V53" s="142">
        <v>0.0</v>
      </c>
      <c r="W53" s="142">
        <v>1.0</v>
      </c>
      <c r="X53" s="142">
        <v>0.0</v>
      </c>
      <c r="Y53" s="142">
        <v>1.0</v>
      </c>
      <c r="Z53" s="142">
        <v>0.0</v>
      </c>
      <c r="AA53" s="142">
        <v>0.0</v>
      </c>
      <c r="AB53" s="142">
        <v>0.0</v>
      </c>
      <c r="AC53" s="142">
        <v>0.0</v>
      </c>
      <c r="AD53" s="142">
        <v>0.0</v>
      </c>
      <c r="AE53" s="142">
        <v>0.0</v>
      </c>
      <c r="AF53" s="142">
        <v>1.0</v>
      </c>
      <c r="AG53" s="142">
        <v>0.0</v>
      </c>
      <c r="AH53" s="142">
        <v>0.0</v>
      </c>
      <c r="AI53" s="142">
        <v>0.0</v>
      </c>
      <c r="AJ53" s="142">
        <v>0.0</v>
      </c>
      <c r="AK53" s="142">
        <v>0.0</v>
      </c>
      <c r="AL53" s="142">
        <v>0.0</v>
      </c>
      <c r="AM53" s="142">
        <v>1.0</v>
      </c>
      <c r="AN53" s="142">
        <v>0.0</v>
      </c>
      <c r="AO53" s="142">
        <v>0.0</v>
      </c>
      <c r="AP53" s="142">
        <v>1.0</v>
      </c>
      <c r="AQ53" s="142">
        <v>0.0</v>
      </c>
      <c r="AR53" s="142">
        <v>0.0</v>
      </c>
      <c r="AS53" s="142">
        <v>2.0</v>
      </c>
      <c r="AT53" s="142">
        <v>0.0</v>
      </c>
      <c r="AU53" s="142">
        <v>0.0</v>
      </c>
      <c r="AV53" s="142">
        <v>0.0</v>
      </c>
      <c r="AW53" s="142">
        <v>1.0</v>
      </c>
      <c r="AX53" s="142">
        <v>1.0</v>
      </c>
      <c r="AY53" s="142">
        <v>2.0</v>
      </c>
      <c r="AZ53" s="142">
        <v>0.0</v>
      </c>
      <c r="BA53" s="142">
        <v>0.0</v>
      </c>
      <c r="BB53" s="142">
        <v>0.0</v>
      </c>
      <c r="BC53" s="142">
        <v>1.0</v>
      </c>
      <c r="BD53" s="142">
        <v>0.0</v>
      </c>
      <c r="BE53" s="142">
        <v>0.0</v>
      </c>
      <c r="BF53" s="142">
        <v>1.0</v>
      </c>
      <c r="BG53" s="142">
        <v>0.0</v>
      </c>
      <c r="BH53" s="142">
        <v>0.0</v>
      </c>
      <c r="BI53" s="142">
        <v>1.0</v>
      </c>
      <c r="BJ53" s="142">
        <v>1.0</v>
      </c>
      <c r="BK53" s="142">
        <v>1.0</v>
      </c>
      <c r="BL53" s="142">
        <v>0.0</v>
      </c>
      <c r="BM53" s="142">
        <v>0.0</v>
      </c>
      <c r="BN53" s="142">
        <v>0.0</v>
      </c>
      <c r="BO53" s="142">
        <v>0.0</v>
      </c>
      <c r="BP53" s="142">
        <v>1.0</v>
      </c>
      <c r="BQ53" s="142">
        <v>0.0</v>
      </c>
      <c r="BR53" s="142">
        <v>1.0</v>
      </c>
      <c r="BS53" s="142">
        <v>0.0</v>
      </c>
      <c r="BT53" s="142">
        <v>1.0</v>
      </c>
      <c r="BU53" s="142">
        <v>0.0</v>
      </c>
      <c r="BV53" s="142">
        <v>0.0</v>
      </c>
      <c r="BW53" s="142">
        <v>1.0</v>
      </c>
      <c r="BX53" s="142">
        <v>0.0</v>
      </c>
      <c r="BY53" s="142">
        <v>0.0</v>
      </c>
      <c r="BZ53" s="142">
        <v>0.0</v>
      </c>
      <c r="CA53" s="142">
        <v>0.0</v>
      </c>
      <c r="CB53" s="142">
        <v>1.0</v>
      </c>
      <c r="CC53" s="142">
        <v>0.0</v>
      </c>
      <c r="CD53" s="142">
        <v>0.0</v>
      </c>
      <c r="CE53" s="142">
        <v>0.0</v>
      </c>
      <c r="CF53" s="142">
        <v>0.0</v>
      </c>
      <c r="CG53" s="142">
        <v>0.0</v>
      </c>
      <c r="CH53" s="142">
        <v>1.0</v>
      </c>
      <c r="CI53" s="142">
        <v>0.0</v>
      </c>
      <c r="CJ53" s="142">
        <v>0.0</v>
      </c>
      <c r="CK53" s="142">
        <v>0.0</v>
      </c>
      <c r="CL53" s="142">
        <v>0.0</v>
      </c>
      <c r="CM53" s="142">
        <v>1.0</v>
      </c>
      <c r="CN53" s="142">
        <v>0.0</v>
      </c>
      <c r="CO53" s="142">
        <v>0.0</v>
      </c>
      <c r="CP53" s="142">
        <v>0.0</v>
      </c>
      <c r="CQ53" s="142">
        <v>0.0</v>
      </c>
      <c r="CR53" s="142">
        <v>0.0</v>
      </c>
      <c r="CS53" s="142">
        <v>0.0</v>
      </c>
      <c r="CT53" s="142">
        <v>0.0</v>
      </c>
      <c r="CU53" s="142">
        <v>0.0</v>
      </c>
      <c r="CV53" s="142">
        <v>0.0</v>
      </c>
      <c r="CW53" s="142">
        <v>1.0</v>
      </c>
      <c r="CX53" s="142">
        <v>0.0</v>
      </c>
      <c r="CY53" s="142">
        <v>0.0</v>
      </c>
      <c r="CZ53" s="142">
        <v>0.0</v>
      </c>
      <c r="DA53" s="142">
        <v>1.0</v>
      </c>
      <c r="DB53" s="142">
        <v>1.0</v>
      </c>
      <c r="DC53" s="142">
        <v>1.0</v>
      </c>
      <c r="DD53" s="142">
        <v>0.0</v>
      </c>
      <c r="DE53" s="142">
        <v>1.0</v>
      </c>
      <c r="DF53" s="142">
        <v>0.0</v>
      </c>
      <c r="DG53" s="142">
        <v>0.0</v>
      </c>
      <c r="DH53" s="142">
        <v>0.0</v>
      </c>
      <c r="DI53" s="142">
        <v>0.0</v>
      </c>
      <c r="DJ53" s="142">
        <v>0.0</v>
      </c>
      <c r="DK53" s="142">
        <v>0.0</v>
      </c>
      <c r="DL53" s="142">
        <v>0.0</v>
      </c>
      <c r="DM53" s="142">
        <v>0.0</v>
      </c>
      <c r="DN53" s="142">
        <v>0.0</v>
      </c>
      <c r="DO53" s="142">
        <v>0.0</v>
      </c>
      <c r="DP53" s="142">
        <v>0.0</v>
      </c>
      <c r="DQ53" s="142">
        <v>0.0</v>
      </c>
      <c r="DR53" s="142">
        <v>1.0</v>
      </c>
      <c r="DS53" s="142">
        <v>0.0</v>
      </c>
      <c r="DT53" s="142">
        <v>1.0</v>
      </c>
      <c r="DU53" s="142">
        <v>0.0</v>
      </c>
      <c r="DV53" s="142">
        <v>0.0</v>
      </c>
      <c r="DW53" s="142">
        <v>0.0</v>
      </c>
      <c r="DX53" s="142">
        <v>2.0</v>
      </c>
      <c r="DY53" s="142">
        <v>0.0</v>
      </c>
      <c r="DZ53" s="142">
        <v>0.0</v>
      </c>
      <c r="EA53" s="142">
        <v>1.0</v>
      </c>
      <c r="EB53" s="142">
        <v>0.0</v>
      </c>
      <c r="EC53" s="142">
        <v>0.0</v>
      </c>
      <c r="ED53" s="142">
        <v>1.0</v>
      </c>
      <c r="EE53" s="142">
        <v>1.0</v>
      </c>
      <c r="EF53" s="142">
        <v>0.0</v>
      </c>
      <c r="EG53" s="142">
        <v>0.0</v>
      </c>
      <c r="EH53" s="142">
        <v>0.0</v>
      </c>
      <c r="EI53" s="142">
        <v>0.0</v>
      </c>
      <c r="EJ53" s="142">
        <v>0.0</v>
      </c>
      <c r="EK53" s="142">
        <v>0.0</v>
      </c>
      <c r="EL53" s="142">
        <v>1.0</v>
      </c>
      <c r="EM53" s="142">
        <v>0.0</v>
      </c>
      <c r="EN53" s="142">
        <v>0.0</v>
      </c>
      <c r="EO53" s="142">
        <v>1.0</v>
      </c>
      <c r="EP53" s="142">
        <v>0.0</v>
      </c>
      <c r="EQ53" s="142">
        <v>0.0</v>
      </c>
      <c r="ER53" s="142">
        <v>0.0</v>
      </c>
      <c r="ES53" s="142">
        <v>0.0</v>
      </c>
      <c r="ET53" s="142">
        <v>0.0</v>
      </c>
      <c r="EU53" s="142">
        <v>0.0</v>
      </c>
      <c r="EV53" s="142">
        <v>0.0</v>
      </c>
      <c r="EW53" s="142">
        <v>0.0</v>
      </c>
      <c r="EX53" s="142">
        <v>1.0</v>
      </c>
      <c r="EY53" s="142">
        <v>0.0</v>
      </c>
      <c r="EZ53" s="142">
        <v>0.0</v>
      </c>
      <c r="FA53" s="142">
        <v>0.0</v>
      </c>
      <c r="FB53" s="142">
        <v>1.0</v>
      </c>
      <c r="FC53" s="142">
        <v>1.0</v>
      </c>
      <c r="FD53" s="142">
        <v>0.0</v>
      </c>
      <c r="FE53" s="142">
        <v>0.0</v>
      </c>
      <c r="FF53" s="142">
        <v>0.0</v>
      </c>
      <c r="FG53" s="142">
        <v>0.0</v>
      </c>
      <c r="FH53" s="142">
        <v>0.0</v>
      </c>
      <c r="FI53" s="142">
        <v>0.0</v>
      </c>
      <c r="FJ53" s="142">
        <v>1.0</v>
      </c>
      <c r="FK53" s="142">
        <v>0.0</v>
      </c>
      <c r="FL53" s="142">
        <v>0.0</v>
      </c>
      <c r="FM53" s="142">
        <v>0.0</v>
      </c>
      <c r="FN53" s="142">
        <v>0.0</v>
      </c>
      <c r="FO53" s="142">
        <v>0.0</v>
      </c>
      <c r="FP53" s="142">
        <v>0.0</v>
      </c>
      <c r="FQ53" s="142">
        <v>0.0</v>
      </c>
      <c r="FR53" s="142">
        <v>0.0</v>
      </c>
      <c r="FS53" s="142">
        <v>0.0</v>
      </c>
      <c r="FT53" s="142">
        <v>0.0</v>
      </c>
      <c r="FU53" s="142">
        <v>0.0</v>
      </c>
      <c r="FV53" s="142">
        <v>0.0</v>
      </c>
      <c r="FW53" s="142">
        <v>0.0</v>
      </c>
      <c r="FX53" s="142">
        <v>0.0</v>
      </c>
      <c r="FY53" s="142">
        <v>0.0</v>
      </c>
      <c r="FZ53" s="142">
        <v>0.0</v>
      </c>
      <c r="GA53" s="142">
        <v>0.0</v>
      </c>
      <c r="GB53" s="142">
        <v>0.0</v>
      </c>
      <c r="GC53" s="142">
        <v>0.0</v>
      </c>
      <c r="GD53" s="142">
        <v>0.0</v>
      </c>
      <c r="GE53" s="142">
        <v>0.0</v>
      </c>
      <c r="GF53" s="142">
        <v>0.0</v>
      </c>
      <c r="GG53" s="142">
        <v>0.0</v>
      </c>
      <c r="GH53" s="142">
        <v>0.0</v>
      </c>
      <c r="GI53" s="142">
        <v>0.0</v>
      </c>
      <c r="GJ53" s="142">
        <v>0.0</v>
      </c>
      <c r="GK53" s="142">
        <v>0.0</v>
      </c>
      <c r="GL53" s="142">
        <v>0.0</v>
      </c>
      <c r="GM53" s="142">
        <v>0.0</v>
      </c>
      <c r="GN53" s="142">
        <v>0.0</v>
      </c>
      <c r="GO53" s="142">
        <v>0.0</v>
      </c>
      <c r="GP53" s="142">
        <v>0.0</v>
      </c>
      <c r="GQ53" s="142">
        <v>0.0</v>
      </c>
      <c r="GR53" s="142">
        <v>0.0</v>
      </c>
      <c r="GS53" s="143">
        <v>0.0</v>
      </c>
      <c r="GT53" s="143">
        <v>0.0</v>
      </c>
      <c r="GU53" s="143">
        <v>0.0</v>
      </c>
      <c r="GV53" s="143">
        <v>0.0</v>
      </c>
      <c r="GW53" s="143">
        <v>0.0</v>
      </c>
      <c r="GX53" s="143">
        <v>0.0</v>
      </c>
      <c r="GY53" s="143">
        <v>0.0</v>
      </c>
      <c r="GZ53" s="143">
        <v>0.0</v>
      </c>
      <c r="HA53" s="143">
        <v>0.0</v>
      </c>
      <c r="HB53" s="143">
        <v>0.0</v>
      </c>
      <c r="HC53" s="143">
        <v>0.0</v>
      </c>
      <c r="HD53" s="143">
        <v>0.0</v>
      </c>
      <c r="HE53" s="143">
        <v>0.0</v>
      </c>
      <c r="HF53" s="143">
        <v>0.0</v>
      </c>
      <c r="HG53" s="143">
        <v>0.0</v>
      </c>
      <c r="HH53" s="144">
        <v>0.0</v>
      </c>
      <c r="HI53" s="144">
        <v>0.0</v>
      </c>
      <c r="HJ53" s="144">
        <v>0.0</v>
      </c>
      <c r="HK53" s="144"/>
      <c r="HL53" s="144"/>
      <c r="HM53" s="144"/>
      <c r="HN53" s="144"/>
      <c r="HO53" s="144"/>
      <c r="HP53" s="144"/>
      <c r="HQ53" s="81"/>
      <c r="HR53" s="81"/>
      <c r="HS53" s="81"/>
      <c r="HT53" s="81"/>
      <c r="HU53" s="81"/>
      <c r="HV53" s="81"/>
      <c r="HW53" s="81"/>
    </row>
    <row r="54" ht="12.75" customHeight="1">
      <c r="A54" s="19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6"/>
      <c r="DZ54" s="136"/>
      <c r="EA54" s="136"/>
      <c r="EB54" s="136"/>
      <c r="EC54" s="136"/>
      <c r="ED54" s="136"/>
      <c r="EE54" s="136"/>
      <c r="EF54" s="136"/>
      <c r="EG54" s="136"/>
      <c r="EH54" s="136"/>
      <c r="EI54" s="136"/>
      <c r="EJ54" s="136"/>
      <c r="EK54" s="136"/>
      <c r="EL54" s="136"/>
      <c r="EM54" s="136"/>
      <c r="EN54" s="136"/>
      <c r="EO54" s="136"/>
      <c r="EP54" s="136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6"/>
      <c r="FC54" s="136"/>
      <c r="FD54" s="136"/>
      <c r="FE54" s="136"/>
      <c r="FF54" s="136"/>
      <c r="FG54" s="136"/>
      <c r="FH54" s="136"/>
      <c r="FI54" s="136"/>
      <c r="FJ54" s="136"/>
      <c r="FK54" s="136"/>
      <c r="FL54" s="136"/>
      <c r="FM54" s="136"/>
      <c r="FN54" s="136"/>
      <c r="FO54" s="136"/>
      <c r="FP54" s="136"/>
      <c r="FQ54" s="136"/>
      <c r="FR54" s="136"/>
      <c r="FS54" s="136"/>
      <c r="FT54" s="136"/>
      <c r="FU54" s="136"/>
      <c r="FV54" s="136"/>
      <c r="FW54" s="136"/>
      <c r="FX54" s="136"/>
      <c r="FY54" s="136"/>
      <c r="FZ54" s="136"/>
      <c r="GA54" s="136"/>
      <c r="GB54" s="136"/>
      <c r="GC54" s="136"/>
      <c r="GD54" s="136"/>
      <c r="GE54" s="136"/>
      <c r="GF54" s="136"/>
      <c r="GG54" s="136"/>
      <c r="GH54" s="136"/>
      <c r="GI54" s="136"/>
      <c r="GJ54" s="136"/>
      <c r="GK54" s="136"/>
      <c r="GL54" s="136"/>
      <c r="GM54" s="136"/>
      <c r="GN54" s="136"/>
      <c r="GO54" s="136"/>
      <c r="GP54" s="136"/>
      <c r="GQ54" s="136"/>
      <c r="GR54" s="136"/>
      <c r="GS54" s="136"/>
      <c r="GT54" s="136"/>
      <c r="GU54" s="136"/>
      <c r="GV54" s="136"/>
      <c r="GW54" s="136"/>
      <c r="GX54" s="136"/>
      <c r="GY54" s="136"/>
      <c r="GZ54" s="136"/>
      <c r="HA54" s="136"/>
      <c r="HB54" s="136"/>
      <c r="HC54" s="136"/>
      <c r="HD54" s="136"/>
      <c r="HE54" s="136"/>
      <c r="HF54" s="136"/>
      <c r="HG54" s="136"/>
      <c r="HH54" s="136"/>
      <c r="HI54" s="136"/>
      <c r="HJ54" s="136"/>
      <c r="HK54" s="136"/>
      <c r="HL54" s="136"/>
      <c r="HM54" s="136"/>
      <c r="HN54" s="136"/>
      <c r="HO54" s="136"/>
      <c r="HP54" s="136"/>
      <c r="HQ54" s="136"/>
      <c r="HR54" s="136"/>
      <c r="HS54" s="136"/>
      <c r="HT54" s="81"/>
      <c r="HU54" s="81"/>
      <c r="HV54" s="81"/>
      <c r="HW54" s="81"/>
    </row>
    <row r="55" ht="12.75" customHeight="1">
      <c r="A55" s="19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  <c r="BJ55" s="145"/>
      <c r="BK55" s="145"/>
      <c r="BL55" s="145"/>
      <c r="BM55" s="145"/>
      <c r="BN55" s="145"/>
      <c r="BO55" s="145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5"/>
      <c r="CA55" s="145"/>
      <c r="CB55" s="145"/>
      <c r="CC55" s="145"/>
      <c r="CD55" s="145"/>
      <c r="CE55" s="145"/>
      <c r="CF55" s="145"/>
      <c r="CG55" s="145"/>
      <c r="CH55" s="145"/>
      <c r="CI55" s="145"/>
      <c r="CJ55" s="145"/>
      <c r="CK55" s="145"/>
      <c r="CL55" s="145"/>
      <c r="CM55" s="145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  <c r="CY55" s="136"/>
      <c r="CZ55" s="136"/>
      <c r="DA55" s="136"/>
      <c r="DB55" s="136"/>
      <c r="DC55" s="136"/>
      <c r="DD55" s="136"/>
      <c r="DE55" s="136"/>
      <c r="DF55" s="136"/>
      <c r="DG55" s="136"/>
      <c r="DH55" s="136"/>
      <c r="DI55" s="136"/>
      <c r="DJ55" s="136"/>
      <c r="DK55" s="136"/>
      <c r="DL55" s="136"/>
      <c r="DM55" s="136"/>
      <c r="DN55" s="136"/>
      <c r="DO55" s="136"/>
      <c r="DP55" s="136"/>
      <c r="DQ55" s="136"/>
      <c r="DR55" s="136"/>
      <c r="DS55" s="136"/>
      <c r="DT55" s="136"/>
      <c r="DU55" s="136"/>
      <c r="DV55" s="136"/>
      <c r="DW55" s="136"/>
      <c r="DX55" s="136"/>
      <c r="DY55" s="136"/>
      <c r="DZ55" s="136"/>
      <c r="EA55" s="136"/>
      <c r="EB55" s="136"/>
      <c r="EC55" s="136"/>
      <c r="ED55" s="136"/>
      <c r="EE55" s="136"/>
      <c r="EF55" s="136"/>
      <c r="EG55" s="136"/>
      <c r="EH55" s="136"/>
      <c r="EI55" s="136"/>
      <c r="EJ55" s="136"/>
      <c r="EK55" s="136"/>
      <c r="EL55" s="136"/>
      <c r="EM55" s="136"/>
      <c r="EN55" s="136"/>
      <c r="EO55" s="136"/>
      <c r="EP55" s="136"/>
      <c r="EQ55" s="136"/>
      <c r="ER55" s="136"/>
      <c r="ES55" s="136"/>
      <c r="ET55" s="136"/>
      <c r="EU55" s="136"/>
      <c r="EV55" s="136"/>
      <c r="EW55" s="136"/>
      <c r="EX55" s="136"/>
      <c r="EY55" s="136"/>
      <c r="EZ55" s="136"/>
      <c r="FA55" s="136"/>
      <c r="FB55" s="136"/>
      <c r="FC55" s="136"/>
      <c r="FD55" s="136"/>
      <c r="FE55" s="136"/>
      <c r="FF55" s="136"/>
      <c r="FG55" s="136"/>
      <c r="FH55" s="136"/>
      <c r="FI55" s="136"/>
      <c r="FJ55" s="136"/>
      <c r="FK55" s="136"/>
      <c r="FL55" s="136"/>
      <c r="FM55" s="136"/>
      <c r="FN55" s="136"/>
      <c r="FO55" s="136"/>
      <c r="FP55" s="136"/>
      <c r="FQ55" s="136"/>
      <c r="FR55" s="136"/>
      <c r="FS55" s="136"/>
      <c r="FT55" s="136"/>
      <c r="FU55" s="136"/>
      <c r="FV55" s="136"/>
      <c r="FW55" s="136"/>
      <c r="FX55" s="136"/>
      <c r="FY55" s="136"/>
      <c r="FZ55" s="136"/>
      <c r="GA55" s="136"/>
      <c r="GB55" s="136"/>
      <c r="GC55" s="136"/>
      <c r="GD55" s="136"/>
      <c r="GE55" s="136"/>
      <c r="GF55" s="136"/>
      <c r="GG55" s="136"/>
      <c r="GH55" s="136"/>
      <c r="GI55" s="136"/>
      <c r="GJ55" s="136"/>
      <c r="GK55" s="136"/>
      <c r="GL55" s="136"/>
      <c r="GM55" s="136"/>
      <c r="GN55" s="136"/>
      <c r="GO55" s="136"/>
      <c r="GP55" s="136"/>
      <c r="GQ55" s="136"/>
      <c r="GR55" s="136"/>
      <c r="GS55" s="136"/>
      <c r="GT55" s="136"/>
      <c r="GU55" s="136"/>
      <c r="GV55" s="136"/>
      <c r="GW55" s="136"/>
      <c r="GX55" s="136"/>
      <c r="GY55" s="136"/>
      <c r="GZ55" s="136"/>
      <c r="HA55" s="136"/>
      <c r="HB55" s="136"/>
      <c r="HC55" s="136"/>
      <c r="HD55" s="136"/>
      <c r="HE55" s="136"/>
      <c r="HF55" s="136"/>
      <c r="HG55" s="136"/>
      <c r="HH55" s="136"/>
      <c r="HI55" s="136"/>
      <c r="HJ55" s="136"/>
      <c r="HK55" s="136"/>
      <c r="HL55" s="136"/>
      <c r="HM55" s="136"/>
      <c r="HN55" s="81"/>
      <c r="HO55" s="81"/>
      <c r="HP55" s="81"/>
      <c r="HQ55" s="81"/>
      <c r="HR55" s="81"/>
      <c r="HS55" s="81"/>
      <c r="HT55" s="81"/>
      <c r="HU55" s="81"/>
      <c r="HV55" s="81"/>
      <c r="HW55" s="81"/>
    </row>
    <row r="56" ht="12.75" customHeight="1">
      <c r="A56" s="19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5"/>
      <c r="BO56" s="145"/>
      <c r="BP56" s="145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  <c r="CA56" s="145"/>
      <c r="CB56" s="145"/>
      <c r="CC56" s="145"/>
      <c r="CD56" s="145"/>
      <c r="CE56" s="145"/>
      <c r="CF56" s="145"/>
      <c r="CG56" s="145"/>
      <c r="CH56" s="145"/>
      <c r="CI56" s="145"/>
      <c r="CJ56" s="145"/>
      <c r="CK56" s="145"/>
      <c r="CL56" s="145"/>
      <c r="CM56" s="145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6"/>
      <c r="DU56" s="136"/>
      <c r="DV56" s="136"/>
      <c r="DW56" s="136"/>
      <c r="DX56" s="136"/>
      <c r="DY56" s="136"/>
      <c r="DZ56" s="136"/>
      <c r="EA56" s="136"/>
      <c r="EB56" s="136"/>
      <c r="EC56" s="136"/>
      <c r="ED56" s="136"/>
      <c r="EE56" s="136"/>
      <c r="EF56" s="136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  <c r="FM56" s="136"/>
      <c r="FN56" s="136"/>
      <c r="FO56" s="136"/>
      <c r="FP56" s="136"/>
      <c r="FQ56" s="136"/>
      <c r="FR56" s="136"/>
      <c r="FS56" s="136"/>
      <c r="FT56" s="136"/>
      <c r="FU56" s="136"/>
      <c r="FV56" s="136"/>
      <c r="FW56" s="136"/>
      <c r="FX56" s="136"/>
      <c r="FY56" s="136"/>
      <c r="FZ56" s="136"/>
      <c r="GA56" s="136"/>
      <c r="GB56" s="136"/>
      <c r="GC56" s="136"/>
      <c r="GD56" s="136"/>
      <c r="GE56" s="136"/>
      <c r="GF56" s="136"/>
      <c r="GG56" s="136"/>
      <c r="GH56" s="136"/>
      <c r="GI56" s="136"/>
      <c r="GJ56" s="136"/>
      <c r="GK56" s="136"/>
      <c r="GL56" s="136"/>
      <c r="GM56" s="136"/>
      <c r="GN56" s="136"/>
      <c r="GO56" s="136"/>
      <c r="GP56" s="136"/>
      <c r="GQ56" s="136"/>
      <c r="GR56" s="136"/>
      <c r="GS56" s="136"/>
      <c r="GT56" s="136"/>
      <c r="GU56" s="136"/>
      <c r="GV56" s="136"/>
      <c r="GW56" s="136"/>
      <c r="GX56" s="136"/>
      <c r="GY56" s="136"/>
      <c r="GZ56" s="136"/>
      <c r="HA56" s="136"/>
      <c r="HB56" s="136"/>
      <c r="HC56" s="136"/>
      <c r="HD56" s="136"/>
      <c r="HE56" s="136"/>
      <c r="HF56" s="136"/>
      <c r="HG56" s="136"/>
      <c r="HH56" s="136"/>
      <c r="HI56" s="136"/>
      <c r="HJ56" s="136"/>
      <c r="HK56" s="136"/>
      <c r="HL56" s="146"/>
      <c r="HM56" s="146"/>
      <c r="HN56" s="147"/>
      <c r="HO56" s="147"/>
      <c r="HP56" s="147"/>
      <c r="HQ56" s="147"/>
      <c r="HR56" s="147"/>
      <c r="HS56" s="147"/>
      <c r="HT56" s="81"/>
      <c r="HU56" s="81"/>
      <c r="HV56" s="81"/>
      <c r="HW56" s="81"/>
    </row>
    <row r="57" ht="12.75" customHeight="1">
      <c r="A57" s="19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5"/>
      <c r="BO57" s="145"/>
      <c r="BP57" s="145"/>
      <c r="BQ57" s="145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  <c r="CM57" s="145"/>
      <c r="CN57" s="136"/>
      <c r="CO57" s="136"/>
      <c r="CP57" s="136"/>
      <c r="CQ57" s="136"/>
      <c r="CR57" s="136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6"/>
      <c r="DU57" s="136"/>
      <c r="DV57" s="136"/>
      <c r="DW57" s="136"/>
      <c r="DX57" s="136"/>
      <c r="DY57" s="136"/>
      <c r="DZ57" s="136"/>
      <c r="EA57" s="136"/>
      <c r="EB57" s="136"/>
      <c r="EC57" s="136"/>
      <c r="ED57" s="136"/>
      <c r="EE57" s="136"/>
      <c r="EF57" s="136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  <c r="FJ57" s="136"/>
      <c r="FK57" s="136"/>
      <c r="FL57" s="136"/>
      <c r="FM57" s="136"/>
      <c r="FN57" s="136"/>
      <c r="FO57" s="136"/>
      <c r="FP57" s="136"/>
      <c r="FQ57" s="136"/>
      <c r="FR57" s="136"/>
      <c r="FS57" s="136"/>
      <c r="FT57" s="136"/>
      <c r="FU57" s="136"/>
      <c r="FV57" s="136"/>
      <c r="FW57" s="136"/>
      <c r="FX57" s="136"/>
      <c r="FY57" s="136"/>
      <c r="FZ57" s="136"/>
      <c r="GA57" s="136"/>
      <c r="GB57" s="136"/>
      <c r="GC57" s="136"/>
      <c r="GD57" s="136"/>
      <c r="GE57" s="136"/>
      <c r="GF57" s="136"/>
      <c r="GG57" s="136"/>
      <c r="GH57" s="136"/>
      <c r="GI57" s="136"/>
      <c r="GJ57" s="136"/>
      <c r="GK57" s="136"/>
      <c r="GL57" s="136"/>
      <c r="GM57" s="136"/>
      <c r="GN57" s="136"/>
      <c r="GO57" s="136"/>
      <c r="GP57" s="136"/>
      <c r="GQ57" s="136"/>
      <c r="GR57" s="136"/>
      <c r="GS57" s="136"/>
      <c r="GT57" s="136"/>
      <c r="GU57" s="136"/>
      <c r="GV57" s="136"/>
      <c r="GW57" s="136"/>
      <c r="GX57" s="136"/>
      <c r="GY57" s="136"/>
      <c r="GZ57" s="136"/>
      <c r="HA57" s="136"/>
      <c r="HB57" s="136"/>
      <c r="HC57" s="136"/>
      <c r="HD57" s="136"/>
      <c r="HE57" s="136"/>
      <c r="HF57" s="136"/>
      <c r="HG57" s="136"/>
      <c r="HH57" s="136"/>
      <c r="HI57" s="136"/>
      <c r="HJ57" s="136"/>
      <c r="HK57" s="136"/>
      <c r="HL57" s="136"/>
      <c r="HM57" s="136"/>
      <c r="HN57" s="81"/>
      <c r="HO57" s="81"/>
      <c r="HP57" s="81"/>
      <c r="HQ57" s="81"/>
      <c r="HR57" s="81"/>
      <c r="HS57" s="81"/>
      <c r="HT57" s="81"/>
      <c r="HU57" s="81"/>
      <c r="HV57" s="81"/>
      <c r="HW57" s="81"/>
    </row>
    <row r="58" ht="12.75" customHeight="1">
      <c r="A58" s="19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  <c r="CM58" s="145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6"/>
      <c r="EF58" s="136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136"/>
      <c r="FS58" s="136"/>
      <c r="FT58" s="136"/>
      <c r="FU58" s="136"/>
      <c r="FV58" s="136"/>
      <c r="FW58" s="136"/>
      <c r="FX58" s="136"/>
      <c r="FY58" s="136"/>
      <c r="FZ58" s="136"/>
      <c r="GA58" s="136"/>
      <c r="GB58" s="136"/>
      <c r="GC58" s="136"/>
      <c r="GD58" s="136"/>
      <c r="GE58" s="136"/>
      <c r="GF58" s="136"/>
      <c r="GG58" s="136"/>
      <c r="GH58" s="136"/>
      <c r="GI58" s="136"/>
      <c r="GJ58" s="136"/>
      <c r="GK58" s="136"/>
      <c r="GL58" s="136"/>
      <c r="GM58" s="136"/>
      <c r="GN58" s="136"/>
      <c r="GO58" s="136"/>
      <c r="GP58" s="136"/>
      <c r="GQ58" s="136"/>
      <c r="GR58" s="136"/>
      <c r="GS58" s="136"/>
      <c r="GT58" s="136"/>
      <c r="GU58" s="136"/>
      <c r="GV58" s="136"/>
      <c r="GW58" s="136"/>
      <c r="GX58" s="136"/>
      <c r="GY58" s="136"/>
      <c r="GZ58" s="136"/>
      <c r="HA58" s="136"/>
      <c r="HB58" s="136"/>
      <c r="HC58" s="136"/>
      <c r="HD58" s="136"/>
      <c r="HE58" s="136"/>
      <c r="HF58" s="136"/>
      <c r="HG58" s="136"/>
      <c r="HH58" s="136"/>
      <c r="HI58" s="136"/>
      <c r="HJ58" s="136"/>
      <c r="HK58" s="136"/>
      <c r="HL58" s="136"/>
      <c r="HM58" s="136"/>
      <c r="HN58" s="81"/>
      <c r="HO58" s="81"/>
      <c r="HP58" s="81"/>
      <c r="HQ58" s="81"/>
      <c r="HR58" s="81"/>
      <c r="HS58" s="81"/>
      <c r="HT58" s="81"/>
      <c r="HU58" s="81"/>
      <c r="HV58" s="81"/>
      <c r="HW58" s="81"/>
    </row>
    <row r="59" ht="12.75" customHeight="1">
      <c r="A59" s="19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  <c r="CM59" s="145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6"/>
      <c r="DU59" s="136"/>
      <c r="DV59" s="136"/>
      <c r="DW59" s="136"/>
      <c r="DX59" s="136"/>
      <c r="DY59" s="136"/>
      <c r="DZ59" s="136"/>
      <c r="EA59" s="136"/>
      <c r="EB59" s="136"/>
      <c r="EC59" s="136"/>
      <c r="ED59" s="136"/>
      <c r="EE59" s="136"/>
      <c r="EF59" s="136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  <c r="FM59" s="136"/>
      <c r="FN59" s="136"/>
      <c r="FO59" s="136"/>
      <c r="FP59" s="136"/>
      <c r="FQ59" s="136"/>
      <c r="FR59" s="136"/>
      <c r="FS59" s="136"/>
      <c r="FT59" s="136"/>
      <c r="FU59" s="136"/>
      <c r="FV59" s="136"/>
      <c r="FW59" s="136"/>
      <c r="FX59" s="136"/>
      <c r="FY59" s="136"/>
      <c r="FZ59" s="136"/>
      <c r="GA59" s="136"/>
      <c r="GB59" s="136"/>
      <c r="GC59" s="136"/>
      <c r="GD59" s="136"/>
      <c r="GE59" s="136"/>
      <c r="GF59" s="136"/>
      <c r="GG59" s="136"/>
      <c r="GH59" s="136"/>
      <c r="GI59" s="136"/>
      <c r="GJ59" s="136"/>
      <c r="GK59" s="136"/>
      <c r="GL59" s="136"/>
      <c r="GM59" s="136"/>
      <c r="GN59" s="136"/>
      <c r="GO59" s="136"/>
      <c r="GP59" s="136"/>
      <c r="GQ59" s="136"/>
      <c r="GR59" s="136"/>
      <c r="GS59" s="136"/>
      <c r="GT59" s="136"/>
      <c r="GU59" s="136"/>
      <c r="GV59" s="136"/>
      <c r="GW59" s="136"/>
      <c r="GX59" s="136"/>
      <c r="GY59" s="136"/>
      <c r="GZ59" s="136"/>
      <c r="HA59" s="136"/>
      <c r="HB59" s="136"/>
      <c r="HC59" s="136"/>
      <c r="HD59" s="136"/>
      <c r="HE59" s="136"/>
      <c r="HF59" s="136"/>
      <c r="HG59" s="136"/>
      <c r="HH59" s="136"/>
      <c r="HI59" s="136"/>
      <c r="HJ59" s="136"/>
      <c r="HK59" s="136"/>
      <c r="HL59" s="136"/>
      <c r="HM59" s="136"/>
      <c r="HN59" s="81"/>
      <c r="HO59" s="81"/>
      <c r="HP59" s="81"/>
      <c r="HQ59" s="81"/>
      <c r="HR59" s="81"/>
      <c r="HS59" s="81"/>
      <c r="HT59" s="81"/>
      <c r="HU59" s="81"/>
      <c r="HV59" s="81"/>
      <c r="HW59" s="81"/>
    </row>
    <row r="60" ht="12.75" customHeight="1">
      <c r="A60" s="19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  <c r="BW60" s="145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36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  <c r="DA60" s="136"/>
      <c r="DB60" s="136"/>
      <c r="DC60" s="136"/>
      <c r="DD60" s="136"/>
      <c r="DE60" s="136"/>
      <c r="DF60" s="136"/>
      <c r="DG60" s="136"/>
      <c r="DH60" s="136"/>
      <c r="DI60" s="136"/>
      <c r="DJ60" s="136"/>
      <c r="DK60" s="136"/>
      <c r="DL60" s="136"/>
      <c r="DM60" s="136"/>
      <c r="DN60" s="136"/>
      <c r="DO60" s="136"/>
      <c r="DP60" s="136"/>
      <c r="DQ60" s="136"/>
      <c r="DR60" s="136"/>
      <c r="DS60" s="136"/>
      <c r="DT60" s="136"/>
      <c r="DU60" s="136"/>
      <c r="DV60" s="136"/>
      <c r="DW60" s="136"/>
      <c r="DX60" s="136"/>
      <c r="DY60" s="136"/>
      <c r="DZ60" s="136"/>
      <c r="EA60" s="136"/>
      <c r="EB60" s="136"/>
      <c r="EC60" s="136"/>
      <c r="ED60" s="136"/>
      <c r="EE60" s="136"/>
      <c r="EF60" s="136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  <c r="FJ60" s="136"/>
      <c r="FK60" s="136"/>
      <c r="FL60" s="136"/>
      <c r="FM60" s="136"/>
      <c r="FN60" s="136"/>
      <c r="FO60" s="136"/>
      <c r="FP60" s="136"/>
      <c r="FQ60" s="136"/>
      <c r="FR60" s="136"/>
      <c r="FS60" s="136"/>
      <c r="FT60" s="136"/>
      <c r="FU60" s="136"/>
      <c r="FV60" s="136"/>
      <c r="FW60" s="136"/>
      <c r="FX60" s="136"/>
      <c r="FY60" s="136"/>
      <c r="FZ60" s="136"/>
      <c r="GA60" s="136"/>
      <c r="GB60" s="136"/>
      <c r="GC60" s="136"/>
      <c r="GD60" s="136"/>
      <c r="GE60" s="136"/>
      <c r="GF60" s="136"/>
      <c r="GG60" s="136"/>
      <c r="GH60" s="136"/>
      <c r="GI60" s="136"/>
      <c r="GJ60" s="136"/>
      <c r="GK60" s="136"/>
      <c r="GL60" s="136"/>
      <c r="GM60" s="136"/>
      <c r="GN60" s="136"/>
      <c r="GO60" s="136"/>
      <c r="GP60" s="136"/>
      <c r="GQ60" s="136"/>
      <c r="GR60" s="136"/>
      <c r="GS60" s="136"/>
      <c r="GT60" s="136"/>
      <c r="GU60" s="136"/>
      <c r="GV60" s="136"/>
      <c r="GW60" s="136"/>
      <c r="GX60" s="136"/>
      <c r="GY60" s="136"/>
      <c r="GZ60" s="136"/>
      <c r="HA60" s="136"/>
      <c r="HB60" s="136"/>
      <c r="HC60" s="136"/>
      <c r="HD60" s="136"/>
      <c r="HE60" s="136"/>
      <c r="HF60" s="136"/>
      <c r="HG60" s="136"/>
      <c r="HH60" s="136"/>
      <c r="HI60" s="136"/>
      <c r="HJ60" s="136"/>
      <c r="HK60" s="136"/>
      <c r="HL60" s="136"/>
      <c r="HM60" s="136"/>
      <c r="HN60" s="81"/>
      <c r="HO60" s="81"/>
      <c r="HP60" s="81"/>
      <c r="HQ60" s="81"/>
      <c r="HR60" s="81"/>
      <c r="HS60" s="81"/>
      <c r="HT60" s="81"/>
      <c r="HU60" s="81"/>
      <c r="HV60" s="81"/>
      <c r="HW60" s="81"/>
    </row>
    <row r="61" ht="12.75" customHeight="1">
      <c r="A61" s="19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5"/>
      <c r="CA61" s="145"/>
      <c r="CB61" s="145"/>
      <c r="CC61" s="145"/>
      <c r="CD61" s="145"/>
      <c r="CE61" s="145"/>
      <c r="CF61" s="145"/>
      <c r="CG61" s="145"/>
      <c r="CH61" s="145"/>
      <c r="CI61" s="145"/>
      <c r="CJ61" s="145"/>
      <c r="CK61" s="145"/>
      <c r="CL61" s="145"/>
      <c r="CM61" s="145"/>
      <c r="CN61" s="136"/>
      <c r="CO61" s="136"/>
      <c r="CP61" s="136"/>
      <c r="CQ61" s="136"/>
      <c r="CR61" s="136"/>
      <c r="CS61" s="136"/>
      <c r="CT61" s="136"/>
      <c r="CU61" s="136"/>
      <c r="CV61" s="136"/>
      <c r="CW61" s="136"/>
      <c r="CX61" s="136"/>
      <c r="CY61" s="136"/>
      <c r="CZ61" s="136"/>
      <c r="DA61" s="136"/>
      <c r="DB61" s="136"/>
      <c r="DC61" s="136"/>
      <c r="DD61" s="136"/>
      <c r="DE61" s="136"/>
      <c r="DF61" s="136"/>
      <c r="DG61" s="136"/>
      <c r="DH61" s="136"/>
      <c r="DI61" s="136"/>
      <c r="DJ61" s="136"/>
      <c r="DK61" s="136"/>
      <c r="DL61" s="136"/>
      <c r="DM61" s="136"/>
      <c r="DN61" s="136"/>
      <c r="DO61" s="136"/>
      <c r="DP61" s="136"/>
      <c r="DQ61" s="136"/>
      <c r="DR61" s="136"/>
      <c r="DS61" s="136"/>
      <c r="DT61" s="136"/>
      <c r="DU61" s="136"/>
      <c r="DV61" s="136"/>
      <c r="DW61" s="136"/>
      <c r="DX61" s="136"/>
      <c r="DY61" s="136"/>
      <c r="DZ61" s="136"/>
      <c r="EA61" s="136"/>
      <c r="EB61" s="136"/>
      <c r="EC61" s="136"/>
      <c r="ED61" s="136"/>
      <c r="EE61" s="136"/>
      <c r="EF61" s="136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  <c r="FM61" s="136"/>
      <c r="FN61" s="136"/>
      <c r="FO61" s="136"/>
      <c r="FP61" s="136"/>
      <c r="FQ61" s="136"/>
      <c r="FR61" s="136"/>
      <c r="FS61" s="136"/>
      <c r="FT61" s="136"/>
      <c r="FU61" s="136"/>
      <c r="FV61" s="136"/>
      <c r="FW61" s="136"/>
      <c r="FX61" s="136"/>
      <c r="FY61" s="136"/>
      <c r="FZ61" s="136"/>
      <c r="GA61" s="136"/>
      <c r="GB61" s="136"/>
      <c r="GC61" s="136"/>
      <c r="GD61" s="136"/>
      <c r="GE61" s="136"/>
      <c r="GF61" s="136"/>
      <c r="GG61" s="136"/>
      <c r="GH61" s="136"/>
      <c r="GI61" s="136"/>
      <c r="GJ61" s="136"/>
      <c r="GK61" s="136"/>
      <c r="GL61" s="136"/>
      <c r="GM61" s="136"/>
      <c r="GN61" s="136"/>
      <c r="GO61" s="136"/>
      <c r="GP61" s="136"/>
      <c r="GQ61" s="136"/>
      <c r="GR61" s="136"/>
      <c r="GS61" s="136"/>
      <c r="GT61" s="136"/>
      <c r="GU61" s="136"/>
      <c r="GV61" s="136"/>
      <c r="GW61" s="136"/>
      <c r="GX61" s="136"/>
      <c r="GY61" s="136"/>
      <c r="GZ61" s="136"/>
      <c r="HA61" s="136"/>
      <c r="HB61" s="136"/>
      <c r="HC61" s="136"/>
      <c r="HD61" s="136"/>
      <c r="HE61" s="136"/>
      <c r="HF61" s="136"/>
      <c r="HG61" s="136"/>
      <c r="HH61" s="136"/>
      <c r="HI61" s="136"/>
      <c r="HJ61" s="136"/>
      <c r="HK61" s="136"/>
      <c r="HL61" s="136"/>
      <c r="HM61" s="136"/>
      <c r="HN61" s="81"/>
      <c r="HO61" s="81"/>
      <c r="HP61" s="81"/>
      <c r="HQ61" s="81"/>
      <c r="HR61" s="81"/>
      <c r="HS61" s="81"/>
      <c r="HT61" s="81"/>
      <c r="HU61" s="81"/>
      <c r="HV61" s="81"/>
      <c r="HW61" s="81"/>
    </row>
    <row r="62" ht="12.75" customHeight="1">
      <c r="A62" s="19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  <c r="BW62" s="145"/>
      <c r="BX62" s="145"/>
      <c r="BY62" s="145"/>
      <c r="BZ62" s="145"/>
      <c r="CA62" s="145"/>
      <c r="CB62" s="145"/>
      <c r="CC62" s="145"/>
      <c r="CD62" s="145"/>
      <c r="CE62" s="145"/>
      <c r="CF62" s="145"/>
      <c r="CG62" s="145"/>
      <c r="CH62" s="145"/>
      <c r="CI62" s="145"/>
      <c r="CJ62" s="145"/>
      <c r="CK62" s="145"/>
      <c r="CL62" s="145"/>
      <c r="CM62" s="145"/>
      <c r="CN62" s="136"/>
      <c r="CO62" s="136"/>
      <c r="CP62" s="136"/>
      <c r="CQ62" s="136"/>
      <c r="CR62" s="136"/>
      <c r="CS62" s="136"/>
      <c r="CT62" s="136"/>
      <c r="CU62" s="136"/>
      <c r="CV62" s="136"/>
      <c r="CW62" s="136"/>
      <c r="CX62" s="136"/>
      <c r="CY62" s="136"/>
      <c r="CZ62" s="136"/>
      <c r="DA62" s="136"/>
      <c r="DB62" s="136"/>
      <c r="DC62" s="136"/>
      <c r="DD62" s="136"/>
      <c r="DE62" s="136"/>
      <c r="DF62" s="136"/>
      <c r="DG62" s="136"/>
      <c r="DH62" s="136"/>
      <c r="DI62" s="136"/>
      <c r="DJ62" s="136"/>
      <c r="DK62" s="136"/>
      <c r="DL62" s="136"/>
      <c r="DM62" s="136"/>
      <c r="DN62" s="136"/>
      <c r="DO62" s="136"/>
      <c r="DP62" s="136"/>
      <c r="DQ62" s="136"/>
      <c r="DR62" s="136"/>
      <c r="DS62" s="136"/>
      <c r="DT62" s="136"/>
      <c r="DU62" s="136"/>
      <c r="DV62" s="136"/>
      <c r="DW62" s="136"/>
      <c r="DX62" s="136"/>
      <c r="DY62" s="136"/>
      <c r="DZ62" s="136"/>
      <c r="EA62" s="136"/>
      <c r="EB62" s="136"/>
      <c r="EC62" s="136"/>
      <c r="ED62" s="136"/>
      <c r="EE62" s="136"/>
      <c r="EF62" s="136"/>
      <c r="EG62" s="136"/>
      <c r="EH62" s="136"/>
      <c r="EI62" s="136"/>
      <c r="EJ62" s="136"/>
      <c r="EK62" s="136"/>
      <c r="EL62" s="136"/>
      <c r="EM62" s="136"/>
      <c r="EN62" s="136"/>
      <c r="EO62" s="136"/>
      <c r="EP62" s="136"/>
      <c r="EQ62" s="136"/>
      <c r="ER62" s="136"/>
      <c r="ES62" s="136"/>
      <c r="ET62" s="136"/>
      <c r="EU62" s="136"/>
      <c r="EV62" s="136"/>
      <c r="EW62" s="136"/>
      <c r="EX62" s="136"/>
      <c r="EY62" s="136"/>
      <c r="EZ62" s="136"/>
      <c r="FA62" s="136"/>
      <c r="FB62" s="136"/>
      <c r="FC62" s="136"/>
      <c r="FD62" s="136"/>
      <c r="FE62" s="136"/>
      <c r="FF62" s="136"/>
      <c r="FG62" s="136"/>
      <c r="FH62" s="136"/>
      <c r="FI62" s="136"/>
      <c r="FJ62" s="136"/>
      <c r="FK62" s="136"/>
      <c r="FL62" s="136"/>
      <c r="FM62" s="136"/>
      <c r="FN62" s="136"/>
      <c r="FO62" s="136"/>
      <c r="FP62" s="136"/>
      <c r="FQ62" s="136"/>
      <c r="FR62" s="136"/>
      <c r="FS62" s="136"/>
      <c r="FT62" s="136"/>
      <c r="FU62" s="136"/>
      <c r="FV62" s="136"/>
      <c r="FW62" s="136"/>
      <c r="FX62" s="136"/>
      <c r="FY62" s="136"/>
      <c r="FZ62" s="136"/>
      <c r="GA62" s="136"/>
      <c r="GB62" s="136"/>
      <c r="GC62" s="136"/>
      <c r="GD62" s="136"/>
      <c r="GE62" s="136"/>
      <c r="GF62" s="136"/>
      <c r="GG62" s="136"/>
      <c r="GH62" s="136"/>
      <c r="GI62" s="136"/>
      <c r="GJ62" s="136"/>
      <c r="GK62" s="136"/>
      <c r="GL62" s="136"/>
      <c r="GM62" s="136"/>
      <c r="GN62" s="136"/>
      <c r="GO62" s="136"/>
      <c r="GP62" s="136"/>
      <c r="GQ62" s="136"/>
      <c r="GR62" s="136"/>
      <c r="GS62" s="136"/>
      <c r="GT62" s="136"/>
      <c r="GU62" s="136"/>
      <c r="GV62" s="136"/>
      <c r="GW62" s="136"/>
      <c r="GX62" s="136"/>
      <c r="GY62" s="136"/>
      <c r="GZ62" s="136"/>
      <c r="HA62" s="136"/>
      <c r="HB62" s="136"/>
      <c r="HC62" s="136"/>
      <c r="HD62" s="136"/>
      <c r="HE62" s="136"/>
      <c r="HF62" s="136"/>
      <c r="HG62" s="136"/>
      <c r="HH62" s="136"/>
      <c r="HI62" s="136"/>
      <c r="HJ62" s="136"/>
      <c r="HK62" s="136"/>
      <c r="HL62" s="136"/>
      <c r="HM62" s="136"/>
      <c r="HN62" s="81"/>
      <c r="HO62" s="81"/>
      <c r="HP62" s="81"/>
      <c r="HQ62" s="81"/>
      <c r="HR62" s="81"/>
      <c r="HS62" s="81"/>
      <c r="HT62" s="81"/>
      <c r="HU62" s="81"/>
      <c r="HV62" s="81"/>
      <c r="HW62" s="81"/>
    </row>
    <row r="63" ht="12.75" customHeight="1">
      <c r="A63" s="19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5"/>
      <c r="BO63" s="145"/>
      <c r="BP63" s="145"/>
      <c r="BQ63" s="145"/>
      <c r="BR63" s="145"/>
      <c r="BS63" s="145"/>
      <c r="BT63" s="145"/>
      <c r="BU63" s="145"/>
      <c r="BV63" s="145"/>
      <c r="BW63" s="145"/>
      <c r="BX63" s="145"/>
      <c r="BY63" s="145"/>
      <c r="BZ63" s="145"/>
      <c r="CA63" s="145"/>
      <c r="CB63" s="145"/>
      <c r="CC63" s="145"/>
      <c r="CD63" s="145"/>
      <c r="CE63" s="145"/>
      <c r="CF63" s="145"/>
      <c r="CG63" s="145"/>
      <c r="CH63" s="145"/>
      <c r="CI63" s="145"/>
      <c r="CJ63" s="145"/>
      <c r="CK63" s="145"/>
      <c r="CL63" s="145"/>
      <c r="CM63" s="145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6"/>
      <c r="DU63" s="136"/>
      <c r="DV63" s="136"/>
      <c r="DW63" s="136"/>
      <c r="DX63" s="136"/>
      <c r="DY63" s="136"/>
      <c r="DZ63" s="136"/>
      <c r="EA63" s="136"/>
      <c r="EB63" s="136"/>
      <c r="EC63" s="136"/>
      <c r="ED63" s="136"/>
      <c r="EE63" s="136"/>
      <c r="EF63" s="136"/>
      <c r="EG63" s="136"/>
      <c r="EH63" s="136"/>
      <c r="EI63" s="136"/>
      <c r="EJ63" s="136"/>
      <c r="EK63" s="136"/>
      <c r="EL63" s="136"/>
      <c r="EM63" s="136"/>
      <c r="EN63" s="136"/>
      <c r="EO63" s="136"/>
      <c r="EP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  <c r="GJ63" s="136"/>
      <c r="GK63" s="136"/>
      <c r="GL63" s="136"/>
      <c r="GM63" s="136"/>
      <c r="GN63" s="136"/>
      <c r="GO63" s="136"/>
      <c r="GP63" s="136"/>
      <c r="GQ63" s="136"/>
      <c r="GR63" s="136"/>
      <c r="GS63" s="136"/>
      <c r="GT63" s="136"/>
      <c r="GU63" s="136"/>
      <c r="GV63" s="136"/>
      <c r="GW63" s="136"/>
      <c r="GX63" s="136"/>
      <c r="GY63" s="136"/>
      <c r="GZ63" s="136"/>
      <c r="HA63" s="136"/>
      <c r="HB63" s="136"/>
      <c r="HC63" s="136"/>
      <c r="HD63" s="136"/>
      <c r="HE63" s="136"/>
      <c r="HF63" s="136"/>
      <c r="HG63" s="136"/>
      <c r="HH63" s="136"/>
      <c r="HI63" s="136"/>
      <c r="HJ63" s="136"/>
      <c r="HK63" s="136"/>
      <c r="HL63" s="136"/>
      <c r="HM63" s="136"/>
      <c r="HN63" s="81"/>
      <c r="HO63" s="81"/>
      <c r="HP63" s="81"/>
      <c r="HQ63" s="81"/>
      <c r="HR63" s="81"/>
      <c r="HS63" s="81"/>
      <c r="HT63" s="81"/>
      <c r="HU63" s="81"/>
      <c r="HV63" s="81"/>
      <c r="HW63" s="81"/>
    </row>
    <row r="64" ht="12.75" customHeight="1">
      <c r="A64" s="19"/>
      <c r="B64" s="24"/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136"/>
      <c r="DE64" s="136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6"/>
      <c r="DU64" s="136"/>
      <c r="DV64" s="136"/>
      <c r="DW64" s="136"/>
      <c r="DX64" s="136"/>
      <c r="DY64" s="136"/>
      <c r="DZ64" s="136"/>
      <c r="EA64" s="136"/>
      <c r="EB64" s="136"/>
      <c r="EC64" s="136"/>
      <c r="ED64" s="136"/>
      <c r="EE64" s="136"/>
      <c r="EF64" s="136"/>
      <c r="EG64" s="136"/>
      <c r="EH64" s="136"/>
      <c r="EI64" s="136"/>
      <c r="EJ64" s="136"/>
      <c r="EK64" s="136"/>
      <c r="EL64" s="136"/>
      <c r="EM64" s="136"/>
      <c r="EN64" s="136"/>
      <c r="EO64" s="136"/>
      <c r="EP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  <c r="GJ64" s="136"/>
      <c r="GK64" s="136"/>
      <c r="GL64" s="136"/>
      <c r="GM64" s="136"/>
      <c r="GN64" s="136"/>
      <c r="GO64" s="136"/>
      <c r="GP64" s="136"/>
      <c r="GQ64" s="136"/>
      <c r="GR64" s="136"/>
      <c r="GS64" s="136"/>
      <c r="GT64" s="136"/>
      <c r="GU64" s="136"/>
      <c r="GV64" s="136"/>
      <c r="GW64" s="136"/>
      <c r="GX64" s="136"/>
      <c r="GY64" s="136"/>
      <c r="GZ64" s="136"/>
      <c r="HA64" s="136"/>
      <c r="HB64" s="136"/>
      <c r="HC64" s="136"/>
      <c r="HD64" s="136"/>
      <c r="HE64" s="136"/>
      <c r="HF64" s="136"/>
      <c r="HG64" s="136"/>
      <c r="HH64" s="136"/>
      <c r="HI64" s="136"/>
      <c r="HJ64" s="136"/>
      <c r="HK64" s="136"/>
      <c r="HL64" s="136"/>
      <c r="HM64" s="136"/>
      <c r="HN64" s="81"/>
      <c r="HO64" s="81"/>
      <c r="HP64" s="81"/>
      <c r="HQ64" s="81"/>
      <c r="HR64" s="81"/>
      <c r="HS64" s="81"/>
      <c r="HT64" s="81"/>
      <c r="HU64" s="81"/>
      <c r="HV64" s="81"/>
      <c r="HW64" s="81"/>
    </row>
    <row r="65" ht="12.75" customHeight="1">
      <c r="A65" s="19"/>
      <c r="B65" s="24"/>
      <c r="C65" s="135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  <c r="BT65" s="136"/>
      <c r="BU65" s="136"/>
      <c r="BV65" s="136"/>
      <c r="BW65" s="136"/>
      <c r="BX65" s="136"/>
      <c r="BY65" s="136"/>
      <c r="BZ65" s="136"/>
      <c r="CA65" s="136"/>
      <c r="CB65" s="136"/>
      <c r="CC65" s="136"/>
      <c r="CD65" s="136"/>
      <c r="CE65" s="136"/>
      <c r="CF65" s="136"/>
      <c r="CG65" s="136"/>
      <c r="CH65" s="136"/>
      <c r="CI65" s="136"/>
      <c r="CJ65" s="136"/>
      <c r="CK65" s="136"/>
      <c r="CL65" s="136"/>
      <c r="CM65" s="136"/>
      <c r="CN65" s="136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  <c r="DA65" s="136"/>
      <c r="DB65" s="136"/>
      <c r="DC65" s="136"/>
      <c r="DD65" s="136"/>
      <c r="DE65" s="136"/>
      <c r="DF65" s="136"/>
      <c r="DG65" s="136"/>
      <c r="DH65" s="136"/>
      <c r="DI65" s="136"/>
      <c r="DJ65" s="136"/>
      <c r="DK65" s="136"/>
      <c r="DL65" s="136"/>
      <c r="DM65" s="136"/>
      <c r="DN65" s="136"/>
      <c r="DO65" s="136"/>
      <c r="DP65" s="136"/>
      <c r="DQ65" s="136"/>
      <c r="DR65" s="136"/>
      <c r="DS65" s="136"/>
      <c r="DT65" s="136"/>
      <c r="DU65" s="136"/>
      <c r="DV65" s="136"/>
      <c r="DW65" s="136"/>
      <c r="DX65" s="136"/>
      <c r="DY65" s="136"/>
      <c r="DZ65" s="136"/>
      <c r="EA65" s="136"/>
      <c r="EB65" s="136"/>
      <c r="EC65" s="136"/>
      <c r="ED65" s="136"/>
      <c r="EE65" s="136"/>
      <c r="EF65" s="136"/>
      <c r="EG65" s="136"/>
      <c r="EH65" s="136"/>
      <c r="EI65" s="136"/>
      <c r="EJ65" s="136"/>
      <c r="EK65" s="136"/>
      <c r="EL65" s="136"/>
      <c r="EM65" s="136"/>
      <c r="EN65" s="136"/>
      <c r="EO65" s="136"/>
      <c r="EP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  <c r="GJ65" s="136"/>
      <c r="GK65" s="136"/>
      <c r="GL65" s="136"/>
      <c r="GM65" s="136"/>
      <c r="GN65" s="136"/>
      <c r="GO65" s="136"/>
      <c r="GP65" s="136"/>
      <c r="GQ65" s="136"/>
      <c r="GR65" s="136"/>
      <c r="GS65" s="136"/>
      <c r="GT65" s="136"/>
      <c r="GU65" s="136"/>
      <c r="GV65" s="136"/>
      <c r="GW65" s="136"/>
      <c r="GX65" s="136"/>
      <c r="GY65" s="136"/>
      <c r="GZ65" s="136"/>
      <c r="HA65" s="136"/>
      <c r="HB65" s="136"/>
      <c r="HC65" s="136"/>
      <c r="HD65" s="136"/>
      <c r="HE65" s="136"/>
      <c r="HF65" s="136"/>
      <c r="HG65" s="136"/>
      <c r="HH65" s="136"/>
      <c r="HI65" s="136"/>
      <c r="HJ65" s="136"/>
      <c r="HK65" s="136"/>
      <c r="HL65" s="136"/>
      <c r="HM65" s="136"/>
      <c r="HN65" s="81"/>
      <c r="HO65" s="81"/>
      <c r="HP65" s="81"/>
      <c r="HQ65" s="81"/>
      <c r="HR65" s="81"/>
      <c r="HS65" s="81"/>
      <c r="HT65" s="81"/>
      <c r="HU65" s="81"/>
      <c r="HV65" s="81"/>
      <c r="HW65" s="81"/>
    </row>
    <row r="66" ht="12.75" customHeight="1">
      <c r="A66" s="19"/>
      <c r="B66" s="24"/>
      <c r="C66" s="135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136"/>
      <c r="CV66" s="136"/>
      <c r="CW66" s="136"/>
      <c r="CX66" s="136"/>
      <c r="CY66" s="136"/>
      <c r="CZ66" s="136"/>
      <c r="DA66" s="136"/>
      <c r="DB66" s="136"/>
      <c r="DC66" s="136"/>
      <c r="DD66" s="136"/>
      <c r="DE66" s="136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6"/>
      <c r="DQ66" s="136"/>
      <c r="DR66" s="136"/>
      <c r="DS66" s="136"/>
      <c r="DT66" s="136"/>
      <c r="DU66" s="136"/>
      <c r="DV66" s="136"/>
      <c r="DW66" s="136"/>
      <c r="DX66" s="136"/>
      <c r="DY66" s="136"/>
      <c r="DZ66" s="136"/>
      <c r="EA66" s="136"/>
      <c r="EB66" s="136"/>
      <c r="EC66" s="136"/>
      <c r="ED66" s="136"/>
      <c r="EE66" s="136"/>
      <c r="EF66" s="136"/>
      <c r="EG66" s="136"/>
      <c r="EH66" s="136"/>
      <c r="EI66" s="136"/>
      <c r="EJ66" s="136"/>
      <c r="EK66" s="136"/>
      <c r="EL66" s="136"/>
      <c r="EM66" s="136"/>
      <c r="EN66" s="136"/>
      <c r="EO66" s="136"/>
      <c r="EP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  <c r="GJ66" s="136"/>
      <c r="GK66" s="136"/>
      <c r="GL66" s="136"/>
      <c r="GM66" s="136"/>
      <c r="GN66" s="136"/>
      <c r="GO66" s="136"/>
      <c r="GP66" s="136"/>
      <c r="GQ66" s="136"/>
      <c r="GR66" s="136"/>
      <c r="GS66" s="136"/>
      <c r="GT66" s="136"/>
      <c r="GU66" s="136"/>
      <c r="GV66" s="136"/>
      <c r="GW66" s="136"/>
      <c r="GX66" s="136"/>
      <c r="GY66" s="136"/>
      <c r="GZ66" s="136"/>
      <c r="HA66" s="136"/>
      <c r="HB66" s="136"/>
      <c r="HC66" s="136"/>
      <c r="HD66" s="136"/>
      <c r="HE66" s="136"/>
      <c r="HF66" s="136"/>
      <c r="HG66" s="136"/>
      <c r="HH66" s="136"/>
      <c r="HI66" s="136"/>
      <c r="HJ66" s="136"/>
      <c r="HK66" s="136"/>
      <c r="HL66" s="136"/>
      <c r="HM66" s="136"/>
      <c r="HN66" s="81"/>
      <c r="HO66" s="81"/>
      <c r="HP66" s="81"/>
      <c r="HQ66" s="81"/>
      <c r="HR66" s="81"/>
      <c r="HS66" s="81"/>
      <c r="HT66" s="81"/>
      <c r="HU66" s="81"/>
      <c r="HV66" s="81"/>
      <c r="HW66" s="81"/>
    </row>
    <row r="67" ht="12.75" customHeight="1">
      <c r="A67" s="19"/>
      <c r="B67" s="24"/>
      <c r="C67" s="135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  <c r="BT67" s="136"/>
      <c r="BU67" s="136"/>
      <c r="BV67" s="136"/>
      <c r="BW67" s="136"/>
      <c r="BX67" s="136"/>
      <c r="BY67" s="136"/>
      <c r="BZ67" s="136"/>
      <c r="CA67" s="136"/>
      <c r="CB67" s="136"/>
      <c r="CC67" s="136"/>
      <c r="CD67" s="136"/>
      <c r="CE67" s="136"/>
      <c r="CF67" s="136"/>
      <c r="CG67" s="136"/>
      <c r="CH67" s="136"/>
      <c r="CI67" s="136"/>
      <c r="CJ67" s="136"/>
      <c r="CK67" s="136"/>
      <c r="CL67" s="136"/>
      <c r="CM67" s="136"/>
      <c r="CN67" s="136"/>
      <c r="CO67" s="136"/>
      <c r="CP67" s="136"/>
      <c r="CQ67" s="136"/>
      <c r="CR67" s="136"/>
      <c r="CS67" s="136"/>
      <c r="CT67" s="136"/>
      <c r="CU67" s="136"/>
      <c r="CV67" s="136"/>
      <c r="CW67" s="136"/>
      <c r="CX67" s="136"/>
      <c r="CY67" s="136"/>
      <c r="CZ67" s="136"/>
      <c r="DA67" s="136"/>
      <c r="DB67" s="136"/>
      <c r="DC67" s="136"/>
      <c r="DD67" s="136"/>
      <c r="DE67" s="136"/>
      <c r="DF67" s="136"/>
      <c r="DG67" s="136"/>
      <c r="DH67" s="136"/>
      <c r="DI67" s="136"/>
      <c r="DJ67" s="136"/>
      <c r="DK67" s="136"/>
      <c r="DL67" s="136"/>
      <c r="DM67" s="136"/>
      <c r="DN67" s="136"/>
      <c r="DO67" s="136"/>
      <c r="DP67" s="136"/>
      <c r="DQ67" s="136"/>
      <c r="DR67" s="136"/>
      <c r="DS67" s="136"/>
      <c r="DT67" s="136"/>
      <c r="DU67" s="136"/>
      <c r="DV67" s="136"/>
      <c r="DW67" s="136"/>
      <c r="DX67" s="136"/>
      <c r="DY67" s="136"/>
      <c r="DZ67" s="136"/>
      <c r="EA67" s="136"/>
      <c r="EB67" s="136"/>
      <c r="EC67" s="136"/>
      <c r="ED67" s="136"/>
      <c r="EE67" s="136"/>
      <c r="EF67" s="136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  <c r="GJ67" s="136"/>
      <c r="GK67" s="136"/>
      <c r="GL67" s="136"/>
      <c r="GM67" s="136"/>
      <c r="GN67" s="136"/>
      <c r="GO67" s="136"/>
      <c r="GP67" s="136"/>
      <c r="GQ67" s="136"/>
      <c r="GR67" s="136"/>
      <c r="GS67" s="136"/>
      <c r="GT67" s="136"/>
      <c r="GU67" s="136"/>
      <c r="GV67" s="136"/>
      <c r="GW67" s="136"/>
      <c r="GX67" s="136"/>
      <c r="GY67" s="136"/>
      <c r="GZ67" s="136"/>
      <c r="HA67" s="136"/>
      <c r="HB67" s="136"/>
      <c r="HC67" s="136"/>
      <c r="HD67" s="136"/>
      <c r="HE67" s="136"/>
      <c r="HF67" s="136"/>
      <c r="HG67" s="136"/>
      <c r="HH67" s="136"/>
      <c r="HI67" s="136"/>
      <c r="HJ67" s="136"/>
      <c r="HK67" s="136"/>
      <c r="HL67" s="136"/>
      <c r="HM67" s="136"/>
      <c r="HN67" s="81"/>
      <c r="HO67" s="81"/>
      <c r="HP67" s="81"/>
      <c r="HQ67" s="81"/>
      <c r="HR67" s="81"/>
      <c r="HS67" s="81"/>
      <c r="HT67" s="81"/>
      <c r="HU67" s="81"/>
      <c r="HV67" s="81"/>
      <c r="HW67" s="81"/>
    </row>
    <row r="68" ht="12.75" customHeight="1">
      <c r="A68" s="19"/>
      <c r="B68" s="24"/>
      <c r="C68" s="135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136"/>
      <c r="CV68" s="136"/>
      <c r="CW68" s="136"/>
      <c r="CX68" s="136"/>
      <c r="CY68" s="136"/>
      <c r="CZ68" s="136"/>
      <c r="DA68" s="136"/>
      <c r="DB68" s="136"/>
      <c r="DC68" s="136"/>
      <c r="DD68" s="136"/>
      <c r="DE68" s="136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6"/>
      <c r="DU68" s="136"/>
      <c r="DV68" s="136"/>
      <c r="DW68" s="136"/>
      <c r="DX68" s="136"/>
      <c r="DY68" s="136"/>
      <c r="DZ68" s="136"/>
      <c r="EA68" s="136"/>
      <c r="EB68" s="136"/>
      <c r="EC68" s="136"/>
      <c r="ED68" s="136"/>
      <c r="EE68" s="136"/>
      <c r="EF68" s="136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  <c r="GJ68" s="136"/>
      <c r="GK68" s="136"/>
      <c r="GL68" s="136"/>
      <c r="GM68" s="136"/>
      <c r="GN68" s="136"/>
      <c r="GO68" s="136"/>
      <c r="GP68" s="136"/>
      <c r="GQ68" s="136"/>
      <c r="GR68" s="136"/>
      <c r="GS68" s="136"/>
      <c r="GT68" s="136"/>
      <c r="GU68" s="136"/>
      <c r="GV68" s="136"/>
      <c r="GW68" s="136"/>
      <c r="GX68" s="136"/>
      <c r="GY68" s="136"/>
      <c r="GZ68" s="136"/>
      <c r="HA68" s="136"/>
      <c r="HB68" s="136"/>
      <c r="HC68" s="136"/>
      <c r="HD68" s="136"/>
      <c r="HE68" s="136"/>
      <c r="HF68" s="136"/>
      <c r="HG68" s="136"/>
      <c r="HH68" s="136"/>
      <c r="HI68" s="136"/>
      <c r="HJ68" s="136"/>
      <c r="HK68" s="136"/>
      <c r="HL68" s="136"/>
      <c r="HM68" s="136"/>
      <c r="HN68" s="81"/>
      <c r="HO68" s="81"/>
      <c r="HP68" s="81"/>
      <c r="HQ68" s="81"/>
      <c r="HR68" s="81"/>
      <c r="HS68" s="81"/>
      <c r="HT68" s="81"/>
      <c r="HU68" s="81"/>
      <c r="HV68" s="81"/>
      <c r="HW68" s="81"/>
    </row>
    <row r="69" ht="12.75" customHeight="1">
      <c r="A69" s="19"/>
      <c r="B69" s="24"/>
      <c r="C69" s="135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136"/>
      <c r="CV69" s="136"/>
      <c r="CW69" s="136"/>
      <c r="CX69" s="136"/>
      <c r="CY69" s="136"/>
      <c r="CZ69" s="136"/>
      <c r="DA69" s="136"/>
      <c r="DB69" s="136"/>
      <c r="DC69" s="136"/>
      <c r="DD69" s="136"/>
      <c r="DE69" s="136"/>
      <c r="DF69" s="136"/>
      <c r="DG69" s="136"/>
      <c r="DH69" s="136"/>
      <c r="DI69" s="136"/>
      <c r="DJ69" s="136"/>
      <c r="DK69" s="136"/>
      <c r="DL69" s="136"/>
      <c r="DM69" s="136"/>
      <c r="DN69" s="136"/>
      <c r="DO69" s="136"/>
      <c r="DP69" s="136"/>
      <c r="DQ69" s="136"/>
      <c r="DR69" s="136"/>
      <c r="DS69" s="136"/>
      <c r="DT69" s="136"/>
      <c r="DU69" s="136"/>
      <c r="DV69" s="136"/>
      <c r="DW69" s="136"/>
      <c r="DX69" s="136"/>
      <c r="DY69" s="136"/>
      <c r="DZ69" s="136"/>
      <c r="EA69" s="136"/>
      <c r="EB69" s="136"/>
      <c r="EC69" s="136"/>
      <c r="ED69" s="136"/>
      <c r="EE69" s="136"/>
      <c r="EF69" s="136"/>
      <c r="EG69" s="136"/>
      <c r="EH69" s="136"/>
      <c r="EI69" s="136"/>
      <c r="EJ69" s="136"/>
      <c r="EK69" s="136"/>
      <c r="EL69" s="136"/>
      <c r="EM69" s="136"/>
      <c r="EN69" s="136"/>
      <c r="EO69" s="136"/>
      <c r="EP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  <c r="GJ69" s="136"/>
      <c r="GK69" s="136"/>
      <c r="GL69" s="136"/>
      <c r="GM69" s="136"/>
      <c r="GN69" s="136"/>
      <c r="GO69" s="136"/>
      <c r="GP69" s="136"/>
      <c r="GQ69" s="136"/>
      <c r="GR69" s="136"/>
      <c r="GS69" s="136"/>
      <c r="GT69" s="136"/>
      <c r="GU69" s="136"/>
      <c r="GV69" s="136"/>
      <c r="GW69" s="136"/>
      <c r="GX69" s="136"/>
      <c r="GY69" s="136"/>
      <c r="GZ69" s="136"/>
      <c r="HA69" s="136"/>
      <c r="HB69" s="136"/>
      <c r="HC69" s="136"/>
      <c r="HD69" s="136"/>
      <c r="HE69" s="136"/>
      <c r="HF69" s="136"/>
      <c r="HG69" s="136"/>
      <c r="HH69" s="136"/>
      <c r="HI69" s="136"/>
      <c r="HJ69" s="136"/>
      <c r="HK69" s="136"/>
      <c r="HL69" s="136"/>
      <c r="HM69" s="136"/>
      <c r="HN69" s="81"/>
      <c r="HO69" s="81"/>
      <c r="HP69" s="81"/>
      <c r="HQ69" s="81"/>
      <c r="HR69" s="81"/>
      <c r="HS69" s="81"/>
      <c r="HT69" s="81"/>
      <c r="HU69" s="81"/>
      <c r="HV69" s="81"/>
      <c r="HW69" s="81"/>
    </row>
    <row r="70" ht="12.75" customHeight="1">
      <c r="A70" s="19"/>
      <c r="B70" s="24"/>
      <c r="C70" s="135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  <c r="CS70" s="136"/>
      <c r="CT70" s="136"/>
      <c r="CU70" s="136"/>
      <c r="CV70" s="136"/>
      <c r="CW70" s="136"/>
      <c r="CX70" s="136"/>
      <c r="CY70" s="136"/>
      <c r="CZ70" s="136"/>
      <c r="DA70" s="136"/>
      <c r="DB70" s="136"/>
      <c r="DC70" s="136"/>
      <c r="DD70" s="136"/>
      <c r="DE70" s="136"/>
      <c r="DF70" s="136"/>
      <c r="DG70" s="136"/>
      <c r="DH70" s="136"/>
      <c r="DI70" s="136"/>
      <c r="DJ70" s="136"/>
      <c r="DK70" s="136"/>
      <c r="DL70" s="136"/>
      <c r="DM70" s="136"/>
      <c r="DN70" s="136"/>
      <c r="DO70" s="136"/>
      <c r="DP70" s="136"/>
      <c r="DQ70" s="136"/>
      <c r="DR70" s="136"/>
      <c r="DS70" s="136"/>
      <c r="DT70" s="136"/>
      <c r="DU70" s="136"/>
      <c r="DV70" s="136"/>
      <c r="DW70" s="136"/>
      <c r="DX70" s="136"/>
      <c r="DY70" s="136"/>
      <c r="DZ70" s="136"/>
      <c r="EA70" s="136"/>
      <c r="EB70" s="136"/>
      <c r="EC70" s="136"/>
      <c r="ED70" s="136"/>
      <c r="EE70" s="136"/>
      <c r="EF70" s="136"/>
      <c r="EG70" s="136"/>
      <c r="EH70" s="136"/>
      <c r="EI70" s="136"/>
      <c r="EJ70" s="136"/>
      <c r="EK70" s="136"/>
      <c r="EL70" s="136"/>
      <c r="EM70" s="136"/>
      <c r="EN70" s="136"/>
      <c r="EO70" s="136"/>
      <c r="EP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  <c r="GJ70" s="136"/>
      <c r="GK70" s="136"/>
      <c r="GL70" s="136"/>
      <c r="GM70" s="136"/>
      <c r="GN70" s="136"/>
      <c r="GO70" s="136"/>
      <c r="GP70" s="136"/>
      <c r="GQ70" s="136"/>
      <c r="GR70" s="136"/>
      <c r="GS70" s="136"/>
      <c r="GT70" s="136"/>
      <c r="GU70" s="136"/>
      <c r="GV70" s="136"/>
      <c r="GW70" s="136"/>
      <c r="GX70" s="136"/>
      <c r="GY70" s="136"/>
      <c r="GZ70" s="136"/>
      <c r="HA70" s="136"/>
      <c r="HB70" s="136"/>
      <c r="HC70" s="136"/>
      <c r="HD70" s="136"/>
      <c r="HE70" s="136"/>
      <c r="HF70" s="136"/>
      <c r="HG70" s="136"/>
      <c r="HH70" s="136"/>
      <c r="HI70" s="136"/>
      <c r="HJ70" s="136"/>
      <c r="HK70" s="136"/>
      <c r="HL70" s="136"/>
      <c r="HM70" s="136"/>
      <c r="HN70" s="81"/>
      <c r="HO70" s="81"/>
      <c r="HP70" s="81"/>
      <c r="HQ70" s="81"/>
      <c r="HR70" s="81"/>
      <c r="HS70" s="81"/>
      <c r="HT70" s="81"/>
      <c r="HU70" s="81"/>
      <c r="HV70" s="81"/>
      <c r="HW70" s="81"/>
    </row>
    <row r="71" ht="12.75" customHeight="1">
      <c r="A71" s="19"/>
      <c r="B71" s="24"/>
      <c r="C71" s="135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6"/>
      <c r="DU71" s="136"/>
      <c r="DV71" s="136"/>
      <c r="DW71" s="136"/>
      <c r="DX71" s="136"/>
      <c r="DY71" s="136"/>
      <c r="DZ71" s="136"/>
      <c r="EA71" s="136"/>
      <c r="EB71" s="136"/>
      <c r="EC71" s="136"/>
      <c r="ED71" s="136"/>
      <c r="EE71" s="136"/>
      <c r="EF71" s="136"/>
      <c r="EG71" s="136"/>
      <c r="EH71" s="136"/>
      <c r="EI71" s="136"/>
      <c r="EJ71" s="136"/>
      <c r="EK71" s="136"/>
      <c r="EL71" s="136"/>
      <c r="EM71" s="136"/>
      <c r="EN71" s="136"/>
      <c r="EO71" s="136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  <c r="GJ71" s="136"/>
      <c r="GK71" s="136"/>
      <c r="GL71" s="136"/>
      <c r="GM71" s="136"/>
      <c r="GN71" s="136"/>
      <c r="GO71" s="136"/>
      <c r="GP71" s="136"/>
      <c r="GQ71" s="136"/>
      <c r="GR71" s="136"/>
      <c r="GS71" s="136"/>
      <c r="GT71" s="136"/>
      <c r="GU71" s="136"/>
      <c r="GV71" s="136"/>
      <c r="GW71" s="136"/>
      <c r="GX71" s="136"/>
      <c r="GY71" s="136"/>
      <c r="GZ71" s="136"/>
      <c r="HA71" s="136"/>
      <c r="HB71" s="136"/>
      <c r="HC71" s="136"/>
      <c r="HD71" s="136"/>
      <c r="HE71" s="136"/>
      <c r="HF71" s="136"/>
      <c r="HG71" s="136"/>
      <c r="HH71" s="136"/>
      <c r="HI71" s="136"/>
      <c r="HJ71" s="136"/>
      <c r="HK71" s="136"/>
      <c r="HL71" s="136"/>
      <c r="HM71" s="136"/>
      <c r="HN71" s="81"/>
      <c r="HO71" s="81"/>
      <c r="HP71" s="81"/>
      <c r="HQ71" s="81"/>
      <c r="HR71" s="81"/>
      <c r="HS71" s="81"/>
      <c r="HT71" s="81"/>
      <c r="HU71" s="81"/>
      <c r="HV71" s="81"/>
      <c r="HW71" s="81"/>
    </row>
    <row r="72" ht="12.75" customHeight="1">
      <c r="A72" s="19"/>
      <c r="B72" s="24"/>
      <c r="C72" s="135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BK72" s="136"/>
      <c r="BL72" s="136"/>
      <c r="BM72" s="136"/>
      <c r="BN72" s="136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6"/>
      <c r="CL72" s="136"/>
      <c r="CM72" s="136"/>
      <c r="CN72" s="136"/>
      <c r="CO72" s="136"/>
      <c r="CP72" s="136"/>
      <c r="CQ72" s="136"/>
      <c r="CR72" s="136"/>
      <c r="CS72" s="136"/>
      <c r="CT72" s="136"/>
      <c r="CU72" s="136"/>
      <c r="CV72" s="136"/>
      <c r="CW72" s="136"/>
      <c r="CX72" s="136"/>
      <c r="CY72" s="136"/>
      <c r="CZ72" s="136"/>
      <c r="DA72" s="136"/>
      <c r="DB72" s="136"/>
      <c r="DC72" s="136"/>
      <c r="DD72" s="136"/>
      <c r="DE72" s="136"/>
      <c r="DF72" s="136"/>
      <c r="DG72" s="136"/>
      <c r="DH72" s="136"/>
      <c r="DI72" s="136"/>
      <c r="DJ72" s="136"/>
      <c r="DK72" s="136"/>
      <c r="DL72" s="136"/>
      <c r="DM72" s="136"/>
      <c r="DN72" s="136"/>
      <c r="DO72" s="136"/>
      <c r="DP72" s="136"/>
      <c r="DQ72" s="136"/>
      <c r="DR72" s="136"/>
      <c r="DS72" s="136"/>
      <c r="DT72" s="136"/>
      <c r="DU72" s="136"/>
      <c r="DV72" s="136"/>
      <c r="DW72" s="136"/>
      <c r="DX72" s="136"/>
      <c r="DY72" s="136"/>
      <c r="DZ72" s="136"/>
      <c r="EA72" s="136"/>
      <c r="EB72" s="136"/>
      <c r="EC72" s="136"/>
      <c r="ED72" s="136"/>
      <c r="EE72" s="136"/>
      <c r="EF72" s="136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  <c r="GU72" s="136"/>
      <c r="GV72" s="136"/>
      <c r="GW72" s="136"/>
      <c r="GX72" s="136"/>
      <c r="GY72" s="136"/>
      <c r="GZ72" s="136"/>
      <c r="HA72" s="136"/>
      <c r="HB72" s="136"/>
      <c r="HC72" s="136"/>
      <c r="HD72" s="136"/>
      <c r="HE72" s="136"/>
      <c r="HF72" s="136"/>
      <c r="HG72" s="136"/>
      <c r="HH72" s="136"/>
      <c r="HI72" s="136"/>
      <c r="HJ72" s="136"/>
      <c r="HK72" s="136"/>
      <c r="HL72" s="136"/>
      <c r="HM72" s="136"/>
      <c r="HN72" s="81"/>
      <c r="HO72" s="81"/>
      <c r="HP72" s="81"/>
      <c r="HQ72" s="81"/>
      <c r="HR72" s="81"/>
      <c r="HS72" s="81"/>
      <c r="HT72" s="81"/>
      <c r="HU72" s="81"/>
      <c r="HV72" s="81"/>
      <c r="HW72" s="81"/>
    </row>
    <row r="73" ht="12.75" customHeight="1">
      <c r="A73" s="19"/>
      <c r="B73" s="24"/>
      <c r="C73" s="135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136"/>
      <c r="CV73" s="136"/>
      <c r="CW73" s="136"/>
      <c r="CX73" s="136"/>
      <c r="CY73" s="136"/>
      <c r="CZ73" s="136"/>
      <c r="DA73" s="136"/>
      <c r="DB73" s="136"/>
      <c r="DC73" s="136"/>
      <c r="DD73" s="136"/>
      <c r="DE73" s="136"/>
      <c r="DF73" s="136"/>
      <c r="DG73" s="136"/>
      <c r="DH73" s="136"/>
      <c r="DI73" s="136"/>
      <c r="DJ73" s="136"/>
      <c r="DK73" s="136"/>
      <c r="DL73" s="136"/>
      <c r="DM73" s="136"/>
      <c r="DN73" s="136"/>
      <c r="DO73" s="136"/>
      <c r="DP73" s="136"/>
      <c r="DQ73" s="136"/>
      <c r="DR73" s="136"/>
      <c r="DS73" s="136"/>
      <c r="DT73" s="136"/>
      <c r="DU73" s="136"/>
      <c r="DV73" s="136"/>
      <c r="DW73" s="136"/>
      <c r="DX73" s="136"/>
      <c r="DY73" s="136"/>
      <c r="DZ73" s="136"/>
      <c r="EA73" s="136"/>
      <c r="EB73" s="136"/>
      <c r="EC73" s="136"/>
      <c r="ED73" s="136"/>
      <c r="EE73" s="136"/>
      <c r="EF73" s="136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  <c r="FM73" s="136"/>
      <c r="FN73" s="136"/>
      <c r="FO73" s="136"/>
      <c r="FP73" s="136"/>
      <c r="FQ73" s="136"/>
      <c r="FR73" s="136"/>
      <c r="FS73" s="136"/>
      <c r="FT73" s="136"/>
      <c r="FU73" s="136"/>
      <c r="FV73" s="136"/>
      <c r="FW73" s="136"/>
      <c r="FX73" s="136"/>
      <c r="FY73" s="136"/>
      <c r="FZ73" s="136"/>
      <c r="GA73" s="136"/>
      <c r="GB73" s="136"/>
      <c r="GC73" s="136"/>
      <c r="GD73" s="136"/>
      <c r="GE73" s="136"/>
      <c r="GF73" s="136"/>
      <c r="GG73" s="136"/>
      <c r="GH73" s="136"/>
      <c r="GI73" s="136"/>
      <c r="GJ73" s="136"/>
      <c r="GK73" s="136"/>
      <c r="GL73" s="136"/>
      <c r="GM73" s="136"/>
      <c r="GN73" s="136"/>
      <c r="GO73" s="136"/>
      <c r="GP73" s="136"/>
      <c r="GQ73" s="136"/>
      <c r="GR73" s="136"/>
      <c r="GS73" s="136"/>
      <c r="GT73" s="136"/>
      <c r="GU73" s="136"/>
      <c r="GV73" s="136"/>
      <c r="GW73" s="136"/>
      <c r="GX73" s="136"/>
      <c r="GY73" s="136"/>
      <c r="GZ73" s="136"/>
      <c r="HA73" s="136"/>
      <c r="HB73" s="136"/>
      <c r="HC73" s="136"/>
      <c r="HD73" s="136"/>
      <c r="HE73" s="136"/>
      <c r="HF73" s="136"/>
      <c r="HG73" s="136"/>
      <c r="HH73" s="136"/>
      <c r="HI73" s="136"/>
      <c r="HJ73" s="136"/>
      <c r="HK73" s="136"/>
      <c r="HL73" s="136"/>
      <c r="HM73" s="136"/>
      <c r="HN73" s="81"/>
      <c r="HO73" s="81"/>
      <c r="HP73" s="81"/>
      <c r="HQ73" s="81"/>
      <c r="HR73" s="81"/>
      <c r="HS73" s="81"/>
      <c r="HT73" s="81"/>
      <c r="HU73" s="81"/>
      <c r="HV73" s="81"/>
      <c r="HW73" s="81"/>
    </row>
    <row r="74" ht="12.75" customHeight="1">
      <c r="A74" s="19"/>
      <c r="B74" s="24"/>
      <c r="C74" s="135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  <c r="CS74" s="136"/>
      <c r="CT74" s="136"/>
      <c r="CU74" s="136"/>
      <c r="CV74" s="136"/>
      <c r="CW74" s="136"/>
      <c r="CX74" s="136"/>
      <c r="CY74" s="136"/>
      <c r="CZ74" s="136"/>
      <c r="DA74" s="136"/>
      <c r="DB74" s="136"/>
      <c r="DC74" s="136"/>
      <c r="DD74" s="136"/>
      <c r="DE74" s="136"/>
      <c r="DF74" s="136"/>
      <c r="DG74" s="136"/>
      <c r="DH74" s="136"/>
      <c r="DI74" s="136"/>
      <c r="DJ74" s="136"/>
      <c r="DK74" s="136"/>
      <c r="DL74" s="136"/>
      <c r="DM74" s="136"/>
      <c r="DN74" s="136"/>
      <c r="DO74" s="136"/>
      <c r="DP74" s="136"/>
      <c r="DQ74" s="136"/>
      <c r="DR74" s="136"/>
      <c r="DS74" s="136"/>
      <c r="DT74" s="136"/>
      <c r="DU74" s="136"/>
      <c r="DV74" s="136"/>
      <c r="DW74" s="136"/>
      <c r="DX74" s="136"/>
      <c r="DY74" s="136"/>
      <c r="DZ74" s="136"/>
      <c r="EA74" s="136"/>
      <c r="EB74" s="136"/>
      <c r="EC74" s="136"/>
      <c r="ED74" s="136"/>
      <c r="EE74" s="136"/>
      <c r="EF74" s="136"/>
      <c r="EG74" s="136"/>
      <c r="EH74" s="136"/>
      <c r="EI74" s="136"/>
      <c r="EJ74" s="136"/>
      <c r="EK74" s="136"/>
      <c r="EL74" s="136"/>
      <c r="EM74" s="136"/>
      <c r="EN74" s="136"/>
      <c r="EO74" s="136"/>
      <c r="EP74" s="136"/>
      <c r="EQ74" s="136"/>
      <c r="ER74" s="136"/>
      <c r="ES74" s="136"/>
      <c r="ET74" s="136"/>
      <c r="EU74" s="136"/>
      <c r="EV74" s="136"/>
      <c r="EW74" s="136"/>
      <c r="EX74" s="136"/>
      <c r="EY74" s="136"/>
      <c r="EZ74" s="136"/>
      <c r="FA74" s="136"/>
      <c r="FB74" s="136"/>
      <c r="FC74" s="136"/>
      <c r="FD74" s="136"/>
      <c r="FE74" s="136"/>
      <c r="FF74" s="136"/>
      <c r="FG74" s="136"/>
      <c r="FH74" s="136"/>
      <c r="FI74" s="136"/>
      <c r="FJ74" s="136"/>
      <c r="FK74" s="136"/>
      <c r="FL74" s="136"/>
      <c r="FM74" s="136"/>
      <c r="FN74" s="136"/>
      <c r="FO74" s="136"/>
      <c r="FP74" s="136"/>
      <c r="FQ74" s="136"/>
      <c r="FR74" s="136"/>
      <c r="FS74" s="136"/>
      <c r="FT74" s="136"/>
      <c r="FU74" s="136"/>
      <c r="FV74" s="136"/>
      <c r="FW74" s="136"/>
      <c r="FX74" s="136"/>
      <c r="FY74" s="136"/>
      <c r="FZ74" s="136"/>
      <c r="GA74" s="136"/>
      <c r="GB74" s="136"/>
      <c r="GC74" s="136"/>
      <c r="GD74" s="136"/>
      <c r="GE74" s="136"/>
      <c r="GF74" s="136"/>
      <c r="GG74" s="136"/>
      <c r="GH74" s="136"/>
      <c r="GI74" s="136"/>
      <c r="GJ74" s="136"/>
      <c r="GK74" s="136"/>
      <c r="GL74" s="136"/>
      <c r="GM74" s="136"/>
      <c r="GN74" s="136"/>
      <c r="GO74" s="136"/>
      <c r="GP74" s="136"/>
      <c r="GQ74" s="136"/>
      <c r="GR74" s="136"/>
      <c r="GS74" s="136"/>
      <c r="GT74" s="136"/>
      <c r="GU74" s="136"/>
      <c r="GV74" s="136"/>
      <c r="GW74" s="136"/>
      <c r="GX74" s="136"/>
      <c r="GY74" s="136"/>
      <c r="GZ74" s="136"/>
      <c r="HA74" s="136"/>
      <c r="HB74" s="136"/>
      <c r="HC74" s="136"/>
      <c r="HD74" s="136"/>
      <c r="HE74" s="136"/>
      <c r="HF74" s="136"/>
      <c r="HG74" s="136"/>
      <c r="HH74" s="136"/>
      <c r="HI74" s="136"/>
      <c r="HJ74" s="136"/>
      <c r="HK74" s="136"/>
      <c r="HL74" s="136"/>
      <c r="HM74" s="136"/>
      <c r="HN74" s="81"/>
      <c r="HO74" s="81"/>
      <c r="HP74" s="81"/>
      <c r="HQ74" s="81"/>
      <c r="HR74" s="81"/>
      <c r="HS74" s="81"/>
      <c r="HT74" s="81"/>
      <c r="HU74" s="81"/>
      <c r="HV74" s="81"/>
      <c r="HW74" s="81"/>
    </row>
    <row r="75" ht="12.75" customHeight="1">
      <c r="A75" s="19"/>
      <c r="B75" s="24"/>
      <c r="C75" s="135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  <c r="DA75" s="136"/>
      <c r="DB75" s="136"/>
      <c r="DC75" s="136"/>
      <c r="DD75" s="136"/>
      <c r="DE75" s="136"/>
      <c r="DF75" s="136"/>
      <c r="DG75" s="136"/>
      <c r="DH75" s="136"/>
      <c r="DI75" s="136"/>
      <c r="DJ75" s="136"/>
      <c r="DK75" s="136"/>
      <c r="DL75" s="136"/>
      <c r="DM75" s="136"/>
      <c r="DN75" s="136"/>
      <c r="DO75" s="136"/>
      <c r="DP75" s="136"/>
      <c r="DQ75" s="136"/>
      <c r="DR75" s="136"/>
      <c r="DS75" s="136"/>
      <c r="DT75" s="136"/>
      <c r="DU75" s="136"/>
      <c r="DV75" s="136"/>
      <c r="DW75" s="136"/>
      <c r="DX75" s="136"/>
      <c r="DY75" s="136"/>
      <c r="DZ75" s="136"/>
      <c r="EA75" s="136"/>
      <c r="EB75" s="136"/>
      <c r="EC75" s="136"/>
      <c r="ED75" s="136"/>
      <c r="EE75" s="136"/>
      <c r="EF75" s="136"/>
      <c r="EG75" s="136"/>
      <c r="EH75" s="136"/>
      <c r="EI75" s="136"/>
      <c r="EJ75" s="136"/>
      <c r="EK75" s="136"/>
      <c r="EL75" s="136"/>
      <c r="EM75" s="136"/>
      <c r="EN75" s="136"/>
      <c r="EO75" s="136"/>
      <c r="EP75" s="136"/>
      <c r="EQ75" s="136"/>
      <c r="ER75" s="136"/>
      <c r="ES75" s="136"/>
      <c r="ET75" s="136"/>
      <c r="EU75" s="136"/>
      <c r="EV75" s="136"/>
      <c r="EW75" s="136"/>
      <c r="EX75" s="136"/>
      <c r="EY75" s="136"/>
      <c r="EZ75" s="136"/>
      <c r="FA75" s="136"/>
      <c r="FB75" s="136"/>
      <c r="FC75" s="136"/>
      <c r="FD75" s="136"/>
      <c r="FE75" s="136"/>
      <c r="FF75" s="136"/>
      <c r="FG75" s="136"/>
      <c r="FH75" s="136"/>
      <c r="FI75" s="136"/>
      <c r="FJ75" s="136"/>
      <c r="FK75" s="136"/>
      <c r="FL75" s="136"/>
      <c r="FM75" s="136"/>
      <c r="FN75" s="136"/>
      <c r="FO75" s="136"/>
      <c r="FP75" s="136"/>
      <c r="FQ75" s="136"/>
      <c r="FR75" s="136"/>
      <c r="FS75" s="136"/>
      <c r="FT75" s="136"/>
      <c r="FU75" s="136"/>
      <c r="FV75" s="136"/>
      <c r="FW75" s="136"/>
      <c r="FX75" s="136"/>
      <c r="FY75" s="136"/>
      <c r="FZ75" s="136"/>
      <c r="GA75" s="136"/>
      <c r="GB75" s="136"/>
      <c r="GC75" s="136"/>
      <c r="GD75" s="136"/>
      <c r="GE75" s="136"/>
      <c r="GF75" s="136"/>
      <c r="GG75" s="136"/>
      <c r="GH75" s="136"/>
      <c r="GI75" s="136"/>
      <c r="GJ75" s="136"/>
      <c r="GK75" s="136"/>
      <c r="GL75" s="136"/>
      <c r="GM75" s="136"/>
      <c r="GN75" s="136"/>
      <c r="GO75" s="136"/>
      <c r="GP75" s="136"/>
      <c r="GQ75" s="136"/>
      <c r="GR75" s="136"/>
      <c r="GS75" s="136"/>
      <c r="GT75" s="136"/>
      <c r="GU75" s="136"/>
      <c r="GV75" s="136"/>
      <c r="GW75" s="136"/>
      <c r="GX75" s="136"/>
      <c r="GY75" s="136"/>
      <c r="GZ75" s="136"/>
      <c r="HA75" s="136"/>
      <c r="HB75" s="136"/>
      <c r="HC75" s="136"/>
      <c r="HD75" s="136"/>
      <c r="HE75" s="136"/>
      <c r="HF75" s="136"/>
      <c r="HG75" s="136"/>
      <c r="HH75" s="136"/>
      <c r="HI75" s="136"/>
      <c r="HJ75" s="136"/>
      <c r="HK75" s="136"/>
      <c r="HL75" s="136"/>
      <c r="HM75" s="136"/>
      <c r="HN75" s="81"/>
      <c r="HO75" s="81"/>
      <c r="HP75" s="81"/>
      <c r="HQ75" s="81"/>
      <c r="HR75" s="81"/>
      <c r="HS75" s="81"/>
      <c r="HT75" s="81"/>
      <c r="HU75" s="81"/>
      <c r="HV75" s="81"/>
      <c r="HW75" s="81"/>
    </row>
    <row r="76" ht="12.75" customHeight="1">
      <c r="A76" s="19"/>
      <c r="B76" s="24"/>
      <c r="C76" s="135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/>
      <c r="BC76" s="136"/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136"/>
      <c r="BO76" s="136"/>
      <c r="BP76" s="136"/>
      <c r="BQ76" s="136"/>
      <c r="BR76" s="136"/>
      <c r="BS76" s="136"/>
      <c r="BT76" s="136"/>
      <c r="BU76" s="136"/>
      <c r="BV76" s="136"/>
      <c r="BW76" s="136"/>
      <c r="BX76" s="136"/>
      <c r="BY76" s="136"/>
      <c r="BZ76" s="136"/>
      <c r="CA76" s="136"/>
      <c r="CB76" s="136"/>
      <c r="CC76" s="136"/>
      <c r="CD76" s="136"/>
      <c r="CE76" s="136"/>
      <c r="CF76" s="136"/>
      <c r="CG76" s="136"/>
      <c r="CH76" s="136"/>
      <c r="CI76" s="136"/>
      <c r="CJ76" s="136"/>
      <c r="CK76" s="136"/>
      <c r="CL76" s="136"/>
      <c r="CM76" s="136"/>
      <c r="CN76" s="136"/>
      <c r="CO76" s="136"/>
      <c r="CP76" s="136"/>
      <c r="CQ76" s="136"/>
      <c r="CR76" s="136"/>
      <c r="CS76" s="136"/>
      <c r="CT76" s="136"/>
      <c r="CU76" s="136"/>
      <c r="CV76" s="136"/>
      <c r="CW76" s="136"/>
      <c r="CX76" s="136"/>
      <c r="CY76" s="136"/>
      <c r="CZ76" s="136"/>
      <c r="DA76" s="136"/>
      <c r="DB76" s="136"/>
      <c r="DC76" s="136"/>
      <c r="DD76" s="136"/>
      <c r="DE76" s="136"/>
      <c r="DF76" s="136"/>
      <c r="DG76" s="136"/>
      <c r="DH76" s="136"/>
      <c r="DI76" s="136"/>
      <c r="DJ76" s="136"/>
      <c r="DK76" s="136"/>
      <c r="DL76" s="136"/>
      <c r="DM76" s="136"/>
      <c r="DN76" s="136"/>
      <c r="DO76" s="136"/>
      <c r="DP76" s="136"/>
      <c r="DQ76" s="136"/>
      <c r="DR76" s="136"/>
      <c r="DS76" s="136"/>
      <c r="DT76" s="136"/>
      <c r="DU76" s="136"/>
      <c r="DV76" s="136"/>
      <c r="DW76" s="136"/>
      <c r="DX76" s="136"/>
      <c r="DY76" s="136"/>
      <c r="DZ76" s="136"/>
      <c r="EA76" s="136"/>
      <c r="EB76" s="136"/>
      <c r="EC76" s="136"/>
      <c r="ED76" s="136"/>
      <c r="EE76" s="136"/>
      <c r="EF76" s="136"/>
      <c r="EG76" s="136"/>
      <c r="EH76" s="136"/>
      <c r="EI76" s="136"/>
      <c r="EJ76" s="136"/>
      <c r="EK76" s="136"/>
      <c r="EL76" s="136"/>
      <c r="EM76" s="136"/>
      <c r="EN76" s="136"/>
      <c r="EO76" s="136"/>
      <c r="EP76" s="136"/>
      <c r="EQ76" s="136"/>
      <c r="ER76" s="136"/>
      <c r="ES76" s="136"/>
      <c r="ET76" s="136"/>
      <c r="EU76" s="136"/>
      <c r="EV76" s="136"/>
      <c r="EW76" s="136"/>
      <c r="EX76" s="136"/>
      <c r="EY76" s="136"/>
      <c r="EZ76" s="136"/>
      <c r="FA76" s="136"/>
      <c r="FB76" s="136"/>
      <c r="FC76" s="136"/>
      <c r="FD76" s="136"/>
      <c r="FE76" s="136"/>
      <c r="FF76" s="136"/>
      <c r="FG76" s="136"/>
      <c r="FH76" s="136"/>
      <c r="FI76" s="136"/>
      <c r="FJ76" s="136"/>
      <c r="FK76" s="136"/>
      <c r="FL76" s="136"/>
      <c r="FM76" s="136"/>
      <c r="FN76" s="136"/>
      <c r="FO76" s="136"/>
      <c r="FP76" s="136"/>
      <c r="FQ76" s="136"/>
      <c r="FR76" s="136"/>
      <c r="FS76" s="136"/>
      <c r="FT76" s="136"/>
      <c r="FU76" s="136"/>
      <c r="FV76" s="136"/>
      <c r="FW76" s="136"/>
      <c r="FX76" s="136"/>
      <c r="FY76" s="136"/>
      <c r="FZ76" s="136"/>
      <c r="GA76" s="136"/>
      <c r="GB76" s="136"/>
      <c r="GC76" s="136"/>
      <c r="GD76" s="136"/>
      <c r="GE76" s="136"/>
      <c r="GF76" s="136"/>
      <c r="GG76" s="136"/>
      <c r="GH76" s="136"/>
      <c r="GI76" s="136"/>
      <c r="GJ76" s="136"/>
      <c r="GK76" s="136"/>
      <c r="GL76" s="136"/>
      <c r="GM76" s="136"/>
      <c r="GN76" s="136"/>
      <c r="GO76" s="136"/>
      <c r="GP76" s="136"/>
      <c r="GQ76" s="136"/>
      <c r="GR76" s="136"/>
      <c r="GS76" s="136"/>
      <c r="GT76" s="136"/>
      <c r="GU76" s="136"/>
      <c r="GV76" s="136"/>
      <c r="GW76" s="136"/>
      <c r="GX76" s="136"/>
      <c r="GY76" s="136"/>
      <c r="GZ76" s="136"/>
      <c r="HA76" s="136"/>
      <c r="HB76" s="136"/>
      <c r="HC76" s="136"/>
      <c r="HD76" s="136"/>
      <c r="HE76" s="136"/>
      <c r="HF76" s="136"/>
      <c r="HG76" s="136"/>
      <c r="HH76" s="136"/>
      <c r="HI76" s="136"/>
      <c r="HJ76" s="136"/>
      <c r="HK76" s="136"/>
      <c r="HL76" s="136"/>
      <c r="HM76" s="136"/>
      <c r="HN76" s="81"/>
      <c r="HO76" s="81"/>
      <c r="HP76" s="81"/>
      <c r="HQ76" s="81"/>
      <c r="HR76" s="81"/>
      <c r="HS76" s="81"/>
      <c r="HT76" s="81"/>
      <c r="HU76" s="81"/>
      <c r="HV76" s="81"/>
      <c r="HW76" s="81"/>
    </row>
    <row r="77" ht="12.75" customHeight="1">
      <c r="A77" s="19"/>
      <c r="B77" s="24"/>
      <c r="C77" s="135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36"/>
      <c r="BA77" s="136"/>
      <c r="BB77" s="136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136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36"/>
      <c r="CM77" s="136"/>
      <c r="CN77" s="136"/>
      <c r="CO77" s="136"/>
      <c r="CP77" s="136"/>
      <c r="CQ77" s="136"/>
      <c r="CR77" s="136"/>
      <c r="CS77" s="136"/>
      <c r="CT77" s="136"/>
      <c r="CU77" s="136"/>
      <c r="CV77" s="136"/>
      <c r="CW77" s="136"/>
      <c r="CX77" s="136"/>
      <c r="CY77" s="136"/>
      <c r="CZ77" s="136"/>
      <c r="DA77" s="136"/>
      <c r="DB77" s="136"/>
      <c r="DC77" s="136"/>
      <c r="DD77" s="136"/>
      <c r="DE77" s="136"/>
      <c r="DF77" s="136"/>
      <c r="DG77" s="136"/>
      <c r="DH77" s="136"/>
      <c r="DI77" s="136"/>
      <c r="DJ77" s="136"/>
      <c r="DK77" s="136"/>
      <c r="DL77" s="136"/>
      <c r="DM77" s="136"/>
      <c r="DN77" s="136"/>
      <c r="DO77" s="136"/>
      <c r="DP77" s="136"/>
      <c r="DQ77" s="136"/>
      <c r="DR77" s="136"/>
      <c r="DS77" s="136"/>
      <c r="DT77" s="136"/>
      <c r="DU77" s="136"/>
      <c r="DV77" s="136"/>
      <c r="DW77" s="136"/>
      <c r="DX77" s="136"/>
      <c r="DY77" s="136"/>
      <c r="DZ77" s="136"/>
      <c r="EA77" s="136"/>
      <c r="EB77" s="136"/>
      <c r="EC77" s="136"/>
      <c r="ED77" s="136"/>
      <c r="EE77" s="136"/>
      <c r="EF77" s="136"/>
      <c r="EG77" s="136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6"/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6"/>
      <c r="FG77" s="136"/>
      <c r="FH77" s="136"/>
      <c r="FI77" s="136"/>
      <c r="FJ77" s="136"/>
      <c r="FK77" s="136"/>
      <c r="FL77" s="136"/>
      <c r="FM77" s="136"/>
      <c r="FN77" s="136"/>
      <c r="FO77" s="136"/>
      <c r="FP77" s="136"/>
      <c r="FQ77" s="136"/>
      <c r="FR77" s="136"/>
      <c r="FS77" s="136"/>
      <c r="FT77" s="136"/>
      <c r="FU77" s="136"/>
      <c r="FV77" s="136"/>
      <c r="FW77" s="136"/>
      <c r="FX77" s="136"/>
      <c r="FY77" s="136"/>
      <c r="FZ77" s="136"/>
      <c r="GA77" s="136"/>
      <c r="GB77" s="136"/>
      <c r="GC77" s="136"/>
      <c r="GD77" s="136"/>
      <c r="GE77" s="136"/>
      <c r="GF77" s="136"/>
      <c r="GG77" s="136"/>
      <c r="GH77" s="136"/>
      <c r="GI77" s="136"/>
      <c r="GJ77" s="136"/>
      <c r="GK77" s="136"/>
      <c r="GL77" s="136"/>
      <c r="GM77" s="136"/>
      <c r="GN77" s="136"/>
      <c r="GO77" s="136"/>
      <c r="GP77" s="136"/>
      <c r="GQ77" s="136"/>
      <c r="GR77" s="136"/>
      <c r="GS77" s="136"/>
      <c r="GT77" s="136"/>
      <c r="GU77" s="136"/>
      <c r="GV77" s="136"/>
      <c r="GW77" s="136"/>
      <c r="GX77" s="136"/>
      <c r="GY77" s="136"/>
      <c r="GZ77" s="136"/>
      <c r="HA77" s="136"/>
      <c r="HB77" s="136"/>
      <c r="HC77" s="136"/>
      <c r="HD77" s="136"/>
      <c r="HE77" s="136"/>
      <c r="HF77" s="136"/>
      <c r="HG77" s="136"/>
      <c r="HH77" s="136"/>
      <c r="HI77" s="136"/>
      <c r="HJ77" s="136"/>
      <c r="HK77" s="136"/>
      <c r="HL77" s="136"/>
      <c r="HM77" s="136"/>
      <c r="HN77" s="81"/>
      <c r="HO77" s="81"/>
      <c r="HP77" s="81"/>
      <c r="HQ77" s="81"/>
      <c r="HR77" s="81"/>
      <c r="HS77" s="81"/>
      <c r="HT77" s="81"/>
      <c r="HU77" s="81"/>
      <c r="HV77" s="81"/>
      <c r="HW77" s="81"/>
    </row>
    <row r="78" ht="12.75" customHeight="1">
      <c r="A78" s="19"/>
      <c r="B78" s="24"/>
      <c r="C78" s="135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6"/>
      <c r="CM78" s="136"/>
      <c r="CN78" s="136"/>
      <c r="CO78" s="136"/>
      <c r="CP78" s="136"/>
      <c r="CQ78" s="136"/>
      <c r="CR78" s="136"/>
      <c r="CS78" s="136"/>
      <c r="CT78" s="136"/>
      <c r="CU78" s="136"/>
      <c r="CV78" s="136"/>
      <c r="CW78" s="136"/>
      <c r="CX78" s="136"/>
      <c r="CY78" s="136"/>
      <c r="CZ78" s="136"/>
      <c r="DA78" s="136"/>
      <c r="DB78" s="136"/>
      <c r="DC78" s="136"/>
      <c r="DD78" s="136"/>
      <c r="DE78" s="136"/>
      <c r="DF78" s="136"/>
      <c r="DG78" s="136"/>
      <c r="DH78" s="136"/>
      <c r="DI78" s="136"/>
      <c r="DJ78" s="136"/>
      <c r="DK78" s="136"/>
      <c r="DL78" s="136"/>
      <c r="DM78" s="136"/>
      <c r="DN78" s="136"/>
      <c r="DO78" s="136"/>
      <c r="DP78" s="136"/>
      <c r="DQ78" s="136"/>
      <c r="DR78" s="136"/>
      <c r="DS78" s="136"/>
      <c r="DT78" s="136"/>
      <c r="DU78" s="136"/>
      <c r="DV78" s="136"/>
      <c r="DW78" s="136"/>
      <c r="DX78" s="136"/>
      <c r="DY78" s="136"/>
      <c r="DZ78" s="136"/>
      <c r="EA78" s="136"/>
      <c r="EB78" s="136"/>
      <c r="EC78" s="136"/>
      <c r="ED78" s="136"/>
      <c r="EE78" s="136"/>
      <c r="EF78" s="136"/>
      <c r="EG78" s="136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6"/>
      <c r="ES78" s="136"/>
      <c r="ET78" s="136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6"/>
      <c r="FF78" s="136"/>
      <c r="FG78" s="136"/>
      <c r="FH78" s="136"/>
      <c r="FI78" s="136"/>
      <c r="FJ78" s="136"/>
      <c r="FK78" s="136"/>
      <c r="FL78" s="136"/>
      <c r="FM78" s="136"/>
      <c r="FN78" s="136"/>
      <c r="FO78" s="136"/>
      <c r="FP78" s="136"/>
      <c r="FQ78" s="136"/>
      <c r="FR78" s="136"/>
      <c r="FS78" s="136"/>
      <c r="FT78" s="136"/>
      <c r="FU78" s="136"/>
      <c r="FV78" s="136"/>
      <c r="FW78" s="136"/>
      <c r="FX78" s="136"/>
      <c r="FY78" s="136"/>
      <c r="FZ78" s="136"/>
      <c r="GA78" s="136"/>
      <c r="GB78" s="136"/>
      <c r="GC78" s="136"/>
      <c r="GD78" s="136"/>
      <c r="GE78" s="136"/>
      <c r="GF78" s="136"/>
      <c r="GG78" s="136"/>
      <c r="GH78" s="136"/>
      <c r="GI78" s="136"/>
      <c r="GJ78" s="136"/>
      <c r="GK78" s="136"/>
      <c r="GL78" s="136"/>
      <c r="GM78" s="136"/>
      <c r="GN78" s="136"/>
      <c r="GO78" s="136"/>
      <c r="GP78" s="136"/>
      <c r="GQ78" s="136"/>
      <c r="GR78" s="136"/>
      <c r="GS78" s="136"/>
      <c r="GT78" s="136"/>
      <c r="GU78" s="136"/>
      <c r="GV78" s="136"/>
      <c r="GW78" s="136"/>
      <c r="GX78" s="136"/>
      <c r="GY78" s="136"/>
      <c r="GZ78" s="136"/>
      <c r="HA78" s="136"/>
      <c r="HB78" s="136"/>
      <c r="HC78" s="136"/>
      <c r="HD78" s="136"/>
      <c r="HE78" s="136"/>
      <c r="HF78" s="136"/>
      <c r="HG78" s="136"/>
      <c r="HH78" s="136"/>
      <c r="HI78" s="136"/>
      <c r="HJ78" s="136"/>
      <c r="HK78" s="136"/>
      <c r="HL78" s="136"/>
      <c r="HM78" s="136"/>
      <c r="HN78" s="81"/>
      <c r="HO78" s="81"/>
      <c r="HP78" s="81"/>
      <c r="HQ78" s="81"/>
      <c r="HR78" s="81"/>
      <c r="HS78" s="81"/>
      <c r="HT78" s="81"/>
      <c r="HU78" s="81"/>
      <c r="HV78" s="81"/>
      <c r="HW78" s="81"/>
    </row>
    <row r="79" ht="12.75" customHeight="1">
      <c r="A79" s="19"/>
      <c r="B79" s="24"/>
      <c r="C79" s="135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  <c r="BD79" s="136"/>
      <c r="BE79" s="136"/>
      <c r="BF79" s="136"/>
      <c r="BG79" s="136"/>
      <c r="BH79" s="136"/>
      <c r="BI79" s="136"/>
      <c r="BJ79" s="136"/>
      <c r="BK79" s="136"/>
      <c r="BL79" s="136"/>
      <c r="BM79" s="136"/>
      <c r="BN79" s="136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  <c r="CJ79" s="136"/>
      <c r="CK79" s="136"/>
      <c r="CL79" s="136"/>
      <c r="CM79" s="136"/>
      <c r="CN79" s="136"/>
      <c r="CO79" s="136"/>
      <c r="CP79" s="136"/>
      <c r="CQ79" s="136"/>
      <c r="CR79" s="136"/>
      <c r="CS79" s="136"/>
      <c r="CT79" s="136"/>
      <c r="CU79" s="136"/>
      <c r="CV79" s="136"/>
      <c r="CW79" s="136"/>
      <c r="CX79" s="136"/>
      <c r="CY79" s="136"/>
      <c r="CZ79" s="136"/>
      <c r="DA79" s="136"/>
      <c r="DB79" s="136"/>
      <c r="DC79" s="136"/>
      <c r="DD79" s="136"/>
      <c r="DE79" s="136"/>
      <c r="DF79" s="136"/>
      <c r="DG79" s="136"/>
      <c r="DH79" s="136"/>
      <c r="DI79" s="136"/>
      <c r="DJ79" s="136"/>
      <c r="DK79" s="136"/>
      <c r="DL79" s="136"/>
      <c r="DM79" s="136"/>
      <c r="DN79" s="136"/>
      <c r="DO79" s="136"/>
      <c r="DP79" s="136"/>
      <c r="DQ79" s="136"/>
      <c r="DR79" s="136"/>
      <c r="DS79" s="136"/>
      <c r="DT79" s="136"/>
      <c r="DU79" s="136"/>
      <c r="DV79" s="136"/>
      <c r="DW79" s="136"/>
      <c r="DX79" s="136"/>
      <c r="DY79" s="136"/>
      <c r="DZ79" s="136"/>
      <c r="EA79" s="136"/>
      <c r="EB79" s="136"/>
      <c r="EC79" s="136"/>
      <c r="ED79" s="136"/>
      <c r="EE79" s="136"/>
      <c r="EF79" s="136"/>
      <c r="EG79" s="136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6"/>
      <c r="ES79" s="136"/>
      <c r="ET79" s="136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6"/>
      <c r="FF79" s="136"/>
      <c r="FG79" s="136"/>
      <c r="FH79" s="136"/>
      <c r="FI79" s="136"/>
      <c r="FJ79" s="136"/>
      <c r="FK79" s="136"/>
      <c r="FL79" s="136"/>
      <c r="FM79" s="136"/>
      <c r="FN79" s="136"/>
      <c r="FO79" s="136"/>
      <c r="FP79" s="136"/>
      <c r="FQ79" s="136"/>
      <c r="FR79" s="136"/>
      <c r="FS79" s="136"/>
      <c r="FT79" s="136"/>
      <c r="FU79" s="136"/>
      <c r="FV79" s="136"/>
      <c r="FW79" s="136"/>
      <c r="FX79" s="136"/>
      <c r="FY79" s="136"/>
      <c r="FZ79" s="136"/>
      <c r="GA79" s="136"/>
      <c r="GB79" s="136"/>
      <c r="GC79" s="136"/>
      <c r="GD79" s="136"/>
      <c r="GE79" s="136"/>
      <c r="GF79" s="136"/>
      <c r="GG79" s="136"/>
      <c r="GH79" s="136"/>
      <c r="GI79" s="136"/>
      <c r="GJ79" s="136"/>
      <c r="GK79" s="136"/>
      <c r="GL79" s="136"/>
      <c r="GM79" s="136"/>
      <c r="GN79" s="136"/>
      <c r="GO79" s="136"/>
      <c r="GP79" s="136"/>
      <c r="GQ79" s="136"/>
      <c r="GR79" s="136"/>
      <c r="GS79" s="136"/>
      <c r="GT79" s="136"/>
      <c r="GU79" s="136"/>
      <c r="GV79" s="136"/>
      <c r="GW79" s="136"/>
      <c r="GX79" s="136"/>
      <c r="GY79" s="136"/>
      <c r="GZ79" s="136"/>
      <c r="HA79" s="136"/>
      <c r="HB79" s="136"/>
      <c r="HC79" s="136"/>
      <c r="HD79" s="136"/>
      <c r="HE79" s="136"/>
      <c r="HF79" s="136"/>
      <c r="HG79" s="136"/>
      <c r="HH79" s="136"/>
      <c r="HI79" s="136"/>
      <c r="HJ79" s="136"/>
      <c r="HK79" s="136"/>
      <c r="HL79" s="136"/>
      <c r="HM79" s="136"/>
      <c r="HN79" s="81"/>
      <c r="HO79" s="81"/>
      <c r="HP79" s="81"/>
      <c r="HQ79" s="81"/>
      <c r="HR79" s="81"/>
      <c r="HS79" s="81"/>
      <c r="HT79" s="81"/>
      <c r="HU79" s="81"/>
      <c r="HV79" s="81"/>
      <c r="HW79" s="81"/>
    </row>
    <row r="80" ht="12.75" customHeight="1">
      <c r="A80" s="19"/>
      <c r="B80" s="24"/>
      <c r="C80" s="135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/>
      <c r="BA80" s="136"/>
      <c r="BB80" s="136"/>
      <c r="BC80" s="136"/>
      <c r="BD80" s="136"/>
      <c r="BE80" s="136"/>
      <c r="BF80" s="136"/>
      <c r="BG80" s="136"/>
      <c r="BH80" s="136"/>
      <c r="BI80" s="136"/>
      <c r="BJ80" s="136"/>
      <c r="BK80" s="136"/>
      <c r="BL80" s="136"/>
      <c r="BM80" s="136"/>
      <c r="BN80" s="136"/>
      <c r="BO80" s="136"/>
      <c r="BP80" s="136"/>
      <c r="BQ80" s="136"/>
      <c r="BR80" s="136"/>
      <c r="BS80" s="136"/>
      <c r="BT80" s="136"/>
      <c r="BU80" s="136"/>
      <c r="BV80" s="136"/>
      <c r="BW80" s="136"/>
      <c r="BX80" s="136"/>
      <c r="BY80" s="136"/>
      <c r="BZ80" s="136"/>
      <c r="CA80" s="136"/>
      <c r="CB80" s="136"/>
      <c r="CC80" s="136"/>
      <c r="CD80" s="136"/>
      <c r="CE80" s="136"/>
      <c r="CF80" s="136"/>
      <c r="CG80" s="136"/>
      <c r="CH80" s="136"/>
      <c r="CI80" s="136"/>
      <c r="CJ80" s="136"/>
      <c r="CK80" s="136"/>
      <c r="CL80" s="136"/>
      <c r="CM80" s="136"/>
      <c r="CN80" s="136"/>
      <c r="CO80" s="136"/>
      <c r="CP80" s="136"/>
      <c r="CQ80" s="136"/>
      <c r="CR80" s="136"/>
      <c r="CS80" s="136"/>
      <c r="CT80" s="136"/>
      <c r="CU80" s="136"/>
      <c r="CV80" s="136"/>
      <c r="CW80" s="136"/>
      <c r="CX80" s="136"/>
      <c r="CY80" s="136"/>
      <c r="CZ80" s="136"/>
      <c r="DA80" s="136"/>
      <c r="DB80" s="136"/>
      <c r="DC80" s="136"/>
      <c r="DD80" s="136"/>
      <c r="DE80" s="136"/>
      <c r="DF80" s="136"/>
      <c r="DG80" s="136"/>
      <c r="DH80" s="136"/>
      <c r="DI80" s="136"/>
      <c r="DJ80" s="136"/>
      <c r="DK80" s="136"/>
      <c r="DL80" s="136"/>
      <c r="DM80" s="136"/>
      <c r="DN80" s="136"/>
      <c r="DO80" s="136"/>
      <c r="DP80" s="136"/>
      <c r="DQ80" s="136"/>
      <c r="DR80" s="136"/>
      <c r="DS80" s="136"/>
      <c r="DT80" s="136"/>
      <c r="DU80" s="136"/>
      <c r="DV80" s="136"/>
      <c r="DW80" s="136"/>
      <c r="DX80" s="136"/>
      <c r="DY80" s="136"/>
      <c r="DZ80" s="136"/>
      <c r="EA80" s="136"/>
      <c r="EB80" s="136"/>
      <c r="EC80" s="136"/>
      <c r="ED80" s="136"/>
      <c r="EE80" s="136"/>
      <c r="EF80" s="136"/>
      <c r="EG80" s="136"/>
      <c r="EH80" s="136"/>
      <c r="EI80" s="136"/>
      <c r="EJ80" s="136"/>
      <c r="EK80" s="136"/>
      <c r="EL80" s="136"/>
      <c r="EM80" s="136"/>
      <c r="EN80" s="136"/>
      <c r="EO80" s="136"/>
      <c r="EP80" s="136"/>
      <c r="EQ80" s="136"/>
      <c r="ER80" s="136"/>
      <c r="ES80" s="136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136"/>
      <c r="FP80" s="136"/>
      <c r="FQ80" s="136"/>
      <c r="FR80" s="136"/>
      <c r="FS80" s="136"/>
      <c r="FT80" s="136"/>
      <c r="FU80" s="136"/>
      <c r="FV80" s="136"/>
      <c r="FW80" s="136"/>
      <c r="FX80" s="136"/>
      <c r="FY80" s="136"/>
      <c r="FZ80" s="136"/>
      <c r="GA80" s="136"/>
      <c r="GB80" s="136"/>
      <c r="GC80" s="136"/>
      <c r="GD80" s="136"/>
      <c r="GE80" s="136"/>
      <c r="GF80" s="136"/>
      <c r="GG80" s="136"/>
      <c r="GH80" s="136"/>
      <c r="GI80" s="136"/>
      <c r="GJ80" s="136"/>
      <c r="GK80" s="136"/>
      <c r="GL80" s="136"/>
      <c r="GM80" s="136"/>
      <c r="GN80" s="136"/>
      <c r="GO80" s="136"/>
      <c r="GP80" s="136"/>
      <c r="GQ80" s="136"/>
      <c r="GR80" s="136"/>
      <c r="GS80" s="136"/>
      <c r="GT80" s="136"/>
      <c r="GU80" s="136"/>
      <c r="GV80" s="136"/>
      <c r="GW80" s="136"/>
      <c r="GX80" s="136"/>
      <c r="GY80" s="136"/>
      <c r="GZ80" s="136"/>
      <c r="HA80" s="136"/>
      <c r="HB80" s="136"/>
      <c r="HC80" s="136"/>
      <c r="HD80" s="136"/>
      <c r="HE80" s="136"/>
      <c r="HF80" s="136"/>
      <c r="HG80" s="136"/>
      <c r="HH80" s="136"/>
      <c r="HI80" s="136"/>
      <c r="HJ80" s="136"/>
      <c r="HK80" s="136"/>
      <c r="HL80" s="136"/>
      <c r="HM80" s="136"/>
      <c r="HN80" s="81"/>
      <c r="HO80" s="81"/>
      <c r="HP80" s="81"/>
      <c r="HQ80" s="81"/>
      <c r="HR80" s="81"/>
      <c r="HS80" s="81"/>
      <c r="HT80" s="81"/>
      <c r="HU80" s="81"/>
      <c r="HV80" s="81"/>
      <c r="HW80" s="81"/>
    </row>
    <row r="81" ht="12.75" customHeight="1">
      <c r="A81" s="19"/>
      <c r="B81" s="24"/>
      <c r="C81" s="135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  <c r="DC81" s="136"/>
      <c r="DD81" s="136"/>
      <c r="DE81" s="136"/>
      <c r="DF81" s="136"/>
      <c r="DG81" s="136"/>
      <c r="DH81" s="136"/>
      <c r="DI81" s="136"/>
      <c r="DJ81" s="136"/>
      <c r="DK81" s="136"/>
      <c r="DL81" s="136"/>
      <c r="DM81" s="136"/>
      <c r="DN81" s="136"/>
      <c r="DO81" s="136"/>
      <c r="DP81" s="136"/>
      <c r="DQ81" s="136"/>
      <c r="DR81" s="136"/>
      <c r="DS81" s="136"/>
      <c r="DT81" s="136"/>
      <c r="DU81" s="136"/>
      <c r="DV81" s="136"/>
      <c r="DW81" s="136"/>
      <c r="DX81" s="136"/>
      <c r="DY81" s="136"/>
      <c r="DZ81" s="136"/>
      <c r="EA81" s="136"/>
      <c r="EB81" s="136"/>
      <c r="EC81" s="136"/>
      <c r="ED81" s="136"/>
      <c r="EE81" s="136"/>
      <c r="EF81" s="136"/>
      <c r="EG81" s="136"/>
      <c r="EH81" s="136"/>
      <c r="EI81" s="136"/>
      <c r="EJ81" s="136"/>
      <c r="EK81" s="136"/>
      <c r="EL81" s="136"/>
      <c r="EM81" s="136"/>
      <c r="EN81" s="136"/>
      <c r="EO81" s="136"/>
      <c r="EP81" s="136"/>
      <c r="EQ81" s="136"/>
      <c r="ER81" s="136"/>
      <c r="ES81" s="136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6"/>
      <c r="FF81" s="136"/>
      <c r="FG81" s="136"/>
      <c r="FH81" s="136"/>
      <c r="FI81" s="136"/>
      <c r="FJ81" s="136"/>
      <c r="FK81" s="136"/>
      <c r="FL81" s="136"/>
      <c r="FM81" s="136"/>
      <c r="FN81" s="136"/>
      <c r="FO81" s="136"/>
      <c r="FP81" s="136"/>
      <c r="FQ81" s="136"/>
      <c r="FR81" s="136"/>
      <c r="FS81" s="136"/>
      <c r="FT81" s="136"/>
      <c r="FU81" s="136"/>
      <c r="FV81" s="136"/>
      <c r="FW81" s="136"/>
      <c r="FX81" s="136"/>
      <c r="FY81" s="136"/>
      <c r="FZ81" s="136"/>
      <c r="GA81" s="136"/>
      <c r="GB81" s="136"/>
      <c r="GC81" s="136"/>
      <c r="GD81" s="136"/>
      <c r="GE81" s="136"/>
      <c r="GF81" s="136"/>
      <c r="GG81" s="136"/>
      <c r="GH81" s="136"/>
      <c r="GI81" s="136"/>
      <c r="GJ81" s="136"/>
      <c r="GK81" s="136"/>
      <c r="GL81" s="136"/>
      <c r="GM81" s="136"/>
      <c r="GN81" s="136"/>
      <c r="GO81" s="136"/>
      <c r="GP81" s="136"/>
      <c r="GQ81" s="136"/>
      <c r="GR81" s="136"/>
      <c r="GS81" s="136"/>
      <c r="GT81" s="136"/>
      <c r="GU81" s="136"/>
      <c r="GV81" s="136"/>
      <c r="GW81" s="136"/>
      <c r="GX81" s="136"/>
      <c r="GY81" s="136"/>
      <c r="GZ81" s="136"/>
      <c r="HA81" s="136"/>
      <c r="HB81" s="136"/>
      <c r="HC81" s="136"/>
      <c r="HD81" s="136"/>
      <c r="HE81" s="136"/>
      <c r="HF81" s="136"/>
      <c r="HG81" s="136"/>
      <c r="HH81" s="136"/>
      <c r="HI81" s="136"/>
      <c r="HJ81" s="136"/>
      <c r="HK81" s="136"/>
      <c r="HL81" s="136"/>
      <c r="HM81" s="136"/>
      <c r="HN81" s="81"/>
      <c r="HO81" s="81"/>
      <c r="HP81" s="81"/>
      <c r="HQ81" s="81"/>
      <c r="HR81" s="81"/>
      <c r="HS81" s="81"/>
      <c r="HT81" s="81"/>
      <c r="HU81" s="81"/>
      <c r="HV81" s="81"/>
      <c r="HW81" s="81"/>
    </row>
    <row r="82" ht="12.75" customHeight="1">
      <c r="A82" s="19"/>
      <c r="B82" s="24"/>
      <c r="C82" s="135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  <c r="DC82" s="136"/>
      <c r="DD82" s="136"/>
      <c r="DE82" s="136"/>
      <c r="DF82" s="136"/>
      <c r="DG82" s="136"/>
      <c r="DH82" s="136"/>
      <c r="DI82" s="136"/>
      <c r="DJ82" s="136"/>
      <c r="DK82" s="136"/>
      <c r="DL82" s="136"/>
      <c r="DM82" s="136"/>
      <c r="DN82" s="136"/>
      <c r="DO82" s="136"/>
      <c r="DP82" s="136"/>
      <c r="DQ82" s="136"/>
      <c r="DR82" s="136"/>
      <c r="DS82" s="136"/>
      <c r="DT82" s="136"/>
      <c r="DU82" s="136"/>
      <c r="DV82" s="136"/>
      <c r="DW82" s="136"/>
      <c r="DX82" s="136"/>
      <c r="DY82" s="136"/>
      <c r="DZ82" s="136"/>
      <c r="EA82" s="136"/>
      <c r="EB82" s="136"/>
      <c r="EC82" s="136"/>
      <c r="ED82" s="136"/>
      <c r="EE82" s="136"/>
      <c r="EF82" s="136"/>
      <c r="EG82" s="136"/>
      <c r="EH82" s="136"/>
      <c r="EI82" s="136"/>
      <c r="EJ82" s="136"/>
      <c r="EK82" s="136"/>
      <c r="EL82" s="136"/>
      <c r="EM82" s="136"/>
      <c r="EN82" s="136"/>
      <c r="EO82" s="136"/>
      <c r="EP82" s="136"/>
      <c r="EQ82" s="136"/>
      <c r="ER82" s="136"/>
      <c r="ES82" s="136"/>
      <c r="ET82" s="136"/>
      <c r="EU82" s="136"/>
      <c r="EV82" s="136"/>
      <c r="EW82" s="136"/>
      <c r="EX82" s="136"/>
      <c r="EY82" s="136"/>
      <c r="EZ82" s="136"/>
      <c r="FA82" s="136"/>
      <c r="FB82" s="136"/>
      <c r="FC82" s="136"/>
      <c r="FD82" s="136"/>
      <c r="FE82" s="136"/>
      <c r="FF82" s="136"/>
      <c r="FG82" s="136"/>
      <c r="FH82" s="136"/>
      <c r="FI82" s="136"/>
      <c r="FJ82" s="136"/>
      <c r="FK82" s="136"/>
      <c r="FL82" s="136"/>
      <c r="FM82" s="136"/>
      <c r="FN82" s="136"/>
      <c r="FO82" s="136"/>
      <c r="FP82" s="136"/>
      <c r="FQ82" s="136"/>
      <c r="FR82" s="136"/>
      <c r="FS82" s="136"/>
      <c r="FT82" s="136"/>
      <c r="FU82" s="136"/>
      <c r="FV82" s="136"/>
      <c r="FW82" s="136"/>
      <c r="FX82" s="136"/>
      <c r="FY82" s="136"/>
      <c r="FZ82" s="136"/>
      <c r="GA82" s="136"/>
      <c r="GB82" s="136"/>
      <c r="GC82" s="136"/>
      <c r="GD82" s="136"/>
      <c r="GE82" s="136"/>
      <c r="GF82" s="136"/>
      <c r="GG82" s="136"/>
      <c r="GH82" s="136"/>
      <c r="GI82" s="136"/>
      <c r="GJ82" s="136"/>
      <c r="GK82" s="136"/>
      <c r="GL82" s="136"/>
      <c r="GM82" s="136"/>
      <c r="GN82" s="136"/>
      <c r="GO82" s="136"/>
      <c r="GP82" s="136"/>
      <c r="GQ82" s="136"/>
      <c r="GR82" s="136"/>
      <c r="GS82" s="136"/>
      <c r="GT82" s="136"/>
      <c r="GU82" s="136"/>
      <c r="GV82" s="136"/>
      <c r="GW82" s="136"/>
      <c r="GX82" s="136"/>
      <c r="GY82" s="136"/>
      <c r="GZ82" s="136"/>
      <c r="HA82" s="136"/>
      <c r="HB82" s="136"/>
      <c r="HC82" s="136"/>
      <c r="HD82" s="136"/>
      <c r="HE82" s="136"/>
      <c r="HF82" s="136"/>
      <c r="HG82" s="136"/>
      <c r="HH82" s="136"/>
      <c r="HI82" s="136"/>
      <c r="HJ82" s="136"/>
      <c r="HK82" s="136"/>
      <c r="HL82" s="136"/>
      <c r="HM82" s="136"/>
      <c r="HN82" s="81"/>
      <c r="HO82" s="81"/>
      <c r="HP82" s="81"/>
      <c r="HQ82" s="81"/>
      <c r="HR82" s="81"/>
      <c r="HS82" s="81"/>
      <c r="HT82" s="81"/>
      <c r="HU82" s="81"/>
      <c r="HV82" s="81"/>
      <c r="HW82" s="81"/>
    </row>
    <row r="83" ht="12.75" customHeight="1">
      <c r="A83" s="19"/>
      <c r="B83" s="24"/>
      <c r="C83" s="135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/>
      <c r="BA83" s="136"/>
      <c r="BB83" s="136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6"/>
      <c r="CE83" s="136"/>
      <c r="CF83" s="136"/>
      <c r="CG83" s="136"/>
      <c r="CH83" s="136"/>
      <c r="CI83" s="136"/>
      <c r="CJ83" s="136"/>
      <c r="CK83" s="136"/>
      <c r="CL83" s="136"/>
      <c r="CM83" s="136"/>
      <c r="CN83" s="136"/>
      <c r="CO83" s="136"/>
      <c r="CP83" s="136"/>
      <c r="CQ83" s="136"/>
      <c r="CR83" s="136"/>
      <c r="CS83" s="136"/>
      <c r="CT83" s="136"/>
      <c r="CU83" s="136"/>
      <c r="CV83" s="136"/>
      <c r="CW83" s="136"/>
      <c r="CX83" s="136"/>
      <c r="CY83" s="136"/>
      <c r="CZ83" s="136"/>
      <c r="DA83" s="136"/>
      <c r="DB83" s="136"/>
      <c r="DC83" s="136"/>
      <c r="DD83" s="136"/>
      <c r="DE83" s="136"/>
      <c r="DF83" s="136"/>
      <c r="DG83" s="136"/>
      <c r="DH83" s="136"/>
      <c r="DI83" s="136"/>
      <c r="DJ83" s="136"/>
      <c r="DK83" s="136"/>
      <c r="DL83" s="136"/>
      <c r="DM83" s="136"/>
      <c r="DN83" s="136"/>
      <c r="DO83" s="136"/>
      <c r="DP83" s="136"/>
      <c r="DQ83" s="136"/>
      <c r="DR83" s="136"/>
      <c r="DS83" s="136"/>
      <c r="DT83" s="136"/>
      <c r="DU83" s="136"/>
      <c r="DV83" s="136"/>
      <c r="DW83" s="136"/>
      <c r="DX83" s="136"/>
      <c r="DY83" s="136"/>
      <c r="DZ83" s="136"/>
      <c r="EA83" s="136"/>
      <c r="EB83" s="136"/>
      <c r="EC83" s="136"/>
      <c r="ED83" s="136"/>
      <c r="EE83" s="136"/>
      <c r="EF83" s="136"/>
      <c r="EG83" s="136"/>
      <c r="EH83" s="136"/>
      <c r="EI83" s="136"/>
      <c r="EJ83" s="136"/>
      <c r="EK83" s="136"/>
      <c r="EL83" s="136"/>
      <c r="EM83" s="136"/>
      <c r="EN83" s="136"/>
      <c r="EO83" s="136"/>
      <c r="EP83" s="136"/>
      <c r="EQ83" s="136"/>
      <c r="ER83" s="136"/>
      <c r="ES83" s="136"/>
      <c r="ET83" s="136"/>
      <c r="EU83" s="136"/>
      <c r="EV83" s="136"/>
      <c r="EW83" s="136"/>
      <c r="EX83" s="136"/>
      <c r="EY83" s="136"/>
      <c r="EZ83" s="136"/>
      <c r="FA83" s="136"/>
      <c r="FB83" s="136"/>
      <c r="FC83" s="136"/>
      <c r="FD83" s="136"/>
      <c r="FE83" s="136"/>
      <c r="FF83" s="136"/>
      <c r="FG83" s="136"/>
      <c r="FH83" s="136"/>
      <c r="FI83" s="136"/>
      <c r="FJ83" s="136"/>
      <c r="FK83" s="136"/>
      <c r="FL83" s="136"/>
      <c r="FM83" s="136"/>
      <c r="FN83" s="136"/>
      <c r="FO83" s="136"/>
      <c r="FP83" s="136"/>
      <c r="FQ83" s="136"/>
      <c r="FR83" s="136"/>
      <c r="FS83" s="136"/>
      <c r="FT83" s="136"/>
      <c r="FU83" s="136"/>
      <c r="FV83" s="136"/>
      <c r="FW83" s="136"/>
      <c r="FX83" s="136"/>
      <c r="FY83" s="136"/>
      <c r="FZ83" s="136"/>
      <c r="GA83" s="136"/>
      <c r="GB83" s="136"/>
      <c r="GC83" s="136"/>
      <c r="GD83" s="136"/>
      <c r="GE83" s="136"/>
      <c r="GF83" s="136"/>
      <c r="GG83" s="136"/>
      <c r="GH83" s="136"/>
      <c r="GI83" s="136"/>
      <c r="GJ83" s="136"/>
      <c r="GK83" s="136"/>
      <c r="GL83" s="136"/>
      <c r="GM83" s="136"/>
      <c r="GN83" s="136"/>
      <c r="GO83" s="136"/>
      <c r="GP83" s="136"/>
      <c r="GQ83" s="136"/>
      <c r="GR83" s="136"/>
      <c r="GS83" s="136"/>
      <c r="GT83" s="136"/>
      <c r="GU83" s="136"/>
      <c r="GV83" s="136"/>
      <c r="GW83" s="136"/>
      <c r="GX83" s="136"/>
      <c r="GY83" s="136"/>
      <c r="GZ83" s="136"/>
      <c r="HA83" s="136"/>
      <c r="HB83" s="136"/>
      <c r="HC83" s="136"/>
      <c r="HD83" s="136"/>
      <c r="HE83" s="136"/>
      <c r="HF83" s="136"/>
      <c r="HG83" s="136"/>
      <c r="HH83" s="136"/>
      <c r="HI83" s="136"/>
      <c r="HJ83" s="136"/>
      <c r="HK83" s="136"/>
      <c r="HL83" s="136"/>
      <c r="HM83" s="136"/>
      <c r="HN83" s="81"/>
      <c r="HO83" s="81"/>
      <c r="HP83" s="81"/>
      <c r="HQ83" s="81"/>
      <c r="HR83" s="81"/>
      <c r="HS83" s="81"/>
      <c r="HT83" s="81"/>
      <c r="HU83" s="81"/>
      <c r="HV83" s="81"/>
      <c r="HW83" s="81"/>
    </row>
    <row r="84" ht="12.75" customHeight="1">
      <c r="A84" s="19"/>
      <c r="B84" s="24"/>
      <c r="C84" s="135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  <c r="AV84" s="136"/>
      <c r="AW84" s="136"/>
      <c r="AX84" s="136"/>
      <c r="AY84" s="136"/>
      <c r="AZ84" s="136"/>
      <c r="BA84" s="136"/>
      <c r="BB84" s="136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6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6"/>
      <c r="CE84" s="136"/>
      <c r="CF84" s="136"/>
      <c r="CG84" s="136"/>
      <c r="CH84" s="136"/>
      <c r="CI84" s="136"/>
      <c r="CJ84" s="136"/>
      <c r="CK84" s="136"/>
      <c r="CL84" s="136"/>
      <c r="CM84" s="136"/>
      <c r="CN84" s="136"/>
      <c r="CO84" s="136"/>
      <c r="CP84" s="136"/>
      <c r="CQ84" s="136"/>
      <c r="CR84" s="136"/>
      <c r="CS84" s="136"/>
      <c r="CT84" s="136"/>
      <c r="CU84" s="136"/>
      <c r="CV84" s="136"/>
      <c r="CW84" s="136"/>
      <c r="CX84" s="136"/>
      <c r="CY84" s="136"/>
      <c r="CZ84" s="136"/>
      <c r="DA84" s="136"/>
      <c r="DB84" s="136"/>
      <c r="DC84" s="136"/>
      <c r="DD84" s="136"/>
      <c r="DE84" s="136"/>
      <c r="DF84" s="136"/>
      <c r="DG84" s="136"/>
      <c r="DH84" s="136"/>
      <c r="DI84" s="136"/>
      <c r="DJ84" s="136"/>
      <c r="DK84" s="136"/>
      <c r="DL84" s="136"/>
      <c r="DM84" s="136"/>
      <c r="DN84" s="136"/>
      <c r="DO84" s="136"/>
      <c r="DP84" s="136"/>
      <c r="DQ84" s="136"/>
      <c r="DR84" s="136"/>
      <c r="DS84" s="136"/>
      <c r="DT84" s="136"/>
      <c r="DU84" s="136"/>
      <c r="DV84" s="136"/>
      <c r="DW84" s="136"/>
      <c r="DX84" s="136"/>
      <c r="DY84" s="136"/>
      <c r="DZ84" s="136"/>
      <c r="EA84" s="136"/>
      <c r="EB84" s="136"/>
      <c r="EC84" s="136"/>
      <c r="ED84" s="136"/>
      <c r="EE84" s="136"/>
      <c r="EF84" s="136"/>
      <c r="EG84" s="136"/>
      <c r="EH84" s="136"/>
      <c r="EI84" s="136"/>
      <c r="EJ84" s="136"/>
      <c r="EK84" s="136"/>
      <c r="EL84" s="136"/>
      <c r="EM84" s="136"/>
      <c r="EN84" s="136"/>
      <c r="EO84" s="136"/>
      <c r="EP84" s="136"/>
      <c r="EQ84" s="136"/>
      <c r="ER84" s="136"/>
      <c r="ES84" s="136"/>
      <c r="ET84" s="136"/>
      <c r="EU84" s="136"/>
      <c r="EV84" s="136"/>
      <c r="EW84" s="136"/>
      <c r="EX84" s="136"/>
      <c r="EY84" s="136"/>
      <c r="EZ84" s="136"/>
      <c r="FA84" s="136"/>
      <c r="FB84" s="136"/>
      <c r="FC84" s="136"/>
      <c r="FD84" s="136"/>
      <c r="FE84" s="136"/>
      <c r="FF84" s="136"/>
      <c r="FG84" s="136"/>
      <c r="FH84" s="136"/>
      <c r="FI84" s="136"/>
      <c r="FJ84" s="136"/>
      <c r="FK84" s="136"/>
      <c r="FL84" s="136"/>
      <c r="FM84" s="136"/>
      <c r="FN84" s="136"/>
      <c r="FO84" s="136"/>
      <c r="FP84" s="136"/>
      <c r="FQ84" s="136"/>
      <c r="FR84" s="136"/>
      <c r="FS84" s="136"/>
      <c r="FT84" s="136"/>
      <c r="FU84" s="136"/>
      <c r="FV84" s="136"/>
      <c r="FW84" s="136"/>
      <c r="FX84" s="136"/>
      <c r="FY84" s="136"/>
      <c r="FZ84" s="136"/>
      <c r="GA84" s="136"/>
      <c r="GB84" s="136"/>
      <c r="GC84" s="136"/>
      <c r="GD84" s="136"/>
      <c r="GE84" s="136"/>
      <c r="GF84" s="136"/>
      <c r="GG84" s="136"/>
      <c r="GH84" s="136"/>
      <c r="GI84" s="136"/>
      <c r="GJ84" s="136"/>
      <c r="GK84" s="136"/>
      <c r="GL84" s="136"/>
      <c r="GM84" s="136"/>
      <c r="GN84" s="136"/>
      <c r="GO84" s="136"/>
      <c r="GP84" s="136"/>
      <c r="GQ84" s="136"/>
      <c r="GR84" s="136"/>
      <c r="GS84" s="136"/>
      <c r="GT84" s="136"/>
      <c r="GU84" s="136"/>
      <c r="GV84" s="136"/>
      <c r="GW84" s="136"/>
      <c r="GX84" s="136"/>
      <c r="GY84" s="136"/>
      <c r="GZ84" s="136"/>
      <c r="HA84" s="136"/>
      <c r="HB84" s="136"/>
      <c r="HC84" s="136"/>
      <c r="HD84" s="136"/>
      <c r="HE84" s="136"/>
      <c r="HF84" s="136"/>
      <c r="HG84" s="136"/>
      <c r="HH84" s="136"/>
      <c r="HI84" s="136"/>
      <c r="HJ84" s="136"/>
      <c r="HK84" s="136"/>
      <c r="HL84" s="136"/>
      <c r="HM84" s="136"/>
      <c r="HN84" s="81"/>
      <c r="HO84" s="81"/>
      <c r="HP84" s="81"/>
      <c r="HQ84" s="81"/>
      <c r="HR84" s="81"/>
      <c r="HS84" s="81"/>
      <c r="HT84" s="81"/>
      <c r="HU84" s="81"/>
      <c r="HV84" s="81"/>
      <c r="HW84" s="81"/>
    </row>
    <row r="85" ht="12.75" customHeight="1">
      <c r="A85" s="19"/>
      <c r="B85" s="24"/>
      <c r="C85" s="135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6"/>
      <c r="CE85" s="136"/>
      <c r="CF85" s="136"/>
      <c r="CG85" s="136"/>
      <c r="CH85" s="136"/>
      <c r="CI85" s="136"/>
      <c r="CJ85" s="136"/>
      <c r="CK85" s="136"/>
      <c r="CL85" s="136"/>
      <c r="CM85" s="136"/>
      <c r="CN85" s="136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  <c r="DA85" s="136"/>
      <c r="DB85" s="136"/>
      <c r="DC85" s="136"/>
      <c r="DD85" s="136"/>
      <c r="DE85" s="136"/>
      <c r="DF85" s="136"/>
      <c r="DG85" s="136"/>
      <c r="DH85" s="136"/>
      <c r="DI85" s="136"/>
      <c r="DJ85" s="136"/>
      <c r="DK85" s="136"/>
      <c r="DL85" s="136"/>
      <c r="DM85" s="136"/>
      <c r="DN85" s="136"/>
      <c r="DO85" s="136"/>
      <c r="DP85" s="136"/>
      <c r="DQ85" s="136"/>
      <c r="DR85" s="136"/>
      <c r="DS85" s="136"/>
      <c r="DT85" s="136"/>
      <c r="DU85" s="136"/>
      <c r="DV85" s="136"/>
      <c r="DW85" s="136"/>
      <c r="DX85" s="136"/>
      <c r="DY85" s="136"/>
      <c r="DZ85" s="136"/>
      <c r="EA85" s="136"/>
      <c r="EB85" s="136"/>
      <c r="EC85" s="136"/>
      <c r="ED85" s="136"/>
      <c r="EE85" s="136"/>
      <c r="EF85" s="136"/>
      <c r="EG85" s="136"/>
      <c r="EH85" s="136"/>
      <c r="EI85" s="136"/>
      <c r="EJ85" s="136"/>
      <c r="EK85" s="136"/>
      <c r="EL85" s="136"/>
      <c r="EM85" s="136"/>
      <c r="EN85" s="136"/>
      <c r="EO85" s="136"/>
      <c r="EP85" s="136"/>
      <c r="EQ85" s="136"/>
      <c r="ER85" s="136"/>
      <c r="ES85" s="136"/>
      <c r="ET85" s="136"/>
      <c r="EU85" s="136"/>
      <c r="EV85" s="136"/>
      <c r="EW85" s="136"/>
      <c r="EX85" s="136"/>
      <c r="EY85" s="136"/>
      <c r="EZ85" s="136"/>
      <c r="FA85" s="136"/>
      <c r="FB85" s="136"/>
      <c r="FC85" s="136"/>
      <c r="FD85" s="136"/>
      <c r="FE85" s="136"/>
      <c r="FF85" s="136"/>
      <c r="FG85" s="136"/>
      <c r="FH85" s="136"/>
      <c r="FI85" s="136"/>
      <c r="FJ85" s="136"/>
      <c r="FK85" s="136"/>
      <c r="FL85" s="136"/>
      <c r="FM85" s="136"/>
      <c r="FN85" s="136"/>
      <c r="FO85" s="136"/>
      <c r="FP85" s="136"/>
      <c r="FQ85" s="136"/>
      <c r="FR85" s="136"/>
      <c r="FS85" s="136"/>
      <c r="FT85" s="136"/>
      <c r="FU85" s="136"/>
      <c r="FV85" s="136"/>
      <c r="FW85" s="136"/>
      <c r="FX85" s="136"/>
      <c r="FY85" s="136"/>
      <c r="FZ85" s="136"/>
      <c r="GA85" s="136"/>
      <c r="GB85" s="136"/>
      <c r="GC85" s="136"/>
      <c r="GD85" s="136"/>
      <c r="GE85" s="136"/>
      <c r="GF85" s="136"/>
      <c r="GG85" s="136"/>
      <c r="GH85" s="136"/>
      <c r="GI85" s="136"/>
      <c r="GJ85" s="136"/>
      <c r="GK85" s="136"/>
      <c r="GL85" s="136"/>
      <c r="GM85" s="136"/>
      <c r="GN85" s="136"/>
      <c r="GO85" s="136"/>
      <c r="GP85" s="136"/>
      <c r="GQ85" s="136"/>
      <c r="GR85" s="136"/>
      <c r="GS85" s="136"/>
      <c r="GT85" s="136"/>
      <c r="GU85" s="136"/>
      <c r="GV85" s="136"/>
      <c r="GW85" s="136"/>
      <c r="GX85" s="136"/>
      <c r="GY85" s="136"/>
      <c r="GZ85" s="136"/>
      <c r="HA85" s="136"/>
      <c r="HB85" s="136"/>
      <c r="HC85" s="136"/>
      <c r="HD85" s="136"/>
      <c r="HE85" s="136"/>
      <c r="HF85" s="136"/>
      <c r="HG85" s="136"/>
      <c r="HH85" s="136"/>
      <c r="HI85" s="136"/>
      <c r="HJ85" s="136"/>
      <c r="HK85" s="136"/>
      <c r="HL85" s="136"/>
      <c r="HM85" s="136"/>
      <c r="HN85" s="81"/>
      <c r="HO85" s="81"/>
      <c r="HP85" s="81"/>
      <c r="HQ85" s="81"/>
      <c r="HR85" s="81"/>
      <c r="HS85" s="81"/>
      <c r="HT85" s="81"/>
      <c r="HU85" s="81"/>
      <c r="HV85" s="81"/>
      <c r="HW85" s="81"/>
    </row>
    <row r="86" ht="12.75" customHeight="1">
      <c r="A86" s="19"/>
      <c r="B86" s="24"/>
      <c r="C86" s="135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6"/>
      <c r="CN86" s="136"/>
      <c r="CO86" s="136"/>
      <c r="CP86" s="136"/>
      <c r="CQ86" s="136"/>
      <c r="CR86" s="136"/>
      <c r="CS86" s="136"/>
      <c r="CT86" s="136"/>
      <c r="CU86" s="136"/>
      <c r="CV86" s="136"/>
      <c r="CW86" s="136"/>
      <c r="CX86" s="136"/>
      <c r="CY86" s="136"/>
      <c r="CZ86" s="136"/>
      <c r="DA86" s="136"/>
      <c r="DB86" s="136"/>
      <c r="DC86" s="136"/>
      <c r="DD86" s="136"/>
      <c r="DE86" s="136"/>
      <c r="DF86" s="136"/>
      <c r="DG86" s="136"/>
      <c r="DH86" s="136"/>
      <c r="DI86" s="136"/>
      <c r="DJ86" s="136"/>
      <c r="DK86" s="136"/>
      <c r="DL86" s="136"/>
      <c r="DM86" s="136"/>
      <c r="DN86" s="136"/>
      <c r="DO86" s="136"/>
      <c r="DP86" s="136"/>
      <c r="DQ86" s="136"/>
      <c r="DR86" s="136"/>
      <c r="DS86" s="136"/>
      <c r="DT86" s="136"/>
      <c r="DU86" s="136"/>
      <c r="DV86" s="136"/>
      <c r="DW86" s="136"/>
      <c r="DX86" s="136"/>
      <c r="DY86" s="136"/>
      <c r="DZ86" s="136"/>
      <c r="EA86" s="136"/>
      <c r="EB86" s="136"/>
      <c r="EC86" s="136"/>
      <c r="ED86" s="136"/>
      <c r="EE86" s="136"/>
      <c r="EF86" s="136"/>
      <c r="EG86" s="136"/>
      <c r="EH86" s="136"/>
      <c r="EI86" s="136"/>
      <c r="EJ86" s="136"/>
      <c r="EK86" s="136"/>
      <c r="EL86" s="136"/>
      <c r="EM86" s="136"/>
      <c r="EN86" s="136"/>
      <c r="EO86" s="136"/>
      <c r="EP86" s="136"/>
      <c r="EQ86" s="136"/>
      <c r="ER86" s="136"/>
      <c r="ES86" s="136"/>
      <c r="ET86" s="136"/>
      <c r="EU86" s="136"/>
      <c r="EV86" s="136"/>
      <c r="EW86" s="136"/>
      <c r="EX86" s="136"/>
      <c r="EY86" s="136"/>
      <c r="EZ86" s="136"/>
      <c r="FA86" s="136"/>
      <c r="FB86" s="136"/>
      <c r="FC86" s="136"/>
      <c r="FD86" s="136"/>
      <c r="FE86" s="136"/>
      <c r="FF86" s="136"/>
      <c r="FG86" s="136"/>
      <c r="FH86" s="136"/>
      <c r="FI86" s="136"/>
      <c r="FJ86" s="136"/>
      <c r="FK86" s="136"/>
      <c r="FL86" s="136"/>
      <c r="FM86" s="136"/>
      <c r="FN86" s="136"/>
      <c r="FO86" s="136"/>
      <c r="FP86" s="136"/>
      <c r="FQ86" s="136"/>
      <c r="FR86" s="136"/>
      <c r="FS86" s="136"/>
      <c r="FT86" s="136"/>
      <c r="FU86" s="136"/>
      <c r="FV86" s="136"/>
      <c r="FW86" s="136"/>
      <c r="FX86" s="136"/>
      <c r="FY86" s="136"/>
      <c r="FZ86" s="136"/>
      <c r="GA86" s="136"/>
      <c r="GB86" s="136"/>
      <c r="GC86" s="136"/>
      <c r="GD86" s="136"/>
      <c r="GE86" s="136"/>
      <c r="GF86" s="136"/>
      <c r="GG86" s="136"/>
      <c r="GH86" s="136"/>
      <c r="GI86" s="136"/>
      <c r="GJ86" s="136"/>
      <c r="GK86" s="136"/>
      <c r="GL86" s="136"/>
      <c r="GM86" s="136"/>
      <c r="GN86" s="136"/>
      <c r="GO86" s="136"/>
      <c r="GP86" s="136"/>
      <c r="GQ86" s="136"/>
      <c r="GR86" s="136"/>
      <c r="GS86" s="136"/>
      <c r="GT86" s="136"/>
      <c r="GU86" s="136"/>
      <c r="GV86" s="136"/>
      <c r="GW86" s="136"/>
      <c r="GX86" s="136"/>
      <c r="GY86" s="136"/>
      <c r="GZ86" s="136"/>
      <c r="HA86" s="136"/>
      <c r="HB86" s="136"/>
      <c r="HC86" s="136"/>
      <c r="HD86" s="136"/>
      <c r="HE86" s="136"/>
      <c r="HF86" s="136"/>
      <c r="HG86" s="136"/>
      <c r="HH86" s="136"/>
      <c r="HI86" s="136"/>
      <c r="HJ86" s="136"/>
      <c r="HK86" s="136"/>
      <c r="HL86" s="136"/>
      <c r="HM86" s="136"/>
      <c r="HN86" s="81"/>
      <c r="HO86" s="81"/>
      <c r="HP86" s="81"/>
      <c r="HQ86" s="81"/>
      <c r="HR86" s="81"/>
      <c r="HS86" s="81"/>
      <c r="HT86" s="81"/>
      <c r="HU86" s="81"/>
      <c r="HV86" s="81"/>
      <c r="HW86" s="81"/>
    </row>
    <row r="87" ht="12.75" customHeight="1">
      <c r="A87" s="19"/>
      <c r="B87" s="24"/>
      <c r="C87" s="135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6"/>
      <c r="BO87" s="136"/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6"/>
      <c r="CC87" s="136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36"/>
      <c r="CS87" s="136"/>
      <c r="CT87" s="136"/>
      <c r="CU87" s="136"/>
      <c r="CV87" s="136"/>
      <c r="CW87" s="136"/>
      <c r="CX87" s="136"/>
      <c r="CY87" s="136"/>
      <c r="CZ87" s="136"/>
      <c r="DA87" s="136"/>
      <c r="DB87" s="136"/>
      <c r="DC87" s="136"/>
      <c r="DD87" s="136"/>
      <c r="DE87" s="136"/>
      <c r="DF87" s="136"/>
      <c r="DG87" s="136"/>
      <c r="DH87" s="136"/>
      <c r="DI87" s="136"/>
      <c r="DJ87" s="136"/>
      <c r="DK87" s="136"/>
      <c r="DL87" s="136"/>
      <c r="DM87" s="136"/>
      <c r="DN87" s="136"/>
      <c r="DO87" s="136"/>
      <c r="DP87" s="136"/>
      <c r="DQ87" s="136"/>
      <c r="DR87" s="136"/>
      <c r="DS87" s="136"/>
      <c r="DT87" s="136"/>
      <c r="DU87" s="136"/>
      <c r="DV87" s="136"/>
      <c r="DW87" s="136"/>
      <c r="DX87" s="136"/>
      <c r="DY87" s="136"/>
      <c r="DZ87" s="136"/>
      <c r="EA87" s="136"/>
      <c r="EB87" s="136"/>
      <c r="EC87" s="136"/>
      <c r="ED87" s="136"/>
      <c r="EE87" s="136"/>
      <c r="EF87" s="136"/>
      <c r="EG87" s="136"/>
      <c r="EH87" s="136"/>
      <c r="EI87" s="136"/>
      <c r="EJ87" s="136"/>
      <c r="EK87" s="136"/>
      <c r="EL87" s="136"/>
      <c r="EM87" s="136"/>
      <c r="EN87" s="136"/>
      <c r="EO87" s="136"/>
      <c r="EP87" s="136"/>
      <c r="EQ87" s="136"/>
      <c r="ER87" s="136"/>
      <c r="ES87" s="136"/>
      <c r="ET87" s="136"/>
      <c r="EU87" s="136"/>
      <c r="EV87" s="136"/>
      <c r="EW87" s="136"/>
      <c r="EX87" s="136"/>
      <c r="EY87" s="136"/>
      <c r="EZ87" s="136"/>
      <c r="FA87" s="136"/>
      <c r="FB87" s="136"/>
      <c r="FC87" s="136"/>
      <c r="FD87" s="136"/>
      <c r="FE87" s="136"/>
      <c r="FF87" s="136"/>
      <c r="FG87" s="136"/>
      <c r="FH87" s="136"/>
      <c r="FI87" s="136"/>
      <c r="FJ87" s="136"/>
      <c r="FK87" s="136"/>
      <c r="FL87" s="136"/>
      <c r="FM87" s="136"/>
      <c r="FN87" s="136"/>
      <c r="FO87" s="136"/>
      <c r="FP87" s="136"/>
      <c r="FQ87" s="136"/>
      <c r="FR87" s="136"/>
      <c r="FS87" s="136"/>
      <c r="FT87" s="136"/>
      <c r="FU87" s="136"/>
      <c r="FV87" s="136"/>
      <c r="FW87" s="136"/>
      <c r="FX87" s="136"/>
      <c r="FY87" s="136"/>
      <c r="FZ87" s="136"/>
      <c r="GA87" s="136"/>
      <c r="GB87" s="136"/>
      <c r="GC87" s="136"/>
      <c r="GD87" s="136"/>
      <c r="GE87" s="136"/>
      <c r="GF87" s="136"/>
      <c r="GG87" s="136"/>
      <c r="GH87" s="136"/>
      <c r="GI87" s="136"/>
      <c r="GJ87" s="136"/>
      <c r="GK87" s="136"/>
      <c r="GL87" s="136"/>
      <c r="GM87" s="136"/>
      <c r="GN87" s="136"/>
      <c r="GO87" s="136"/>
      <c r="GP87" s="136"/>
      <c r="GQ87" s="136"/>
      <c r="GR87" s="136"/>
      <c r="GS87" s="136"/>
      <c r="GT87" s="136"/>
      <c r="GU87" s="136"/>
      <c r="GV87" s="136"/>
      <c r="GW87" s="136"/>
      <c r="GX87" s="136"/>
      <c r="GY87" s="136"/>
      <c r="GZ87" s="136"/>
      <c r="HA87" s="136"/>
      <c r="HB87" s="136"/>
      <c r="HC87" s="136"/>
      <c r="HD87" s="136"/>
      <c r="HE87" s="136"/>
      <c r="HF87" s="136"/>
      <c r="HG87" s="136"/>
      <c r="HH87" s="136"/>
      <c r="HI87" s="136"/>
      <c r="HJ87" s="136"/>
      <c r="HK87" s="136"/>
      <c r="HL87" s="136"/>
      <c r="HM87" s="136"/>
      <c r="HN87" s="81"/>
      <c r="HO87" s="81"/>
      <c r="HP87" s="81"/>
      <c r="HQ87" s="81"/>
      <c r="HR87" s="81"/>
      <c r="HS87" s="81"/>
      <c r="HT87" s="81"/>
      <c r="HU87" s="81"/>
      <c r="HV87" s="81"/>
      <c r="HW87" s="81"/>
    </row>
    <row r="88" ht="12.75" customHeight="1">
      <c r="A88" s="19"/>
      <c r="B88" s="24"/>
      <c r="C88" s="135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  <c r="BF88" s="136"/>
      <c r="BG88" s="136"/>
      <c r="BH88" s="136"/>
      <c r="BI88" s="136"/>
      <c r="BJ88" s="136"/>
      <c r="BK88" s="136"/>
      <c r="BL88" s="136"/>
      <c r="BM88" s="136"/>
      <c r="BN88" s="136"/>
      <c r="BO88" s="136"/>
      <c r="BP88" s="136"/>
      <c r="BQ88" s="136"/>
      <c r="BR88" s="136"/>
      <c r="BS88" s="136"/>
      <c r="BT88" s="136"/>
      <c r="BU88" s="136"/>
      <c r="BV88" s="136"/>
      <c r="BW88" s="136"/>
      <c r="BX88" s="136"/>
      <c r="BY88" s="136"/>
      <c r="BZ88" s="136"/>
      <c r="CA88" s="136"/>
      <c r="CB88" s="136"/>
      <c r="CC88" s="136"/>
      <c r="CD88" s="136"/>
      <c r="CE88" s="136"/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36"/>
      <c r="CS88" s="136"/>
      <c r="CT88" s="136"/>
      <c r="CU88" s="136"/>
      <c r="CV88" s="136"/>
      <c r="CW88" s="136"/>
      <c r="CX88" s="136"/>
      <c r="CY88" s="136"/>
      <c r="CZ88" s="136"/>
      <c r="DA88" s="136"/>
      <c r="DB88" s="136"/>
      <c r="DC88" s="136"/>
      <c r="DD88" s="136"/>
      <c r="DE88" s="136"/>
      <c r="DF88" s="136"/>
      <c r="DG88" s="136"/>
      <c r="DH88" s="136"/>
      <c r="DI88" s="136"/>
      <c r="DJ88" s="136"/>
      <c r="DK88" s="136"/>
      <c r="DL88" s="136"/>
      <c r="DM88" s="136"/>
      <c r="DN88" s="136"/>
      <c r="DO88" s="136"/>
      <c r="DP88" s="136"/>
      <c r="DQ88" s="136"/>
      <c r="DR88" s="136"/>
      <c r="DS88" s="136"/>
      <c r="DT88" s="136"/>
      <c r="DU88" s="136"/>
      <c r="DV88" s="136"/>
      <c r="DW88" s="136"/>
      <c r="DX88" s="136"/>
      <c r="DY88" s="136"/>
      <c r="DZ88" s="136"/>
      <c r="EA88" s="136"/>
      <c r="EB88" s="136"/>
      <c r="EC88" s="136"/>
      <c r="ED88" s="136"/>
      <c r="EE88" s="136"/>
      <c r="EF88" s="136"/>
      <c r="EG88" s="136"/>
      <c r="EH88" s="136"/>
      <c r="EI88" s="136"/>
      <c r="EJ88" s="136"/>
      <c r="EK88" s="136"/>
      <c r="EL88" s="136"/>
      <c r="EM88" s="136"/>
      <c r="EN88" s="136"/>
      <c r="EO88" s="136"/>
      <c r="EP88" s="136"/>
      <c r="EQ88" s="136"/>
      <c r="ER88" s="136"/>
      <c r="ES88" s="136"/>
      <c r="ET88" s="136"/>
      <c r="EU88" s="136"/>
      <c r="EV88" s="136"/>
      <c r="EW88" s="136"/>
      <c r="EX88" s="136"/>
      <c r="EY88" s="136"/>
      <c r="EZ88" s="136"/>
      <c r="FA88" s="136"/>
      <c r="FB88" s="136"/>
      <c r="FC88" s="136"/>
      <c r="FD88" s="136"/>
      <c r="FE88" s="136"/>
      <c r="FF88" s="136"/>
      <c r="FG88" s="136"/>
      <c r="FH88" s="136"/>
      <c r="FI88" s="136"/>
      <c r="FJ88" s="136"/>
      <c r="FK88" s="136"/>
      <c r="FL88" s="136"/>
      <c r="FM88" s="136"/>
      <c r="FN88" s="136"/>
      <c r="FO88" s="136"/>
      <c r="FP88" s="136"/>
      <c r="FQ88" s="136"/>
      <c r="FR88" s="136"/>
      <c r="FS88" s="136"/>
      <c r="FT88" s="136"/>
      <c r="FU88" s="136"/>
      <c r="FV88" s="136"/>
      <c r="FW88" s="136"/>
      <c r="FX88" s="136"/>
      <c r="FY88" s="136"/>
      <c r="FZ88" s="136"/>
      <c r="GA88" s="136"/>
      <c r="GB88" s="136"/>
      <c r="GC88" s="136"/>
      <c r="GD88" s="136"/>
      <c r="GE88" s="136"/>
      <c r="GF88" s="136"/>
      <c r="GG88" s="136"/>
      <c r="GH88" s="136"/>
      <c r="GI88" s="136"/>
      <c r="GJ88" s="136"/>
      <c r="GK88" s="136"/>
      <c r="GL88" s="136"/>
      <c r="GM88" s="136"/>
      <c r="GN88" s="136"/>
      <c r="GO88" s="136"/>
      <c r="GP88" s="136"/>
      <c r="GQ88" s="136"/>
      <c r="GR88" s="136"/>
      <c r="GS88" s="136"/>
      <c r="GT88" s="136"/>
      <c r="GU88" s="136"/>
      <c r="GV88" s="136"/>
      <c r="GW88" s="136"/>
      <c r="GX88" s="136"/>
      <c r="GY88" s="136"/>
      <c r="GZ88" s="136"/>
      <c r="HA88" s="136"/>
      <c r="HB88" s="136"/>
      <c r="HC88" s="136"/>
      <c r="HD88" s="136"/>
      <c r="HE88" s="136"/>
      <c r="HF88" s="136"/>
      <c r="HG88" s="136"/>
      <c r="HH88" s="136"/>
      <c r="HI88" s="136"/>
      <c r="HJ88" s="136"/>
      <c r="HK88" s="136"/>
      <c r="HL88" s="136"/>
      <c r="HM88" s="136"/>
      <c r="HN88" s="81"/>
      <c r="HO88" s="81"/>
      <c r="HP88" s="81"/>
      <c r="HQ88" s="81"/>
      <c r="HR88" s="81"/>
      <c r="HS88" s="81"/>
      <c r="HT88" s="81"/>
      <c r="HU88" s="81"/>
      <c r="HV88" s="81"/>
      <c r="HW88" s="81"/>
    </row>
    <row r="89" ht="12.75" customHeight="1">
      <c r="A89" s="19"/>
      <c r="B89" s="24"/>
      <c r="C89" s="135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6"/>
      <c r="BH89" s="136"/>
      <c r="BI89" s="136"/>
      <c r="BJ89" s="136"/>
      <c r="BK89" s="136"/>
      <c r="BL89" s="136"/>
      <c r="BM89" s="136"/>
      <c r="BN89" s="136"/>
      <c r="BO89" s="136"/>
      <c r="BP89" s="136"/>
      <c r="BQ89" s="136"/>
      <c r="BR89" s="136"/>
      <c r="BS89" s="136"/>
      <c r="BT89" s="136"/>
      <c r="BU89" s="136"/>
      <c r="BV89" s="136"/>
      <c r="BW89" s="136"/>
      <c r="BX89" s="136"/>
      <c r="BY89" s="136"/>
      <c r="BZ89" s="136"/>
      <c r="CA89" s="136"/>
      <c r="CB89" s="136"/>
      <c r="CC89" s="136"/>
      <c r="CD89" s="136"/>
      <c r="CE89" s="136"/>
      <c r="CF89" s="136"/>
      <c r="CG89" s="136"/>
      <c r="CH89" s="136"/>
      <c r="CI89" s="136"/>
      <c r="CJ89" s="136"/>
      <c r="CK89" s="136"/>
      <c r="CL89" s="136"/>
      <c r="CM89" s="136"/>
      <c r="CN89" s="136"/>
      <c r="CO89" s="136"/>
      <c r="CP89" s="136"/>
      <c r="CQ89" s="136"/>
      <c r="CR89" s="136"/>
      <c r="CS89" s="136"/>
      <c r="CT89" s="136"/>
      <c r="CU89" s="136"/>
      <c r="CV89" s="136"/>
      <c r="CW89" s="136"/>
      <c r="CX89" s="136"/>
      <c r="CY89" s="136"/>
      <c r="CZ89" s="136"/>
      <c r="DA89" s="136"/>
      <c r="DB89" s="136"/>
      <c r="DC89" s="136"/>
      <c r="DD89" s="136"/>
      <c r="DE89" s="136"/>
      <c r="DF89" s="136"/>
      <c r="DG89" s="136"/>
      <c r="DH89" s="136"/>
      <c r="DI89" s="136"/>
      <c r="DJ89" s="136"/>
      <c r="DK89" s="136"/>
      <c r="DL89" s="136"/>
      <c r="DM89" s="136"/>
      <c r="DN89" s="136"/>
      <c r="DO89" s="136"/>
      <c r="DP89" s="136"/>
      <c r="DQ89" s="136"/>
      <c r="DR89" s="136"/>
      <c r="DS89" s="136"/>
      <c r="DT89" s="136"/>
      <c r="DU89" s="136"/>
      <c r="DV89" s="136"/>
      <c r="DW89" s="136"/>
      <c r="DX89" s="136"/>
      <c r="DY89" s="136"/>
      <c r="DZ89" s="136"/>
      <c r="EA89" s="136"/>
      <c r="EB89" s="136"/>
      <c r="EC89" s="136"/>
      <c r="ED89" s="136"/>
      <c r="EE89" s="136"/>
      <c r="EF89" s="136"/>
      <c r="EG89" s="136"/>
      <c r="EH89" s="136"/>
      <c r="EI89" s="136"/>
      <c r="EJ89" s="136"/>
      <c r="EK89" s="136"/>
      <c r="EL89" s="136"/>
      <c r="EM89" s="136"/>
      <c r="EN89" s="136"/>
      <c r="EO89" s="136"/>
      <c r="EP89" s="136"/>
      <c r="EQ89" s="136"/>
      <c r="ER89" s="136"/>
      <c r="ES89" s="136"/>
      <c r="ET89" s="136"/>
      <c r="EU89" s="136"/>
      <c r="EV89" s="136"/>
      <c r="EW89" s="136"/>
      <c r="EX89" s="136"/>
      <c r="EY89" s="136"/>
      <c r="EZ89" s="136"/>
      <c r="FA89" s="136"/>
      <c r="FB89" s="136"/>
      <c r="FC89" s="136"/>
      <c r="FD89" s="136"/>
      <c r="FE89" s="136"/>
      <c r="FF89" s="136"/>
      <c r="FG89" s="136"/>
      <c r="FH89" s="136"/>
      <c r="FI89" s="136"/>
      <c r="FJ89" s="136"/>
      <c r="FK89" s="136"/>
      <c r="FL89" s="136"/>
      <c r="FM89" s="136"/>
      <c r="FN89" s="136"/>
      <c r="FO89" s="136"/>
      <c r="FP89" s="136"/>
      <c r="FQ89" s="136"/>
      <c r="FR89" s="136"/>
      <c r="FS89" s="136"/>
      <c r="FT89" s="136"/>
      <c r="FU89" s="136"/>
      <c r="FV89" s="136"/>
      <c r="FW89" s="136"/>
      <c r="FX89" s="136"/>
      <c r="FY89" s="136"/>
      <c r="FZ89" s="136"/>
      <c r="GA89" s="136"/>
      <c r="GB89" s="136"/>
      <c r="GC89" s="136"/>
      <c r="GD89" s="136"/>
      <c r="GE89" s="136"/>
      <c r="GF89" s="136"/>
      <c r="GG89" s="136"/>
      <c r="GH89" s="136"/>
      <c r="GI89" s="136"/>
      <c r="GJ89" s="136"/>
      <c r="GK89" s="136"/>
      <c r="GL89" s="136"/>
      <c r="GM89" s="136"/>
      <c r="GN89" s="136"/>
      <c r="GO89" s="136"/>
      <c r="GP89" s="136"/>
      <c r="GQ89" s="136"/>
      <c r="GR89" s="136"/>
      <c r="GS89" s="136"/>
      <c r="GT89" s="136"/>
      <c r="GU89" s="136"/>
      <c r="GV89" s="136"/>
      <c r="GW89" s="136"/>
      <c r="GX89" s="136"/>
      <c r="GY89" s="136"/>
      <c r="GZ89" s="136"/>
      <c r="HA89" s="136"/>
      <c r="HB89" s="136"/>
      <c r="HC89" s="136"/>
      <c r="HD89" s="136"/>
      <c r="HE89" s="136"/>
      <c r="HF89" s="136"/>
      <c r="HG89" s="136"/>
      <c r="HH89" s="136"/>
      <c r="HI89" s="136"/>
      <c r="HJ89" s="136"/>
      <c r="HK89" s="136"/>
      <c r="HL89" s="136"/>
      <c r="HM89" s="136"/>
      <c r="HN89" s="81"/>
      <c r="HO89" s="81"/>
      <c r="HP89" s="81"/>
      <c r="HQ89" s="81"/>
      <c r="HR89" s="81"/>
      <c r="HS89" s="81"/>
      <c r="HT89" s="81"/>
      <c r="HU89" s="81"/>
      <c r="HV89" s="81"/>
      <c r="HW89" s="81"/>
    </row>
    <row r="90" ht="12.75" customHeight="1">
      <c r="A90" s="19"/>
      <c r="B90" s="24"/>
      <c r="C90" s="135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6"/>
      <c r="AV90" s="136"/>
      <c r="AW90" s="136"/>
      <c r="AX90" s="136"/>
      <c r="AY90" s="136"/>
      <c r="AZ90" s="136"/>
      <c r="BA90" s="136"/>
      <c r="BB90" s="136"/>
      <c r="BC90" s="136"/>
      <c r="BD90" s="136"/>
      <c r="BE90" s="136"/>
      <c r="BF90" s="136"/>
      <c r="BG90" s="136"/>
      <c r="BH90" s="136"/>
      <c r="BI90" s="136"/>
      <c r="BJ90" s="136"/>
      <c r="BK90" s="136"/>
      <c r="BL90" s="136"/>
      <c r="BM90" s="136"/>
      <c r="BN90" s="136"/>
      <c r="BO90" s="136"/>
      <c r="BP90" s="136"/>
      <c r="BQ90" s="136"/>
      <c r="BR90" s="136"/>
      <c r="BS90" s="136"/>
      <c r="BT90" s="136"/>
      <c r="BU90" s="136"/>
      <c r="BV90" s="136"/>
      <c r="BW90" s="136"/>
      <c r="BX90" s="136"/>
      <c r="BY90" s="136"/>
      <c r="BZ90" s="136"/>
      <c r="CA90" s="136"/>
      <c r="CB90" s="136"/>
      <c r="CC90" s="136"/>
      <c r="CD90" s="136"/>
      <c r="CE90" s="136"/>
      <c r="CF90" s="136"/>
      <c r="CG90" s="136"/>
      <c r="CH90" s="136"/>
      <c r="CI90" s="136"/>
      <c r="CJ90" s="136"/>
      <c r="CK90" s="136"/>
      <c r="CL90" s="136"/>
      <c r="CM90" s="136"/>
      <c r="CN90" s="136"/>
      <c r="CO90" s="136"/>
      <c r="CP90" s="136"/>
      <c r="CQ90" s="136"/>
      <c r="CR90" s="136"/>
      <c r="CS90" s="136"/>
      <c r="CT90" s="136"/>
      <c r="CU90" s="136"/>
      <c r="CV90" s="136"/>
      <c r="CW90" s="136"/>
      <c r="CX90" s="136"/>
      <c r="CY90" s="136"/>
      <c r="CZ90" s="136"/>
      <c r="DA90" s="136"/>
      <c r="DB90" s="136"/>
      <c r="DC90" s="136"/>
      <c r="DD90" s="136"/>
      <c r="DE90" s="136"/>
      <c r="DF90" s="136"/>
      <c r="DG90" s="136"/>
      <c r="DH90" s="136"/>
      <c r="DI90" s="136"/>
      <c r="DJ90" s="136"/>
      <c r="DK90" s="136"/>
      <c r="DL90" s="136"/>
      <c r="DM90" s="136"/>
      <c r="DN90" s="136"/>
      <c r="DO90" s="136"/>
      <c r="DP90" s="136"/>
      <c r="DQ90" s="136"/>
      <c r="DR90" s="136"/>
      <c r="DS90" s="136"/>
      <c r="DT90" s="136"/>
      <c r="DU90" s="136"/>
      <c r="DV90" s="136"/>
      <c r="DW90" s="136"/>
      <c r="DX90" s="136"/>
      <c r="DY90" s="136"/>
      <c r="DZ90" s="136"/>
      <c r="EA90" s="136"/>
      <c r="EB90" s="136"/>
      <c r="EC90" s="136"/>
      <c r="ED90" s="136"/>
      <c r="EE90" s="136"/>
      <c r="EF90" s="136"/>
      <c r="EG90" s="136"/>
      <c r="EH90" s="136"/>
      <c r="EI90" s="136"/>
      <c r="EJ90" s="136"/>
      <c r="EK90" s="136"/>
      <c r="EL90" s="136"/>
      <c r="EM90" s="136"/>
      <c r="EN90" s="136"/>
      <c r="EO90" s="136"/>
      <c r="EP90" s="136"/>
      <c r="EQ90" s="136"/>
      <c r="ER90" s="136"/>
      <c r="ES90" s="136"/>
      <c r="ET90" s="136"/>
      <c r="EU90" s="136"/>
      <c r="EV90" s="136"/>
      <c r="EW90" s="136"/>
      <c r="EX90" s="136"/>
      <c r="EY90" s="136"/>
      <c r="EZ90" s="136"/>
      <c r="FA90" s="136"/>
      <c r="FB90" s="136"/>
      <c r="FC90" s="136"/>
      <c r="FD90" s="136"/>
      <c r="FE90" s="136"/>
      <c r="FF90" s="136"/>
      <c r="FG90" s="136"/>
      <c r="FH90" s="136"/>
      <c r="FI90" s="136"/>
      <c r="FJ90" s="136"/>
      <c r="FK90" s="136"/>
      <c r="FL90" s="136"/>
      <c r="FM90" s="136"/>
      <c r="FN90" s="136"/>
      <c r="FO90" s="136"/>
      <c r="FP90" s="136"/>
      <c r="FQ90" s="136"/>
      <c r="FR90" s="136"/>
      <c r="FS90" s="136"/>
      <c r="FT90" s="136"/>
      <c r="FU90" s="136"/>
      <c r="FV90" s="136"/>
      <c r="FW90" s="136"/>
      <c r="FX90" s="136"/>
      <c r="FY90" s="136"/>
      <c r="FZ90" s="136"/>
      <c r="GA90" s="136"/>
      <c r="GB90" s="136"/>
      <c r="GC90" s="136"/>
      <c r="GD90" s="136"/>
      <c r="GE90" s="136"/>
      <c r="GF90" s="136"/>
      <c r="GG90" s="136"/>
      <c r="GH90" s="136"/>
      <c r="GI90" s="136"/>
      <c r="GJ90" s="136"/>
      <c r="GK90" s="136"/>
      <c r="GL90" s="136"/>
      <c r="GM90" s="136"/>
      <c r="GN90" s="136"/>
      <c r="GO90" s="136"/>
      <c r="GP90" s="136"/>
      <c r="GQ90" s="136"/>
      <c r="GR90" s="136"/>
      <c r="GS90" s="136"/>
      <c r="GT90" s="136"/>
      <c r="GU90" s="136"/>
      <c r="GV90" s="136"/>
      <c r="GW90" s="136"/>
      <c r="GX90" s="136"/>
      <c r="GY90" s="136"/>
      <c r="GZ90" s="136"/>
      <c r="HA90" s="136"/>
      <c r="HB90" s="136"/>
      <c r="HC90" s="136"/>
      <c r="HD90" s="136"/>
      <c r="HE90" s="136"/>
      <c r="HF90" s="136"/>
      <c r="HG90" s="136"/>
      <c r="HH90" s="136"/>
      <c r="HI90" s="136"/>
      <c r="HJ90" s="136"/>
      <c r="HK90" s="136"/>
      <c r="HL90" s="136"/>
      <c r="HM90" s="136"/>
      <c r="HN90" s="81"/>
      <c r="HO90" s="81"/>
      <c r="HP90" s="81"/>
      <c r="HQ90" s="81"/>
      <c r="HR90" s="81"/>
      <c r="HS90" s="81"/>
      <c r="HT90" s="81"/>
      <c r="HU90" s="81"/>
      <c r="HV90" s="81"/>
      <c r="HW90" s="81"/>
    </row>
    <row r="91" ht="12.75" customHeight="1">
      <c r="A91" s="19"/>
      <c r="B91" s="24"/>
      <c r="C91" s="135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6"/>
      <c r="BH91" s="136"/>
      <c r="BI91" s="136"/>
      <c r="BJ91" s="136"/>
      <c r="BK91" s="136"/>
      <c r="BL91" s="136"/>
      <c r="BM91" s="136"/>
      <c r="BN91" s="136"/>
      <c r="BO91" s="136"/>
      <c r="BP91" s="136"/>
      <c r="BQ91" s="136"/>
      <c r="BR91" s="136"/>
      <c r="BS91" s="136"/>
      <c r="BT91" s="136"/>
      <c r="BU91" s="136"/>
      <c r="BV91" s="136"/>
      <c r="BW91" s="136"/>
      <c r="BX91" s="136"/>
      <c r="BY91" s="136"/>
      <c r="BZ91" s="136"/>
      <c r="CA91" s="136"/>
      <c r="CB91" s="136"/>
      <c r="CC91" s="136"/>
      <c r="CD91" s="136"/>
      <c r="CE91" s="136"/>
      <c r="CF91" s="136"/>
      <c r="CG91" s="136"/>
      <c r="CH91" s="136"/>
      <c r="CI91" s="136"/>
      <c r="CJ91" s="136"/>
      <c r="CK91" s="136"/>
      <c r="CL91" s="136"/>
      <c r="CM91" s="136"/>
      <c r="CN91" s="136"/>
      <c r="CO91" s="136"/>
      <c r="CP91" s="136"/>
      <c r="CQ91" s="136"/>
      <c r="CR91" s="136"/>
      <c r="CS91" s="136"/>
      <c r="CT91" s="136"/>
      <c r="CU91" s="136"/>
      <c r="CV91" s="136"/>
      <c r="CW91" s="136"/>
      <c r="CX91" s="136"/>
      <c r="CY91" s="136"/>
      <c r="CZ91" s="136"/>
      <c r="DA91" s="136"/>
      <c r="DB91" s="136"/>
      <c r="DC91" s="136"/>
      <c r="DD91" s="136"/>
      <c r="DE91" s="136"/>
      <c r="DF91" s="136"/>
      <c r="DG91" s="136"/>
      <c r="DH91" s="136"/>
      <c r="DI91" s="136"/>
      <c r="DJ91" s="136"/>
      <c r="DK91" s="136"/>
      <c r="DL91" s="136"/>
      <c r="DM91" s="136"/>
      <c r="DN91" s="136"/>
      <c r="DO91" s="136"/>
      <c r="DP91" s="136"/>
      <c r="DQ91" s="136"/>
      <c r="DR91" s="136"/>
      <c r="DS91" s="136"/>
      <c r="DT91" s="136"/>
      <c r="DU91" s="136"/>
      <c r="DV91" s="136"/>
      <c r="DW91" s="136"/>
      <c r="DX91" s="136"/>
      <c r="DY91" s="136"/>
      <c r="DZ91" s="136"/>
      <c r="EA91" s="136"/>
      <c r="EB91" s="136"/>
      <c r="EC91" s="136"/>
      <c r="ED91" s="136"/>
      <c r="EE91" s="136"/>
      <c r="EF91" s="136"/>
      <c r="EG91" s="136"/>
      <c r="EH91" s="136"/>
      <c r="EI91" s="136"/>
      <c r="EJ91" s="136"/>
      <c r="EK91" s="136"/>
      <c r="EL91" s="136"/>
      <c r="EM91" s="136"/>
      <c r="EN91" s="136"/>
      <c r="EO91" s="136"/>
      <c r="EP91" s="136"/>
      <c r="EQ91" s="136"/>
      <c r="ER91" s="136"/>
      <c r="ES91" s="136"/>
      <c r="ET91" s="136"/>
      <c r="EU91" s="136"/>
      <c r="EV91" s="136"/>
      <c r="EW91" s="136"/>
      <c r="EX91" s="136"/>
      <c r="EY91" s="136"/>
      <c r="EZ91" s="136"/>
      <c r="FA91" s="136"/>
      <c r="FB91" s="136"/>
      <c r="FC91" s="136"/>
      <c r="FD91" s="136"/>
      <c r="FE91" s="136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136"/>
      <c r="FQ91" s="136"/>
      <c r="FR91" s="136"/>
      <c r="FS91" s="136"/>
      <c r="FT91" s="136"/>
      <c r="FU91" s="136"/>
      <c r="FV91" s="136"/>
      <c r="FW91" s="136"/>
      <c r="FX91" s="136"/>
      <c r="FY91" s="136"/>
      <c r="FZ91" s="136"/>
      <c r="GA91" s="136"/>
      <c r="GB91" s="136"/>
      <c r="GC91" s="136"/>
      <c r="GD91" s="136"/>
      <c r="GE91" s="136"/>
      <c r="GF91" s="136"/>
      <c r="GG91" s="136"/>
      <c r="GH91" s="136"/>
      <c r="GI91" s="136"/>
      <c r="GJ91" s="136"/>
      <c r="GK91" s="136"/>
      <c r="GL91" s="136"/>
      <c r="GM91" s="136"/>
      <c r="GN91" s="136"/>
      <c r="GO91" s="136"/>
      <c r="GP91" s="136"/>
      <c r="GQ91" s="136"/>
      <c r="GR91" s="136"/>
      <c r="GS91" s="136"/>
      <c r="GT91" s="136"/>
      <c r="GU91" s="136"/>
      <c r="GV91" s="136"/>
      <c r="GW91" s="136"/>
      <c r="GX91" s="136"/>
      <c r="GY91" s="136"/>
      <c r="GZ91" s="136"/>
      <c r="HA91" s="136"/>
      <c r="HB91" s="136"/>
      <c r="HC91" s="136"/>
      <c r="HD91" s="136"/>
      <c r="HE91" s="136"/>
      <c r="HF91" s="136"/>
      <c r="HG91" s="136"/>
      <c r="HH91" s="136"/>
      <c r="HI91" s="136"/>
      <c r="HJ91" s="136"/>
      <c r="HK91" s="136"/>
      <c r="HL91" s="136"/>
      <c r="HM91" s="136"/>
      <c r="HN91" s="81"/>
      <c r="HO91" s="81"/>
      <c r="HP91" s="81"/>
      <c r="HQ91" s="81"/>
      <c r="HR91" s="81"/>
      <c r="HS91" s="81"/>
      <c r="HT91" s="81"/>
      <c r="HU91" s="81"/>
      <c r="HV91" s="81"/>
      <c r="HW91" s="81"/>
    </row>
    <row r="92" ht="12.75" customHeight="1">
      <c r="A92" s="19"/>
      <c r="B92" s="24"/>
      <c r="C92" s="135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6"/>
      <c r="AZ92" s="136"/>
      <c r="BA92" s="136"/>
      <c r="BB92" s="136"/>
      <c r="BC92" s="136"/>
      <c r="BD92" s="136"/>
      <c r="BE92" s="136"/>
      <c r="BF92" s="136"/>
      <c r="BG92" s="136"/>
      <c r="BH92" s="136"/>
      <c r="BI92" s="136"/>
      <c r="BJ92" s="136"/>
      <c r="BK92" s="136"/>
      <c r="BL92" s="136"/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6"/>
      <c r="BX92" s="136"/>
      <c r="BY92" s="136"/>
      <c r="BZ92" s="136"/>
      <c r="CA92" s="136"/>
      <c r="CB92" s="136"/>
      <c r="CC92" s="136"/>
      <c r="CD92" s="136"/>
      <c r="CE92" s="136"/>
      <c r="CF92" s="136"/>
      <c r="CG92" s="136"/>
      <c r="CH92" s="136"/>
      <c r="CI92" s="136"/>
      <c r="CJ92" s="136"/>
      <c r="CK92" s="136"/>
      <c r="CL92" s="136"/>
      <c r="CM92" s="136"/>
      <c r="CN92" s="136"/>
      <c r="CO92" s="136"/>
      <c r="CP92" s="136"/>
      <c r="CQ92" s="136"/>
      <c r="CR92" s="136"/>
      <c r="CS92" s="136"/>
      <c r="CT92" s="136"/>
      <c r="CU92" s="136"/>
      <c r="CV92" s="136"/>
      <c r="CW92" s="136"/>
      <c r="CX92" s="136"/>
      <c r="CY92" s="136"/>
      <c r="CZ92" s="136"/>
      <c r="DA92" s="136"/>
      <c r="DB92" s="136"/>
      <c r="DC92" s="136"/>
      <c r="DD92" s="136"/>
      <c r="DE92" s="136"/>
      <c r="DF92" s="136"/>
      <c r="DG92" s="136"/>
      <c r="DH92" s="136"/>
      <c r="DI92" s="136"/>
      <c r="DJ92" s="136"/>
      <c r="DK92" s="136"/>
      <c r="DL92" s="136"/>
      <c r="DM92" s="136"/>
      <c r="DN92" s="136"/>
      <c r="DO92" s="136"/>
      <c r="DP92" s="136"/>
      <c r="DQ92" s="136"/>
      <c r="DR92" s="136"/>
      <c r="DS92" s="136"/>
      <c r="DT92" s="136"/>
      <c r="DU92" s="136"/>
      <c r="DV92" s="136"/>
      <c r="DW92" s="136"/>
      <c r="DX92" s="136"/>
      <c r="DY92" s="136"/>
      <c r="DZ92" s="136"/>
      <c r="EA92" s="136"/>
      <c r="EB92" s="136"/>
      <c r="EC92" s="136"/>
      <c r="ED92" s="136"/>
      <c r="EE92" s="136"/>
      <c r="EF92" s="136"/>
      <c r="EG92" s="136"/>
      <c r="EH92" s="136"/>
      <c r="EI92" s="136"/>
      <c r="EJ92" s="136"/>
      <c r="EK92" s="136"/>
      <c r="EL92" s="136"/>
      <c r="EM92" s="136"/>
      <c r="EN92" s="136"/>
      <c r="EO92" s="136"/>
      <c r="EP92" s="136"/>
      <c r="EQ92" s="136"/>
      <c r="ER92" s="136"/>
      <c r="ES92" s="136"/>
      <c r="ET92" s="136"/>
      <c r="EU92" s="136"/>
      <c r="EV92" s="136"/>
      <c r="EW92" s="136"/>
      <c r="EX92" s="136"/>
      <c r="EY92" s="136"/>
      <c r="EZ92" s="136"/>
      <c r="FA92" s="136"/>
      <c r="FB92" s="136"/>
      <c r="FC92" s="136"/>
      <c r="FD92" s="136"/>
      <c r="FE92" s="136"/>
      <c r="FF92" s="136"/>
      <c r="FG92" s="136"/>
      <c r="FH92" s="136"/>
      <c r="FI92" s="136"/>
      <c r="FJ92" s="136"/>
      <c r="FK92" s="136"/>
      <c r="FL92" s="136"/>
      <c r="FM92" s="136"/>
      <c r="FN92" s="136"/>
      <c r="FO92" s="136"/>
      <c r="FP92" s="136"/>
      <c r="FQ92" s="136"/>
      <c r="FR92" s="136"/>
      <c r="FS92" s="136"/>
      <c r="FT92" s="136"/>
      <c r="FU92" s="136"/>
      <c r="FV92" s="136"/>
      <c r="FW92" s="136"/>
      <c r="FX92" s="136"/>
      <c r="FY92" s="136"/>
      <c r="FZ92" s="136"/>
      <c r="GA92" s="136"/>
      <c r="GB92" s="136"/>
      <c r="GC92" s="136"/>
      <c r="GD92" s="136"/>
      <c r="GE92" s="136"/>
      <c r="GF92" s="136"/>
      <c r="GG92" s="136"/>
      <c r="GH92" s="136"/>
      <c r="GI92" s="136"/>
      <c r="GJ92" s="136"/>
      <c r="GK92" s="136"/>
      <c r="GL92" s="136"/>
      <c r="GM92" s="136"/>
      <c r="GN92" s="136"/>
      <c r="GO92" s="136"/>
      <c r="GP92" s="136"/>
      <c r="GQ92" s="136"/>
      <c r="GR92" s="136"/>
      <c r="GS92" s="136"/>
      <c r="GT92" s="136"/>
      <c r="GU92" s="136"/>
      <c r="GV92" s="136"/>
      <c r="GW92" s="136"/>
      <c r="GX92" s="136"/>
      <c r="GY92" s="136"/>
      <c r="GZ92" s="136"/>
      <c r="HA92" s="136"/>
      <c r="HB92" s="136"/>
      <c r="HC92" s="136"/>
      <c r="HD92" s="136"/>
      <c r="HE92" s="136"/>
      <c r="HF92" s="136"/>
      <c r="HG92" s="136"/>
      <c r="HH92" s="136"/>
      <c r="HI92" s="136"/>
      <c r="HJ92" s="136"/>
      <c r="HK92" s="136"/>
      <c r="HL92" s="136"/>
      <c r="HM92" s="136"/>
      <c r="HN92" s="81"/>
      <c r="HO92" s="81"/>
      <c r="HP92" s="81"/>
      <c r="HQ92" s="81"/>
      <c r="HR92" s="81"/>
      <c r="HS92" s="81"/>
      <c r="HT92" s="81"/>
      <c r="HU92" s="81"/>
      <c r="HV92" s="81"/>
      <c r="HW92" s="81"/>
    </row>
    <row r="93" ht="12.75" customHeight="1">
      <c r="A93" s="19"/>
      <c r="B93" s="24"/>
      <c r="C93" s="135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6"/>
      <c r="BH93" s="136"/>
      <c r="BI93" s="136"/>
      <c r="BJ93" s="136"/>
      <c r="BK93" s="136"/>
      <c r="BL93" s="136"/>
      <c r="BM93" s="136"/>
      <c r="BN93" s="136"/>
      <c r="BO93" s="136"/>
      <c r="BP93" s="136"/>
      <c r="BQ93" s="136"/>
      <c r="BR93" s="136"/>
      <c r="BS93" s="136"/>
      <c r="BT93" s="136"/>
      <c r="BU93" s="136"/>
      <c r="BV93" s="136"/>
      <c r="BW93" s="136"/>
      <c r="BX93" s="136"/>
      <c r="BY93" s="136"/>
      <c r="BZ93" s="136"/>
      <c r="CA93" s="136"/>
      <c r="CB93" s="136"/>
      <c r="CC93" s="136"/>
      <c r="CD93" s="136"/>
      <c r="CE93" s="136"/>
      <c r="CF93" s="136"/>
      <c r="CG93" s="136"/>
      <c r="CH93" s="136"/>
      <c r="CI93" s="136"/>
      <c r="CJ93" s="136"/>
      <c r="CK93" s="136"/>
      <c r="CL93" s="136"/>
      <c r="CM93" s="136"/>
      <c r="CN93" s="136"/>
      <c r="CO93" s="136"/>
      <c r="CP93" s="136"/>
      <c r="CQ93" s="136"/>
      <c r="CR93" s="136"/>
      <c r="CS93" s="136"/>
      <c r="CT93" s="136"/>
      <c r="CU93" s="136"/>
      <c r="CV93" s="136"/>
      <c r="CW93" s="136"/>
      <c r="CX93" s="136"/>
      <c r="CY93" s="136"/>
      <c r="CZ93" s="136"/>
      <c r="DA93" s="136"/>
      <c r="DB93" s="136"/>
      <c r="DC93" s="136"/>
      <c r="DD93" s="136"/>
      <c r="DE93" s="136"/>
      <c r="DF93" s="136"/>
      <c r="DG93" s="136"/>
      <c r="DH93" s="136"/>
      <c r="DI93" s="136"/>
      <c r="DJ93" s="136"/>
      <c r="DK93" s="136"/>
      <c r="DL93" s="136"/>
      <c r="DM93" s="136"/>
      <c r="DN93" s="136"/>
      <c r="DO93" s="136"/>
      <c r="DP93" s="136"/>
      <c r="DQ93" s="136"/>
      <c r="DR93" s="136"/>
      <c r="DS93" s="136"/>
      <c r="DT93" s="136"/>
      <c r="DU93" s="136"/>
      <c r="DV93" s="136"/>
      <c r="DW93" s="136"/>
      <c r="DX93" s="136"/>
      <c r="DY93" s="136"/>
      <c r="DZ93" s="136"/>
      <c r="EA93" s="136"/>
      <c r="EB93" s="136"/>
      <c r="EC93" s="136"/>
      <c r="ED93" s="136"/>
      <c r="EE93" s="136"/>
      <c r="EF93" s="136"/>
      <c r="EG93" s="136"/>
      <c r="EH93" s="136"/>
      <c r="EI93" s="136"/>
      <c r="EJ93" s="136"/>
      <c r="EK93" s="136"/>
      <c r="EL93" s="136"/>
      <c r="EM93" s="136"/>
      <c r="EN93" s="136"/>
      <c r="EO93" s="136"/>
      <c r="EP93" s="136"/>
      <c r="EQ93" s="136"/>
      <c r="ER93" s="136"/>
      <c r="ES93" s="136"/>
      <c r="ET93" s="136"/>
      <c r="EU93" s="136"/>
      <c r="EV93" s="136"/>
      <c r="EW93" s="136"/>
      <c r="EX93" s="136"/>
      <c r="EY93" s="136"/>
      <c r="EZ93" s="136"/>
      <c r="FA93" s="136"/>
      <c r="FB93" s="136"/>
      <c r="FC93" s="136"/>
      <c r="FD93" s="136"/>
      <c r="FE93" s="136"/>
      <c r="FF93" s="136"/>
      <c r="FG93" s="136"/>
      <c r="FH93" s="136"/>
      <c r="FI93" s="136"/>
      <c r="FJ93" s="136"/>
      <c r="FK93" s="136"/>
      <c r="FL93" s="136"/>
      <c r="FM93" s="136"/>
      <c r="FN93" s="136"/>
      <c r="FO93" s="136"/>
      <c r="FP93" s="136"/>
      <c r="FQ93" s="136"/>
      <c r="FR93" s="136"/>
      <c r="FS93" s="136"/>
      <c r="FT93" s="136"/>
      <c r="FU93" s="136"/>
      <c r="FV93" s="136"/>
      <c r="FW93" s="136"/>
      <c r="FX93" s="136"/>
      <c r="FY93" s="136"/>
      <c r="FZ93" s="136"/>
      <c r="GA93" s="136"/>
      <c r="GB93" s="136"/>
      <c r="GC93" s="136"/>
      <c r="GD93" s="136"/>
      <c r="GE93" s="136"/>
      <c r="GF93" s="136"/>
      <c r="GG93" s="136"/>
      <c r="GH93" s="136"/>
      <c r="GI93" s="136"/>
      <c r="GJ93" s="136"/>
      <c r="GK93" s="136"/>
      <c r="GL93" s="136"/>
      <c r="GM93" s="136"/>
      <c r="GN93" s="136"/>
      <c r="GO93" s="136"/>
      <c r="GP93" s="136"/>
      <c r="GQ93" s="136"/>
      <c r="GR93" s="136"/>
      <c r="GS93" s="136"/>
      <c r="GT93" s="136"/>
      <c r="GU93" s="136"/>
      <c r="GV93" s="136"/>
      <c r="GW93" s="136"/>
      <c r="GX93" s="136"/>
      <c r="GY93" s="136"/>
      <c r="GZ93" s="136"/>
      <c r="HA93" s="136"/>
      <c r="HB93" s="136"/>
      <c r="HC93" s="136"/>
      <c r="HD93" s="136"/>
      <c r="HE93" s="136"/>
      <c r="HF93" s="136"/>
      <c r="HG93" s="136"/>
      <c r="HH93" s="136"/>
      <c r="HI93" s="136"/>
      <c r="HJ93" s="136"/>
      <c r="HK93" s="136"/>
      <c r="HL93" s="136"/>
      <c r="HM93" s="136"/>
      <c r="HN93" s="81"/>
      <c r="HO93" s="81"/>
      <c r="HP93" s="81"/>
      <c r="HQ93" s="81"/>
      <c r="HR93" s="81"/>
      <c r="HS93" s="81"/>
      <c r="HT93" s="81"/>
      <c r="HU93" s="81"/>
      <c r="HV93" s="81"/>
      <c r="HW93" s="81"/>
    </row>
    <row r="94" ht="12.75" customHeight="1">
      <c r="A94" s="19"/>
      <c r="B94" s="24"/>
      <c r="C94" s="135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  <c r="AV94" s="136"/>
      <c r="AW94" s="136"/>
      <c r="AX94" s="136"/>
      <c r="AY94" s="136"/>
      <c r="AZ94" s="136"/>
      <c r="BA94" s="136"/>
      <c r="BB94" s="136"/>
      <c r="BC94" s="136"/>
      <c r="BD94" s="136"/>
      <c r="BE94" s="136"/>
      <c r="BF94" s="136"/>
      <c r="BG94" s="136"/>
      <c r="BH94" s="136"/>
      <c r="BI94" s="136"/>
      <c r="BJ94" s="136"/>
      <c r="BK94" s="136"/>
      <c r="BL94" s="136"/>
      <c r="BM94" s="136"/>
      <c r="BN94" s="136"/>
      <c r="BO94" s="136"/>
      <c r="BP94" s="136"/>
      <c r="BQ94" s="136"/>
      <c r="BR94" s="136"/>
      <c r="BS94" s="136"/>
      <c r="BT94" s="136"/>
      <c r="BU94" s="136"/>
      <c r="BV94" s="136"/>
      <c r="BW94" s="136"/>
      <c r="BX94" s="136"/>
      <c r="BY94" s="136"/>
      <c r="BZ94" s="136"/>
      <c r="CA94" s="136"/>
      <c r="CB94" s="136"/>
      <c r="CC94" s="136"/>
      <c r="CD94" s="136"/>
      <c r="CE94" s="136"/>
      <c r="CF94" s="136"/>
      <c r="CG94" s="136"/>
      <c r="CH94" s="136"/>
      <c r="CI94" s="136"/>
      <c r="CJ94" s="136"/>
      <c r="CK94" s="136"/>
      <c r="CL94" s="136"/>
      <c r="CM94" s="136"/>
      <c r="CN94" s="136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  <c r="DA94" s="136"/>
      <c r="DB94" s="136"/>
      <c r="DC94" s="136"/>
      <c r="DD94" s="136"/>
      <c r="DE94" s="136"/>
      <c r="DF94" s="136"/>
      <c r="DG94" s="136"/>
      <c r="DH94" s="136"/>
      <c r="DI94" s="136"/>
      <c r="DJ94" s="136"/>
      <c r="DK94" s="136"/>
      <c r="DL94" s="136"/>
      <c r="DM94" s="136"/>
      <c r="DN94" s="136"/>
      <c r="DO94" s="136"/>
      <c r="DP94" s="136"/>
      <c r="DQ94" s="136"/>
      <c r="DR94" s="136"/>
      <c r="DS94" s="136"/>
      <c r="DT94" s="136"/>
      <c r="DU94" s="136"/>
      <c r="DV94" s="136"/>
      <c r="DW94" s="136"/>
      <c r="DX94" s="136"/>
      <c r="DY94" s="136"/>
      <c r="DZ94" s="136"/>
      <c r="EA94" s="136"/>
      <c r="EB94" s="136"/>
      <c r="EC94" s="136"/>
      <c r="ED94" s="136"/>
      <c r="EE94" s="136"/>
      <c r="EF94" s="136"/>
      <c r="EG94" s="136"/>
      <c r="EH94" s="136"/>
      <c r="EI94" s="136"/>
      <c r="EJ94" s="136"/>
      <c r="EK94" s="136"/>
      <c r="EL94" s="136"/>
      <c r="EM94" s="136"/>
      <c r="EN94" s="136"/>
      <c r="EO94" s="136"/>
      <c r="EP94" s="136"/>
      <c r="EQ94" s="136"/>
      <c r="ER94" s="136"/>
      <c r="ES94" s="136"/>
      <c r="ET94" s="136"/>
      <c r="EU94" s="136"/>
      <c r="EV94" s="136"/>
      <c r="EW94" s="136"/>
      <c r="EX94" s="136"/>
      <c r="EY94" s="136"/>
      <c r="EZ94" s="136"/>
      <c r="FA94" s="136"/>
      <c r="FB94" s="136"/>
      <c r="FC94" s="136"/>
      <c r="FD94" s="136"/>
      <c r="FE94" s="136"/>
      <c r="FF94" s="136"/>
      <c r="FG94" s="136"/>
      <c r="FH94" s="136"/>
      <c r="FI94" s="136"/>
      <c r="FJ94" s="136"/>
      <c r="FK94" s="136"/>
      <c r="FL94" s="136"/>
      <c r="FM94" s="136"/>
      <c r="FN94" s="136"/>
      <c r="FO94" s="136"/>
      <c r="FP94" s="136"/>
      <c r="FQ94" s="136"/>
      <c r="FR94" s="136"/>
      <c r="FS94" s="136"/>
      <c r="FT94" s="136"/>
      <c r="FU94" s="136"/>
      <c r="FV94" s="136"/>
      <c r="FW94" s="136"/>
      <c r="FX94" s="136"/>
      <c r="FY94" s="136"/>
      <c r="FZ94" s="136"/>
      <c r="GA94" s="136"/>
      <c r="GB94" s="136"/>
      <c r="GC94" s="136"/>
      <c r="GD94" s="136"/>
      <c r="GE94" s="136"/>
      <c r="GF94" s="136"/>
      <c r="GG94" s="136"/>
      <c r="GH94" s="136"/>
      <c r="GI94" s="136"/>
      <c r="GJ94" s="136"/>
      <c r="GK94" s="136"/>
      <c r="GL94" s="136"/>
      <c r="GM94" s="136"/>
      <c r="GN94" s="136"/>
      <c r="GO94" s="136"/>
      <c r="GP94" s="136"/>
      <c r="GQ94" s="136"/>
      <c r="GR94" s="136"/>
      <c r="GS94" s="136"/>
      <c r="GT94" s="136"/>
      <c r="GU94" s="136"/>
      <c r="GV94" s="136"/>
      <c r="GW94" s="136"/>
      <c r="GX94" s="136"/>
      <c r="GY94" s="136"/>
      <c r="GZ94" s="136"/>
      <c r="HA94" s="136"/>
      <c r="HB94" s="136"/>
      <c r="HC94" s="136"/>
      <c r="HD94" s="136"/>
      <c r="HE94" s="136"/>
      <c r="HF94" s="136"/>
      <c r="HG94" s="136"/>
      <c r="HH94" s="136"/>
      <c r="HI94" s="136"/>
      <c r="HJ94" s="136"/>
      <c r="HK94" s="136"/>
      <c r="HL94" s="136"/>
      <c r="HM94" s="136"/>
      <c r="HN94" s="81"/>
      <c r="HO94" s="81"/>
      <c r="HP94" s="81"/>
      <c r="HQ94" s="81"/>
      <c r="HR94" s="81"/>
      <c r="HS94" s="81"/>
      <c r="HT94" s="81"/>
      <c r="HU94" s="81"/>
      <c r="HV94" s="81"/>
      <c r="HW94" s="81"/>
    </row>
    <row r="95" ht="12.75" customHeight="1">
      <c r="A95" s="19"/>
      <c r="B95" s="24"/>
      <c r="C95" s="135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6"/>
      <c r="BH95" s="136"/>
      <c r="BI95" s="136"/>
      <c r="BJ95" s="136"/>
      <c r="BK95" s="136"/>
      <c r="BL95" s="136"/>
      <c r="BM95" s="136"/>
      <c r="BN95" s="136"/>
      <c r="BO95" s="136"/>
      <c r="BP95" s="136"/>
      <c r="BQ95" s="136"/>
      <c r="BR95" s="136"/>
      <c r="BS95" s="136"/>
      <c r="BT95" s="136"/>
      <c r="BU95" s="136"/>
      <c r="BV95" s="136"/>
      <c r="BW95" s="136"/>
      <c r="BX95" s="136"/>
      <c r="BY95" s="136"/>
      <c r="BZ95" s="136"/>
      <c r="CA95" s="136"/>
      <c r="CB95" s="136"/>
      <c r="CC95" s="136"/>
      <c r="CD95" s="136"/>
      <c r="CE95" s="136"/>
      <c r="CF95" s="136"/>
      <c r="CG95" s="136"/>
      <c r="CH95" s="136"/>
      <c r="CI95" s="136"/>
      <c r="CJ95" s="136"/>
      <c r="CK95" s="136"/>
      <c r="CL95" s="136"/>
      <c r="CM95" s="136"/>
      <c r="CN95" s="136"/>
      <c r="CO95" s="136"/>
      <c r="CP95" s="136"/>
      <c r="CQ95" s="136"/>
      <c r="CR95" s="136"/>
      <c r="CS95" s="136"/>
      <c r="CT95" s="136"/>
      <c r="CU95" s="136"/>
      <c r="CV95" s="136"/>
      <c r="CW95" s="136"/>
      <c r="CX95" s="136"/>
      <c r="CY95" s="136"/>
      <c r="CZ95" s="136"/>
      <c r="DA95" s="136"/>
      <c r="DB95" s="136"/>
      <c r="DC95" s="136"/>
      <c r="DD95" s="136"/>
      <c r="DE95" s="136"/>
      <c r="DF95" s="136"/>
      <c r="DG95" s="136"/>
      <c r="DH95" s="136"/>
      <c r="DI95" s="136"/>
      <c r="DJ95" s="136"/>
      <c r="DK95" s="136"/>
      <c r="DL95" s="136"/>
      <c r="DM95" s="136"/>
      <c r="DN95" s="136"/>
      <c r="DO95" s="136"/>
      <c r="DP95" s="136"/>
      <c r="DQ95" s="136"/>
      <c r="DR95" s="136"/>
      <c r="DS95" s="136"/>
      <c r="DT95" s="136"/>
      <c r="DU95" s="136"/>
      <c r="DV95" s="136"/>
      <c r="DW95" s="136"/>
      <c r="DX95" s="136"/>
      <c r="DY95" s="136"/>
      <c r="DZ95" s="136"/>
      <c r="EA95" s="136"/>
      <c r="EB95" s="136"/>
      <c r="EC95" s="136"/>
      <c r="ED95" s="136"/>
      <c r="EE95" s="136"/>
      <c r="EF95" s="136"/>
      <c r="EG95" s="136"/>
      <c r="EH95" s="136"/>
      <c r="EI95" s="136"/>
      <c r="EJ95" s="136"/>
      <c r="EK95" s="136"/>
      <c r="EL95" s="136"/>
      <c r="EM95" s="136"/>
      <c r="EN95" s="136"/>
      <c r="EO95" s="136"/>
      <c r="EP95" s="136"/>
      <c r="EQ95" s="136"/>
      <c r="ER95" s="136"/>
      <c r="ES95" s="136"/>
      <c r="ET95" s="136"/>
      <c r="EU95" s="136"/>
      <c r="EV95" s="136"/>
      <c r="EW95" s="136"/>
      <c r="EX95" s="136"/>
      <c r="EY95" s="136"/>
      <c r="EZ95" s="136"/>
      <c r="FA95" s="136"/>
      <c r="FB95" s="136"/>
      <c r="FC95" s="136"/>
      <c r="FD95" s="136"/>
      <c r="FE95" s="136"/>
      <c r="FF95" s="136"/>
      <c r="FG95" s="136"/>
      <c r="FH95" s="136"/>
      <c r="FI95" s="136"/>
      <c r="FJ95" s="136"/>
      <c r="FK95" s="136"/>
      <c r="FL95" s="136"/>
      <c r="FM95" s="136"/>
      <c r="FN95" s="136"/>
      <c r="FO95" s="136"/>
      <c r="FP95" s="136"/>
      <c r="FQ95" s="136"/>
      <c r="FR95" s="136"/>
      <c r="FS95" s="136"/>
      <c r="FT95" s="136"/>
      <c r="FU95" s="136"/>
      <c r="FV95" s="136"/>
      <c r="FW95" s="136"/>
      <c r="FX95" s="136"/>
      <c r="FY95" s="136"/>
      <c r="FZ95" s="136"/>
      <c r="GA95" s="136"/>
      <c r="GB95" s="136"/>
      <c r="GC95" s="136"/>
      <c r="GD95" s="136"/>
      <c r="GE95" s="136"/>
      <c r="GF95" s="136"/>
      <c r="GG95" s="136"/>
      <c r="GH95" s="136"/>
      <c r="GI95" s="136"/>
      <c r="GJ95" s="136"/>
      <c r="GK95" s="136"/>
      <c r="GL95" s="136"/>
      <c r="GM95" s="136"/>
      <c r="GN95" s="136"/>
      <c r="GO95" s="136"/>
      <c r="GP95" s="136"/>
      <c r="GQ95" s="136"/>
      <c r="GR95" s="136"/>
      <c r="GS95" s="136"/>
      <c r="GT95" s="136"/>
      <c r="GU95" s="136"/>
      <c r="GV95" s="136"/>
      <c r="GW95" s="136"/>
      <c r="GX95" s="136"/>
      <c r="GY95" s="136"/>
      <c r="GZ95" s="136"/>
      <c r="HA95" s="136"/>
      <c r="HB95" s="136"/>
      <c r="HC95" s="136"/>
      <c r="HD95" s="136"/>
      <c r="HE95" s="136"/>
      <c r="HF95" s="136"/>
      <c r="HG95" s="136"/>
      <c r="HH95" s="136"/>
      <c r="HI95" s="136"/>
      <c r="HJ95" s="136"/>
      <c r="HK95" s="136"/>
      <c r="HL95" s="136"/>
      <c r="HM95" s="136"/>
      <c r="HN95" s="81"/>
      <c r="HO95" s="81"/>
      <c r="HP95" s="81"/>
      <c r="HQ95" s="81"/>
      <c r="HR95" s="81"/>
      <c r="HS95" s="81"/>
      <c r="HT95" s="81"/>
      <c r="HU95" s="81"/>
      <c r="HV95" s="81"/>
      <c r="HW95" s="81"/>
    </row>
    <row r="96" ht="12.75" customHeight="1">
      <c r="A96" s="19"/>
      <c r="B96" s="24"/>
      <c r="C96" s="135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  <c r="AV96" s="136"/>
      <c r="AW96" s="136"/>
      <c r="AX96" s="136"/>
      <c r="AY96" s="136"/>
      <c r="AZ96" s="136"/>
      <c r="BA96" s="136"/>
      <c r="BB96" s="136"/>
      <c r="BC96" s="136"/>
      <c r="BD96" s="136"/>
      <c r="BE96" s="136"/>
      <c r="BF96" s="136"/>
      <c r="BG96" s="136"/>
      <c r="BH96" s="136"/>
      <c r="BI96" s="136"/>
      <c r="BJ96" s="136"/>
      <c r="BK96" s="136"/>
      <c r="BL96" s="136"/>
      <c r="BM96" s="136"/>
      <c r="BN96" s="136"/>
      <c r="BO96" s="136"/>
      <c r="BP96" s="136"/>
      <c r="BQ96" s="136"/>
      <c r="BR96" s="136"/>
      <c r="BS96" s="136"/>
      <c r="BT96" s="136"/>
      <c r="BU96" s="136"/>
      <c r="BV96" s="136"/>
      <c r="BW96" s="136"/>
      <c r="BX96" s="136"/>
      <c r="BY96" s="136"/>
      <c r="BZ96" s="136"/>
      <c r="CA96" s="136"/>
      <c r="CB96" s="136"/>
      <c r="CC96" s="136"/>
      <c r="CD96" s="136"/>
      <c r="CE96" s="136"/>
      <c r="CF96" s="136"/>
      <c r="CG96" s="136"/>
      <c r="CH96" s="136"/>
      <c r="CI96" s="136"/>
      <c r="CJ96" s="136"/>
      <c r="CK96" s="136"/>
      <c r="CL96" s="136"/>
      <c r="CM96" s="136"/>
      <c r="CN96" s="136"/>
      <c r="CO96" s="136"/>
      <c r="CP96" s="136"/>
      <c r="CQ96" s="136"/>
      <c r="CR96" s="136"/>
      <c r="CS96" s="136"/>
      <c r="CT96" s="136"/>
      <c r="CU96" s="136"/>
      <c r="CV96" s="136"/>
      <c r="CW96" s="136"/>
      <c r="CX96" s="136"/>
      <c r="CY96" s="136"/>
      <c r="CZ96" s="136"/>
      <c r="DA96" s="136"/>
      <c r="DB96" s="136"/>
      <c r="DC96" s="136"/>
      <c r="DD96" s="136"/>
      <c r="DE96" s="136"/>
      <c r="DF96" s="136"/>
      <c r="DG96" s="136"/>
      <c r="DH96" s="136"/>
      <c r="DI96" s="136"/>
      <c r="DJ96" s="136"/>
      <c r="DK96" s="136"/>
      <c r="DL96" s="136"/>
      <c r="DM96" s="136"/>
      <c r="DN96" s="136"/>
      <c r="DO96" s="136"/>
      <c r="DP96" s="136"/>
      <c r="DQ96" s="136"/>
      <c r="DR96" s="136"/>
      <c r="DS96" s="136"/>
      <c r="DT96" s="136"/>
      <c r="DU96" s="136"/>
      <c r="DV96" s="136"/>
      <c r="DW96" s="136"/>
      <c r="DX96" s="136"/>
      <c r="DY96" s="136"/>
      <c r="DZ96" s="136"/>
      <c r="EA96" s="136"/>
      <c r="EB96" s="136"/>
      <c r="EC96" s="136"/>
      <c r="ED96" s="136"/>
      <c r="EE96" s="136"/>
      <c r="EF96" s="136"/>
      <c r="EG96" s="136"/>
      <c r="EH96" s="136"/>
      <c r="EI96" s="136"/>
      <c r="EJ96" s="136"/>
      <c r="EK96" s="136"/>
      <c r="EL96" s="136"/>
      <c r="EM96" s="136"/>
      <c r="EN96" s="136"/>
      <c r="EO96" s="136"/>
      <c r="EP96" s="136"/>
      <c r="EQ96" s="136"/>
      <c r="ER96" s="136"/>
      <c r="ES96" s="136"/>
      <c r="ET96" s="136"/>
      <c r="EU96" s="136"/>
      <c r="EV96" s="136"/>
      <c r="EW96" s="136"/>
      <c r="EX96" s="136"/>
      <c r="EY96" s="136"/>
      <c r="EZ96" s="136"/>
      <c r="FA96" s="136"/>
      <c r="FB96" s="136"/>
      <c r="FC96" s="136"/>
      <c r="FD96" s="136"/>
      <c r="FE96" s="136"/>
      <c r="FF96" s="136"/>
      <c r="FG96" s="136"/>
      <c r="FH96" s="136"/>
      <c r="FI96" s="136"/>
      <c r="FJ96" s="136"/>
      <c r="FK96" s="136"/>
      <c r="FL96" s="136"/>
      <c r="FM96" s="136"/>
      <c r="FN96" s="136"/>
      <c r="FO96" s="136"/>
      <c r="FP96" s="136"/>
      <c r="FQ96" s="136"/>
      <c r="FR96" s="136"/>
      <c r="FS96" s="136"/>
      <c r="FT96" s="136"/>
      <c r="FU96" s="136"/>
      <c r="FV96" s="136"/>
      <c r="FW96" s="136"/>
      <c r="FX96" s="136"/>
      <c r="FY96" s="136"/>
      <c r="FZ96" s="136"/>
      <c r="GA96" s="136"/>
      <c r="GB96" s="136"/>
      <c r="GC96" s="136"/>
      <c r="GD96" s="136"/>
      <c r="GE96" s="136"/>
      <c r="GF96" s="136"/>
      <c r="GG96" s="136"/>
      <c r="GH96" s="136"/>
      <c r="GI96" s="136"/>
      <c r="GJ96" s="136"/>
      <c r="GK96" s="136"/>
      <c r="GL96" s="136"/>
      <c r="GM96" s="136"/>
      <c r="GN96" s="136"/>
      <c r="GO96" s="136"/>
      <c r="GP96" s="136"/>
      <c r="GQ96" s="136"/>
      <c r="GR96" s="136"/>
      <c r="GS96" s="136"/>
      <c r="GT96" s="136"/>
      <c r="GU96" s="136"/>
      <c r="GV96" s="136"/>
      <c r="GW96" s="136"/>
      <c r="GX96" s="136"/>
      <c r="GY96" s="136"/>
      <c r="GZ96" s="136"/>
      <c r="HA96" s="136"/>
      <c r="HB96" s="136"/>
      <c r="HC96" s="136"/>
      <c r="HD96" s="136"/>
      <c r="HE96" s="136"/>
      <c r="HF96" s="136"/>
      <c r="HG96" s="136"/>
      <c r="HH96" s="136"/>
      <c r="HI96" s="136"/>
      <c r="HJ96" s="136"/>
      <c r="HK96" s="136"/>
      <c r="HL96" s="136"/>
      <c r="HM96" s="136"/>
      <c r="HN96" s="81"/>
      <c r="HO96" s="81"/>
      <c r="HP96" s="81"/>
      <c r="HQ96" s="81"/>
      <c r="HR96" s="81"/>
      <c r="HS96" s="81"/>
      <c r="HT96" s="81"/>
      <c r="HU96" s="81"/>
      <c r="HV96" s="81"/>
      <c r="HW96" s="81"/>
    </row>
    <row r="97" ht="12.75" customHeight="1">
      <c r="A97" s="19"/>
      <c r="B97" s="24"/>
      <c r="C97" s="135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6"/>
      <c r="BH97" s="136"/>
      <c r="BI97" s="136"/>
      <c r="BJ97" s="136"/>
      <c r="BK97" s="136"/>
      <c r="BL97" s="136"/>
      <c r="BM97" s="136"/>
      <c r="BN97" s="136"/>
      <c r="BO97" s="136"/>
      <c r="BP97" s="136"/>
      <c r="BQ97" s="136"/>
      <c r="BR97" s="136"/>
      <c r="BS97" s="136"/>
      <c r="BT97" s="136"/>
      <c r="BU97" s="136"/>
      <c r="BV97" s="136"/>
      <c r="BW97" s="136"/>
      <c r="BX97" s="136"/>
      <c r="BY97" s="136"/>
      <c r="BZ97" s="136"/>
      <c r="CA97" s="136"/>
      <c r="CB97" s="136"/>
      <c r="CC97" s="136"/>
      <c r="CD97" s="136"/>
      <c r="CE97" s="136"/>
      <c r="CF97" s="136"/>
      <c r="CG97" s="136"/>
      <c r="CH97" s="136"/>
      <c r="CI97" s="136"/>
      <c r="CJ97" s="136"/>
      <c r="CK97" s="136"/>
      <c r="CL97" s="136"/>
      <c r="CM97" s="136"/>
      <c r="CN97" s="136"/>
      <c r="CO97" s="136"/>
      <c r="CP97" s="136"/>
      <c r="CQ97" s="136"/>
      <c r="CR97" s="136"/>
      <c r="CS97" s="136"/>
      <c r="CT97" s="136"/>
      <c r="CU97" s="136"/>
      <c r="CV97" s="136"/>
      <c r="CW97" s="136"/>
      <c r="CX97" s="136"/>
      <c r="CY97" s="136"/>
      <c r="CZ97" s="136"/>
      <c r="DA97" s="136"/>
      <c r="DB97" s="136"/>
      <c r="DC97" s="136"/>
      <c r="DD97" s="136"/>
      <c r="DE97" s="136"/>
      <c r="DF97" s="136"/>
      <c r="DG97" s="136"/>
      <c r="DH97" s="136"/>
      <c r="DI97" s="136"/>
      <c r="DJ97" s="136"/>
      <c r="DK97" s="136"/>
      <c r="DL97" s="136"/>
      <c r="DM97" s="136"/>
      <c r="DN97" s="136"/>
      <c r="DO97" s="136"/>
      <c r="DP97" s="136"/>
      <c r="DQ97" s="136"/>
      <c r="DR97" s="136"/>
      <c r="DS97" s="136"/>
      <c r="DT97" s="136"/>
      <c r="DU97" s="136"/>
      <c r="DV97" s="136"/>
      <c r="DW97" s="136"/>
      <c r="DX97" s="136"/>
      <c r="DY97" s="136"/>
      <c r="DZ97" s="136"/>
      <c r="EA97" s="136"/>
      <c r="EB97" s="136"/>
      <c r="EC97" s="136"/>
      <c r="ED97" s="136"/>
      <c r="EE97" s="136"/>
      <c r="EF97" s="136"/>
      <c r="EG97" s="136"/>
      <c r="EH97" s="136"/>
      <c r="EI97" s="136"/>
      <c r="EJ97" s="136"/>
      <c r="EK97" s="136"/>
      <c r="EL97" s="136"/>
      <c r="EM97" s="136"/>
      <c r="EN97" s="136"/>
      <c r="EO97" s="136"/>
      <c r="EP97" s="136"/>
      <c r="EQ97" s="136"/>
      <c r="ER97" s="136"/>
      <c r="ES97" s="136"/>
      <c r="ET97" s="136"/>
      <c r="EU97" s="136"/>
      <c r="EV97" s="136"/>
      <c r="EW97" s="136"/>
      <c r="EX97" s="136"/>
      <c r="EY97" s="136"/>
      <c r="EZ97" s="136"/>
      <c r="FA97" s="136"/>
      <c r="FB97" s="136"/>
      <c r="FC97" s="136"/>
      <c r="FD97" s="136"/>
      <c r="FE97" s="136"/>
      <c r="FF97" s="136"/>
      <c r="FG97" s="136"/>
      <c r="FH97" s="136"/>
      <c r="FI97" s="136"/>
      <c r="FJ97" s="136"/>
      <c r="FK97" s="136"/>
      <c r="FL97" s="136"/>
      <c r="FM97" s="136"/>
      <c r="FN97" s="136"/>
      <c r="FO97" s="136"/>
      <c r="FP97" s="136"/>
      <c r="FQ97" s="136"/>
      <c r="FR97" s="136"/>
      <c r="FS97" s="136"/>
      <c r="FT97" s="136"/>
      <c r="FU97" s="136"/>
      <c r="FV97" s="136"/>
      <c r="FW97" s="136"/>
      <c r="FX97" s="136"/>
      <c r="FY97" s="136"/>
      <c r="FZ97" s="136"/>
      <c r="GA97" s="136"/>
      <c r="GB97" s="136"/>
      <c r="GC97" s="136"/>
      <c r="GD97" s="136"/>
      <c r="GE97" s="136"/>
      <c r="GF97" s="136"/>
      <c r="GG97" s="136"/>
      <c r="GH97" s="136"/>
      <c r="GI97" s="136"/>
      <c r="GJ97" s="136"/>
      <c r="GK97" s="136"/>
      <c r="GL97" s="136"/>
      <c r="GM97" s="136"/>
      <c r="GN97" s="136"/>
      <c r="GO97" s="136"/>
      <c r="GP97" s="136"/>
      <c r="GQ97" s="136"/>
      <c r="GR97" s="136"/>
      <c r="GS97" s="136"/>
      <c r="GT97" s="136"/>
      <c r="GU97" s="136"/>
      <c r="GV97" s="136"/>
      <c r="GW97" s="136"/>
      <c r="GX97" s="136"/>
      <c r="GY97" s="136"/>
      <c r="GZ97" s="136"/>
      <c r="HA97" s="136"/>
      <c r="HB97" s="136"/>
      <c r="HC97" s="136"/>
      <c r="HD97" s="136"/>
      <c r="HE97" s="136"/>
      <c r="HF97" s="136"/>
      <c r="HG97" s="136"/>
      <c r="HH97" s="136"/>
      <c r="HI97" s="136"/>
      <c r="HJ97" s="136"/>
      <c r="HK97" s="136"/>
      <c r="HL97" s="136"/>
      <c r="HM97" s="136"/>
      <c r="HN97" s="81"/>
      <c r="HO97" s="81"/>
      <c r="HP97" s="81"/>
      <c r="HQ97" s="81"/>
      <c r="HR97" s="81"/>
      <c r="HS97" s="81"/>
      <c r="HT97" s="81"/>
      <c r="HU97" s="81"/>
      <c r="HV97" s="81"/>
      <c r="HW97" s="81"/>
    </row>
    <row r="98" ht="12.75" customHeight="1">
      <c r="A98" s="19"/>
      <c r="B98" s="24"/>
      <c r="C98" s="135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  <c r="BF98" s="136"/>
      <c r="BG98" s="136"/>
      <c r="BH98" s="136"/>
      <c r="BI98" s="136"/>
      <c r="BJ98" s="136"/>
      <c r="BK98" s="136"/>
      <c r="BL98" s="136"/>
      <c r="BM98" s="136"/>
      <c r="BN98" s="136"/>
      <c r="BO98" s="136"/>
      <c r="BP98" s="136"/>
      <c r="BQ98" s="136"/>
      <c r="BR98" s="136"/>
      <c r="BS98" s="136"/>
      <c r="BT98" s="136"/>
      <c r="BU98" s="136"/>
      <c r="BV98" s="136"/>
      <c r="BW98" s="136"/>
      <c r="BX98" s="136"/>
      <c r="BY98" s="136"/>
      <c r="BZ98" s="136"/>
      <c r="CA98" s="136"/>
      <c r="CB98" s="136"/>
      <c r="CC98" s="136"/>
      <c r="CD98" s="136"/>
      <c r="CE98" s="136"/>
      <c r="CF98" s="136"/>
      <c r="CG98" s="136"/>
      <c r="CH98" s="136"/>
      <c r="CI98" s="136"/>
      <c r="CJ98" s="136"/>
      <c r="CK98" s="136"/>
      <c r="CL98" s="136"/>
      <c r="CM98" s="136"/>
      <c r="CN98" s="136"/>
      <c r="CO98" s="136"/>
      <c r="CP98" s="136"/>
      <c r="CQ98" s="136"/>
      <c r="CR98" s="136"/>
      <c r="CS98" s="136"/>
      <c r="CT98" s="136"/>
      <c r="CU98" s="136"/>
      <c r="CV98" s="136"/>
      <c r="CW98" s="136"/>
      <c r="CX98" s="136"/>
      <c r="CY98" s="136"/>
      <c r="CZ98" s="136"/>
      <c r="DA98" s="136"/>
      <c r="DB98" s="136"/>
      <c r="DC98" s="136"/>
      <c r="DD98" s="136"/>
      <c r="DE98" s="136"/>
      <c r="DF98" s="136"/>
      <c r="DG98" s="136"/>
      <c r="DH98" s="136"/>
      <c r="DI98" s="136"/>
      <c r="DJ98" s="136"/>
      <c r="DK98" s="136"/>
      <c r="DL98" s="136"/>
      <c r="DM98" s="136"/>
      <c r="DN98" s="136"/>
      <c r="DO98" s="136"/>
      <c r="DP98" s="136"/>
      <c r="DQ98" s="136"/>
      <c r="DR98" s="136"/>
      <c r="DS98" s="136"/>
      <c r="DT98" s="136"/>
      <c r="DU98" s="136"/>
      <c r="DV98" s="136"/>
      <c r="DW98" s="136"/>
      <c r="DX98" s="136"/>
      <c r="DY98" s="136"/>
      <c r="DZ98" s="136"/>
      <c r="EA98" s="136"/>
      <c r="EB98" s="136"/>
      <c r="EC98" s="136"/>
      <c r="ED98" s="136"/>
      <c r="EE98" s="136"/>
      <c r="EF98" s="136"/>
      <c r="EG98" s="136"/>
      <c r="EH98" s="136"/>
      <c r="EI98" s="136"/>
      <c r="EJ98" s="136"/>
      <c r="EK98" s="136"/>
      <c r="EL98" s="136"/>
      <c r="EM98" s="136"/>
      <c r="EN98" s="136"/>
      <c r="EO98" s="136"/>
      <c r="EP98" s="136"/>
      <c r="EQ98" s="136"/>
      <c r="ER98" s="136"/>
      <c r="ES98" s="136"/>
      <c r="ET98" s="136"/>
      <c r="EU98" s="136"/>
      <c r="EV98" s="136"/>
      <c r="EW98" s="136"/>
      <c r="EX98" s="136"/>
      <c r="EY98" s="136"/>
      <c r="EZ98" s="136"/>
      <c r="FA98" s="136"/>
      <c r="FB98" s="136"/>
      <c r="FC98" s="136"/>
      <c r="FD98" s="136"/>
      <c r="FE98" s="136"/>
      <c r="FF98" s="136"/>
      <c r="FG98" s="136"/>
      <c r="FH98" s="136"/>
      <c r="FI98" s="136"/>
      <c r="FJ98" s="136"/>
      <c r="FK98" s="136"/>
      <c r="FL98" s="136"/>
      <c r="FM98" s="136"/>
      <c r="FN98" s="136"/>
      <c r="FO98" s="136"/>
      <c r="FP98" s="136"/>
      <c r="FQ98" s="136"/>
      <c r="FR98" s="136"/>
      <c r="FS98" s="136"/>
      <c r="FT98" s="136"/>
      <c r="FU98" s="136"/>
      <c r="FV98" s="136"/>
      <c r="FW98" s="136"/>
      <c r="FX98" s="136"/>
      <c r="FY98" s="136"/>
      <c r="FZ98" s="136"/>
      <c r="GA98" s="136"/>
      <c r="GB98" s="136"/>
      <c r="GC98" s="136"/>
      <c r="GD98" s="136"/>
      <c r="GE98" s="136"/>
      <c r="GF98" s="136"/>
      <c r="GG98" s="136"/>
      <c r="GH98" s="136"/>
      <c r="GI98" s="136"/>
      <c r="GJ98" s="136"/>
      <c r="GK98" s="136"/>
      <c r="GL98" s="136"/>
      <c r="GM98" s="136"/>
      <c r="GN98" s="136"/>
      <c r="GO98" s="136"/>
      <c r="GP98" s="136"/>
      <c r="GQ98" s="136"/>
      <c r="GR98" s="136"/>
      <c r="GS98" s="136"/>
      <c r="GT98" s="136"/>
      <c r="GU98" s="136"/>
      <c r="GV98" s="136"/>
      <c r="GW98" s="136"/>
      <c r="GX98" s="136"/>
      <c r="GY98" s="136"/>
      <c r="GZ98" s="136"/>
      <c r="HA98" s="136"/>
      <c r="HB98" s="136"/>
      <c r="HC98" s="136"/>
      <c r="HD98" s="136"/>
      <c r="HE98" s="136"/>
      <c r="HF98" s="136"/>
      <c r="HG98" s="136"/>
      <c r="HH98" s="136"/>
      <c r="HI98" s="136"/>
      <c r="HJ98" s="136"/>
      <c r="HK98" s="136"/>
      <c r="HL98" s="136"/>
      <c r="HM98" s="136"/>
      <c r="HN98" s="81"/>
      <c r="HO98" s="81"/>
      <c r="HP98" s="81"/>
      <c r="HQ98" s="81"/>
      <c r="HR98" s="81"/>
      <c r="HS98" s="81"/>
      <c r="HT98" s="81"/>
      <c r="HU98" s="81"/>
      <c r="HV98" s="81"/>
      <c r="HW98" s="81"/>
    </row>
    <row r="99" ht="12.75" customHeight="1">
      <c r="A99" s="19"/>
      <c r="B99" s="24"/>
      <c r="C99" s="135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  <c r="BI99" s="136"/>
      <c r="BJ99" s="136"/>
      <c r="BK99" s="136"/>
      <c r="BL99" s="136"/>
      <c r="BM99" s="136"/>
      <c r="BN99" s="136"/>
      <c r="BO99" s="136"/>
      <c r="BP99" s="136"/>
      <c r="BQ99" s="136"/>
      <c r="BR99" s="136"/>
      <c r="BS99" s="136"/>
      <c r="BT99" s="136"/>
      <c r="BU99" s="136"/>
      <c r="BV99" s="136"/>
      <c r="BW99" s="136"/>
      <c r="BX99" s="136"/>
      <c r="BY99" s="136"/>
      <c r="BZ99" s="136"/>
      <c r="CA99" s="136"/>
      <c r="CB99" s="136"/>
      <c r="CC99" s="136"/>
      <c r="CD99" s="136"/>
      <c r="CE99" s="136"/>
      <c r="CF99" s="136"/>
      <c r="CG99" s="136"/>
      <c r="CH99" s="136"/>
      <c r="CI99" s="136"/>
      <c r="CJ99" s="136"/>
      <c r="CK99" s="136"/>
      <c r="CL99" s="136"/>
      <c r="CM99" s="136"/>
      <c r="CN99" s="136"/>
      <c r="CO99" s="136"/>
      <c r="CP99" s="136"/>
      <c r="CQ99" s="136"/>
      <c r="CR99" s="136"/>
      <c r="CS99" s="136"/>
      <c r="CT99" s="136"/>
      <c r="CU99" s="136"/>
      <c r="CV99" s="136"/>
      <c r="CW99" s="136"/>
      <c r="CX99" s="136"/>
      <c r="CY99" s="136"/>
      <c r="CZ99" s="136"/>
      <c r="DA99" s="136"/>
      <c r="DB99" s="136"/>
      <c r="DC99" s="136"/>
      <c r="DD99" s="136"/>
      <c r="DE99" s="136"/>
      <c r="DF99" s="136"/>
      <c r="DG99" s="136"/>
      <c r="DH99" s="136"/>
      <c r="DI99" s="136"/>
      <c r="DJ99" s="136"/>
      <c r="DK99" s="136"/>
      <c r="DL99" s="136"/>
      <c r="DM99" s="136"/>
      <c r="DN99" s="136"/>
      <c r="DO99" s="136"/>
      <c r="DP99" s="136"/>
      <c r="DQ99" s="136"/>
      <c r="DR99" s="136"/>
      <c r="DS99" s="136"/>
      <c r="DT99" s="136"/>
      <c r="DU99" s="136"/>
      <c r="DV99" s="136"/>
      <c r="DW99" s="136"/>
      <c r="DX99" s="136"/>
      <c r="DY99" s="136"/>
      <c r="DZ99" s="136"/>
      <c r="EA99" s="136"/>
      <c r="EB99" s="136"/>
      <c r="EC99" s="136"/>
      <c r="ED99" s="136"/>
      <c r="EE99" s="136"/>
      <c r="EF99" s="136"/>
      <c r="EG99" s="136"/>
      <c r="EH99" s="136"/>
      <c r="EI99" s="136"/>
      <c r="EJ99" s="136"/>
      <c r="EK99" s="136"/>
      <c r="EL99" s="136"/>
      <c r="EM99" s="136"/>
      <c r="EN99" s="136"/>
      <c r="EO99" s="136"/>
      <c r="EP99" s="136"/>
      <c r="EQ99" s="136"/>
      <c r="ER99" s="136"/>
      <c r="ES99" s="136"/>
      <c r="ET99" s="136"/>
      <c r="EU99" s="136"/>
      <c r="EV99" s="136"/>
      <c r="EW99" s="136"/>
      <c r="EX99" s="136"/>
      <c r="EY99" s="136"/>
      <c r="EZ99" s="136"/>
      <c r="FA99" s="136"/>
      <c r="FB99" s="136"/>
      <c r="FC99" s="136"/>
      <c r="FD99" s="136"/>
      <c r="FE99" s="136"/>
      <c r="FF99" s="136"/>
      <c r="FG99" s="136"/>
      <c r="FH99" s="136"/>
      <c r="FI99" s="136"/>
      <c r="FJ99" s="136"/>
      <c r="FK99" s="136"/>
      <c r="FL99" s="136"/>
      <c r="FM99" s="136"/>
      <c r="FN99" s="136"/>
      <c r="FO99" s="136"/>
      <c r="FP99" s="136"/>
      <c r="FQ99" s="136"/>
      <c r="FR99" s="136"/>
      <c r="FS99" s="136"/>
      <c r="FT99" s="136"/>
      <c r="FU99" s="136"/>
      <c r="FV99" s="136"/>
      <c r="FW99" s="136"/>
      <c r="FX99" s="136"/>
      <c r="FY99" s="136"/>
      <c r="FZ99" s="136"/>
      <c r="GA99" s="136"/>
      <c r="GB99" s="136"/>
      <c r="GC99" s="136"/>
      <c r="GD99" s="136"/>
      <c r="GE99" s="136"/>
      <c r="GF99" s="136"/>
      <c r="GG99" s="136"/>
      <c r="GH99" s="136"/>
      <c r="GI99" s="136"/>
      <c r="GJ99" s="136"/>
      <c r="GK99" s="136"/>
      <c r="GL99" s="136"/>
      <c r="GM99" s="136"/>
      <c r="GN99" s="136"/>
      <c r="GO99" s="136"/>
      <c r="GP99" s="136"/>
      <c r="GQ99" s="136"/>
      <c r="GR99" s="136"/>
      <c r="GS99" s="136"/>
      <c r="GT99" s="136"/>
      <c r="GU99" s="136"/>
      <c r="GV99" s="136"/>
      <c r="GW99" s="136"/>
      <c r="GX99" s="136"/>
      <c r="GY99" s="136"/>
      <c r="GZ99" s="136"/>
      <c r="HA99" s="136"/>
      <c r="HB99" s="136"/>
      <c r="HC99" s="136"/>
      <c r="HD99" s="136"/>
      <c r="HE99" s="136"/>
      <c r="HF99" s="136"/>
      <c r="HG99" s="136"/>
      <c r="HH99" s="136"/>
      <c r="HI99" s="136"/>
      <c r="HJ99" s="136"/>
      <c r="HK99" s="136"/>
      <c r="HL99" s="136"/>
      <c r="HM99" s="136"/>
      <c r="HN99" s="81"/>
      <c r="HO99" s="81"/>
      <c r="HP99" s="81"/>
      <c r="HQ99" s="81"/>
      <c r="HR99" s="81"/>
      <c r="HS99" s="81"/>
      <c r="HT99" s="81"/>
      <c r="HU99" s="81"/>
      <c r="HV99" s="81"/>
      <c r="HW99" s="81"/>
    </row>
    <row r="100" ht="12.75" customHeight="1">
      <c r="A100" s="19"/>
      <c r="B100" s="24"/>
      <c r="C100" s="135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  <c r="AV100" s="136"/>
      <c r="AW100" s="136"/>
      <c r="AX100" s="136"/>
      <c r="AY100" s="136"/>
      <c r="AZ100" s="136"/>
      <c r="BA100" s="136"/>
      <c r="BB100" s="136"/>
      <c r="BC100" s="136"/>
      <c r="BD100" s="136"/>
      <c r="BE100" s="136"/>
      <c r="BF100" s="136"/>
      <c r="BG100" s="136"/>
      <c r="BH100" s="136"/>
      <c r="BI100" s="136"/>
      <c r="BJ100" s="136"/>
      <c r="BK100" s="136"/>
      <c r="BL100" s="136"/>
      <c r="BM100" s="136"/>
      <c r="BN100" s="136"/>
      <c r="BO100" s="136"/>
      <c r="BP100" s="136"/>
      <c r="BQ100" s="136"/>
      <c r="BR100" s="136"/>
      <c r="BS100" s="136"/>
      <c r="BT100" s="136"/>
      <c r="BU100" s="136"/>
      <c r="BV100" s="136"/>
      <c r="BW100" s="136"/>
      <c r="BX100" s="136"/>
      <c r="BY100" s="136"/>
      <c r="BZ100" s="136"/>
      <c r="CA100" s="136"/>
      <c r="CB100" s="136"/>
      <c r="CC100" s="136"/>
      <c r="CD100" s="136"/>
      <c r="CE100" s="136"/>
      <c r="CF100" s="136"/>
      <c r="CG100" s="136"/>
      <c r="CH100" s="136"/>
      <c r="CI100" s="136"/>
      <c r="CJ100" s="136"/>
      <c r="CK100" s="136"/>
      <c r="CL100" s="136"/>
      <c r="CM100" s="136"/>
      <c r="CN100" s="136"/>
      <c r="CO100" s="136"/>
      <c r="CP100" s="136"/>
      <c r="CQ100" s="136"/>
      <c r="CR100" s="136"/>
      <c r="CS100" s="136"/>
      <c r="CT100" s="136"/>
      <c r="CU100" s="136"/>
      <c r="CV100" s="136"/>
      <c r="CW100" s="136"/>
      <c r="CX100" s="136"/>
      <c r="CY100" s="136"/>
      <c r="CZ100" s="136"/>
      <c r="DA100" s="136"/>
      <c r="DB100" s="136"/>
      <c r="DC100" s="136"/>
      <c r="DD100" s="136"/>
      <c r="DE100" s="136"/>
      <c r="DF100" s="136"/>
      <c r="DG100" s="136"/>
      <c r="DH100" s="136"/>
      <c r="DI100" s="136"/>
      <c r="DJ100" s="136"/>
      <c r="DK100" s="136"/>
      <c r="DL100" s="136"/>
      <c r="DM100" s="136"/>
      <c r="DN100" s="136"/>
      <c r="DO100" s="136"/>
      <c r="DP100" s="136"/>
      <c r="DQ100" s="136"/>
      <c r="DR100" s="136"/>
      <c r="DS100" s="136"/>
      <c r="DT100" s="136"/>
      <c r="DU100" s="136"/>
      <c r="DV100" s="136"/>
      <c r="DW100" s="136"/>
      <c r="DX100" s="136"/>
      <c r="DY100" s="136"/>
      <c r="DZ100" s="136"/>
      <c r="EA100" s="136"/>
      <c r="EB100" s="136"/>
      <c r="EC100" s="136"/>
      <c r="ED100" s="136"/>
      <c r="EE100" s="136"/>
      <c r="EF100" s="136"/>
      <c r="EG100" s="136"/>
      <c r="EH100" s="136"/>
      <c r="EI100" s="136"/>
      <c r="EJ100" s="136"/>
      <c r="EK100" s="136"/>
      <c r="EL100" s="136"/>
      <c r="EM100" s="136"/>
      <c r="EN100" s="136"/>
      <c r="EO100" s="136"/>
      <c r="EP100" s="136"/>
      <c r="EQ100" s="136"/>
      <c r="ER100" s="136"/>
      <c r="ES100" s="136"/>
      <c r="ET100" s="136"/>
      <c r="EU100" s="136"/>
      <c r="EV100" s="136"/>
      <c r="EW100" s="136"/>
      <c r="EX100" s="136"/>
      <c r="EY100" s="136"/>
      <c r="EZ100" s="136"/>
      <c r="FA100" s="136"/>
      <c r="FB100" s="136"/>
      <c r="FC100" s="136"/>
      <c r="FD100" s="136"/>
      <c r="FE100" s="136"/>
      <c r="FF100" s="136"/>
      <c r="FG100" s="136"/>
      <c r="FH100" s="136"/>
      <c r="FI100" s="136"/>
      <c r="FJ100" s="136"/>
      <c r="FK100" s="136"/>
      <c r="FL100" s="136"/>
      <c r="FM100" s="136"/>
      <c r="FN100" s="136"/>
      <c r="FO100" s="136"/>
      <c r="FP100" s="136"/>
      <c r="FQ100" s="136"/>
      <c r="FR100" s="136"/>
      <c r="FS100" s="136"/>
      <c r="FT100" s="136"/>
      <c r="FU100" s="136"/>
      <c r="FV100" s="136"/>
      <c r="FW100" s="136"/>
      <c r="FX100" s="136"/>
      <c r="FY100" s="136"/>
      <c r="FZ100" s="136"/>
      <c r="GA100" s="136"/>
      <c r="GB100" s="136"/>
      <c r="GC100" s="136"/>
      <c r="GD100" s="136"/>
      <c r="GE100" s="136"/>
      <c r="GF100" s="136"/>
      <c r="GG100" s="136"/>
      <c r="GH100" s="136"/>
      <c r="GI100" s="136"/>
      <c r="GJ100" s="136"/>
      <c r="GK100" s="136"/>
      <c r="GL100" s="136"/>
      <c r="GM100" s="136"/>
      <c r="GN100" s="136"/>
      <c r="GO100" s="136"/>
      <c r="GP100" s="136"/>
      <c r="GQ100" s="136"/>
      <c r="GR100" s="136"/>
      <c r="GS100" s="136"/>
      <c r="GT100" s="136"/>
      <c r="GU100" s="136"/>
      <c r="GV100" s="136"/>
      <c r="GW100" s="136"/>
      <c r="GX100" s="136"/>
      <c r="GY100" s="136"/>
      <c r="GZ100" s="136"/>
      <c r="HA100" s="136"/>
      <c r="HB100" s="136"/>
      <c r="HC100" s="136"/>
      <c r="HD100" s="136"/>
      <c r="HE100" s="136"/>
      <c r="HF100" s="136"/>
      <c r="HG100" s="136"/>
      <c r="HH100" s="136"/>
      <c r="HI100" s="136"/>
      <c r="HJ100" s="136"/>
      <c r="HK100" s="136"/>
      <c r="HL100" s="136"/>
      <c r="HM100" s="136"/>
      <c r="HN100" s="81"/>
      <c r="HO100" s="81"/>
      <c r="HP100" s="81"/>
      <c r="HQ100" s="81"/>
      <c r="HR100" s="81"/>
      <c r="HS100" s="81"/>
      <c r="HT100" s="81"/>
      <c r="HU100" s="81"/>
      <c r="HV100" s="81"/>
      <c r="HW100" s="81"/>
    </row>
    <row r="101" ht="12.75" customHeight="1">
      <c r="A101" s="19"/>
      <c r="B101" s="24"/>
      <c r="C101" s="135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6"/>
      <c r="BH101" s="136"/>
      <c r="BI101" s="136"/>
      <c r="BJ101" s="136"/>
      <c r="BK101" s="136"/>
      <c r="BL101" s="136"/>
      <c r="BM101" s="136"/>
      <c r="BN101" s="136"/>
      <c r="BO101" s="136"/>
      <c r="BP101" s="136"/>
      <c r="BQ101" s="136"/>
      <c r="BR101" s="136"/>
      <c r="BS101" s="136"/>
      <c r="BT101" s="136"/>
      <c r="BU101" s="136"/>
      <c r="BV101" s="136"/>
      <c r="BW101" s="136"/>
      <c r="BX101" s="136"/>
      <c r="BY101" s="136"/>
      <c r="BZ101" s="136"/>
      <c r="CA101" s="136"/>
      <c r="CB101" s="136"/>
      <c r="CC101" s="136"/>
      <c r="CD101" s="136"/>
      <c r="CE101" s="136"/>
      <c r="CF101" s="136"/>
      <c r="CG101" s="136"/>
      <c r="CH101" s="136"/>
      <c r="CI101" s="136"/>
      <c r="CJ101" s="136"/>
      <c r="CK101" s="136"/>
      <c r="CL101" s="136"/>
      <c r="CM101" s="136"/>
      <c r="CN101" s="136"/>
      <c r="CO101" s="136"/>
      <c r="CP101" s="136"/>
      <c r="CQ101" s="136"/>
      <c r="CR101" s="136"/>
      <c r="CS101" s="136"/>
      <c r="CT101" s="136"/>
      <c r="CU101" s="136"/>
      <c r="CV101" s="136"/>
      <c r="CW101" s="136"/>
      <c r="CX101" s="136"/>
      <c r="CY101" s="136"/>
      <c r="CZ101" s="136"/>
      <c r="DA101" s="136"/>
      <c r="DB101" s="136"/>
      <c r="DC101" s="136"/>
      <c r="DD101" s="136"/>
      <c r="DE101" s="136"/>
      <c r="DF101" s="136"/>
      <c r="DG101" s="136"/>
      <c r="DH101" s="136"/>
      <c r="DI101" s="136"/>
      <c r="DJ101" s="136"/>
      <c r="DK101" s="136"/>
      <c r="DL101" s="136"/>
      <c r="DM101" s="136"/>
      <c r="DN101" s="136"/>
      <c r="DO101" s="136"/>
      <c r="DP101" s="136"/>
      <c r="DQ101" s="136"/>
      <c r="DR101" s="136"/>
      <c r="DS101" s="136"/>
      <c r="DT101" s="136"/>
      <c r="DU101" s="136"/>
      <c r="DV101" s="136"/>
      <c r="DW101" s="136"/>
      <c r="DX101" s="136"/>
      <c r="DY101" s="136"/>
      <c r="DZ101" s="136"/>
      <c r="EA101" s="136"/>
      <c r="EB101" s="136"/>
      <c r="EC101" s="136"/>
      <c r="ED101" s="136"/>
      <c r="EE101" s="136"/>
      <c r="EF101" s="136"/>
      <c r="EG101" s="136"/>
      <c r="EH101" s="136"/>
      <c r="EI101" s="136"/>
      <c r="EJ101" s="136"/>
      <c r="EK101" s="136"/>
      <c r="EL101" s="136"/>
      <c r="EM101" s="136"/>
      <c r="EN101" s="136"/>
      <c r="EO101" s="136"/>
      <c r="EP101" s="136"/>
      <c r="EQ101" s="136"/>
      <c r="ER101" s="136"/>
      <c r="ES101" s="136"/>
      <c r="ET101" s="136"/>
      <c r="EU101" s="136"/>
      <c r="EV101" s="136"/>
      <c r="EW101" s="136"/>
      <c r="EX101" s="136"/>
      <c r="EY101" s="136"/>
      <c r="EZ101" s="136"/>
      <c r="FA101" s="136"/>
      <c r="FB101" s="136"/>
      <c r="FC101" s="136"/>
      <c r="FD101" s="136"/>
      <c r="FE101" s="136"/>
      <c r="FF101" s="136"/>
      <c r="FG101" s="136"/>
      <c r="FH101" s="136"/>
      <c r="FI101" s="136"/>
      <c r="FJ101" s="136"/>
      <c r="FK101" s="136"/>
      <c r="FL101" s="136"/>
      <c r="FM101" s="136"/>
      <c r="FN101" s="136"/>
      <c r="FO101" s="136"/>
      <c r="FP101" s="136"/>
      <c r="FQ101" s="136"/>
      <c r="FR101" s="136"/>
      <c r="FS101" s="136"/>
      <c r="FT101" s="136"/>
      <c r="FU101" s="136"/>
      <c r="FV101" s="136"/>
      <c r="FW101" s="136"/>
      <c r="FX101" s="136"/>
      <c r="FY101" s="136"/>
      <c r="FZ101" s="136"/>
      <c r="GA101" s="136"/>
      <c r="GB101" s="136"/>
      <c r="GC101" s="136"/>
      <c r="GD101" s="136"/>
      <c r="GE101" s="136"/>
      <c r="GF101" s="136"/>
      <c r="GG101" s="136"/>
      <c r="GH101" s="136"/>
      <c r="GI101" s="136"/>
      <c r="GJ101" s="136"/>
      <c r="GK101" s="136"/>
      <c r="GL101" s="136"/>
      <c r="GM101" s="136"/>
      <c r="GN101" s="136"/>
      <c r="GO101" s="136"/>
      <c r="GP101" s="136"/>
      <c r="GQ101" s="136"/>
      <c r="GR101" s="136"/>
      <c r="GS101" s="136"/>
      <c r="GT101" s="136"/>
      <c r="GU101" s="136"/>
      <c r="GV101" s="136"/>
      <c r="GW101" s="136"/>
      <c r="GX101" s="136"/>
      <c r="GY101" s="136"/>
      <c r="GZ101" s="136"/>
      <c r="HA101" s="136"/>
      <c r="HB101" s="136"/>
      <c r="HC101" s="136"/>
      <c r="HD101" s="136"/>
      <c r="HE101" s="136"/>
      <c r="HF101" s="136"/>
      <c r="HG101" s="136"/>
      <c r="HH101" s="136"/>
      <c r="HI101" s="136"/>
      <c r="HJ101" s="136"/>
      <c r="HK101" s="136"/>
      <c r="HL101" s="136"/>
      <c r="HM101" s="136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</row>
    <row r="102" ht="12.75" customHeight="1">
      <c r="A102" s="19"/>
      <c r="B102" s="24"/>
      <c r="C102" s="135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6"/>
      <c r="AV102" s="136"/>
      <c r="AW102" s="136"/>
      <c r="AX102" s="136"/>
      <c r="AY102" s="136"/>
      <c r="AZ102" s="136"/>
      <c r="BA102" s="136"/>
      <c r="BB102" s="136"/>
      <c r="BC102" s="136"/>
      <c r="BD102" s="136"/>
      <c r="BE102" s="136"/>
      <c r="BF102" s="136"/>
      <c r="BG102" s="136"/>
      <c r="BH102" s="136"/>
      <c r="BI102" s="136"/>
      <c r="BJ102" s="136"/>
      <c r="BK102" s="136"/>
      <c r="BL102" s="136"/>
      <c r="BM102" s="136"/>
      <c r="BN102" s="136"/>
      <c r="BO102" s="136"/>
      <c r="BP102" s="136"/>
      <c r="BQ102" s="136"/>
      <c r="BR102" s="136"/>
      <c r="BS102" s="136"/>
      <c r="BT102" s="136"/>
      <c r="BU102" s="136"/>
      <c r="BV102" s="136"/>
      <c r="BW102" s="136"/>
      <c r="BX102" s="136"/>
      <c r="BY102" s="136"/>
      <c r="BZ102" s="136"/>
      <c r="CA102" s="136"/>
      <c r="CB102" s="136"/>
      <c r="CC102" s="136"/>
      <c r="CD102" s="136"/>
      <c r="CE102" s="136"/>
      <c r="CF102" s="136"/>
      <c r="CG102" s="136"/>
      <c r="CH102" s="136"/>
      <c r="CI102" s="136"/>
      <c r="CJ102" s="136"/>
      <c r="CK102" s="136"/>
      <c r="CL102" s="136"/>
      <c r="CM102" s="136"/>
      <c r="CN102" s="136"/>
      <c r="CO102" s="136"/>
      <c r="CP102" s="136"/>
      <c r="CQ102" s="136"/>
      <c r="CR102" s="136"/>
      <c r="CS102" s="136"/>
      <c r="CT102" s="136"/>
      <c r="CU102" s="136"/>
      <c r="CV102" s="136"/>
      <c r="CW102" s="136"/>
      <c r="CX102" s="136"/>
      <c r="CY102" s="136"/>
      <c r="CZ102" s="136"/>
      <c r="DA102" s="136"/>
      <c r="DB102" s="136"/>
      <c r="DC102" s="136"/>
      <c r="DD102" s="136"/>
      <c r="DE102" s="136"/>
      <c r="DF102" s="136"/>
      <c r="DG102" s="136"/>
      <c r="DH102" s="136"/>
      <c r="DI102" s="136"/>
      <c r="DJ102" s="136"/>
      <c r="DK102" s="136"/>
      <c r="DL102" s="136"/>
      <c r="DM102" s="136"/>
      <c r="DN102" s="136"/>
      <c r="DO102" s="136"/>
      <c r="DP102" s="136"/>
      <c r="DQ102" s="136"/>
      <c r="DR102" s="136"/>
      <c r="DS102" s="136"/>
      <c r="DT102" s="136"/>
      <c r="DU102" s="136"/>
      <c r="DV102" s="136"/>
      <c r="DW102" s="136"/>
      <c r="DX102" s="136"/>
      <c r="DY102" s="136"/>
      <c r="DZ102" s="136"/>
      <c r="EA102" s="136"/>
      <c r="EB102" s="136"/>
      <c r="EC102" s="136"/>
      <c r="ED102" s="136"/>
      <c r="EE102" s="136"/>
      <c r="EF102" s="136"/>
      <c r="EG102" s="136"/>
      <c r="EH102" s="136"/>
      <c r="EI102" s="136"/>
      <c r="EJ102" s="136"/>
      <c r="EK102" s="136"/>
      <c r="EL102" s="136"/>
      <c r="EM102" s="136"/>
      <c r="EN102" s="136"/>
      <c r="EO102" s="136"/>
      <c r="EP102" s="136"/>
      <c r="EQ102" s="136"/>
      <c r="ER102" s="136"/>
      <c r="ES102" s="136"/>
      <c r="ET102" s="136"/>
      <c r="EU102" s="136"/>
      <c r="EV102" s="136"/>
      <c r="EW102" s="136"/>
      <c r="EX102" s="136"/>
      <c r="EY102" s="136"/>
      <c r="EZ102" s="136"/>
      <c r="FA102" s="136"/>
      <c r="FB102" s="136"/>
      <c r="FC102" s="136"/>
      <c r="FD102" s="136"/>
      <c r="FE102" s="136"/>
      <c r="FF102" s="136"/>
      <c r="FG102" s="136"/>
      <c r="FH102" s="136"/>
      <c r="FI102" s="136"/>
      <c r="FJ102" s="136"/>
      <c r="FK102" s="136"/>
      <c r="FL102" s="136"/>
      <c r="FM102" s="136"/>
      <c r="FN102" s="136"/>
      <c r="FO102" s="136"/>
      <c r="FP102" s="136"/>
      <c r="FQ102" s="136"/>
      <c r="FR102" s="136"/>
      <c r="FS102" s="136"/>
      <c r="FT102" s="136"/>
      <c r="FU102" s="136"/>
      <c r="FV102" s="136"/>
      <c r="FW102" s="136"/>
      <c r="FX102" s="136"/>
      <c r="FY102" s="136"/>
      <c r="FZ102" s="136"/>
      <c r="GA102" s="136"/>
      <c r="GB102" s="136"/>
      <c r="GC102" s="136"/>
      <c r="GD102" s="136"/>
      <c r="GE102" s="136"/>
      <c r="GF102" s="136"/>
      <c r="GG102" s="136"/>
      <c r="GH102" s="136"/>
      <c r="GI102" s="136"/>
      <c r="GJ102" s="136"/>
      <c r="GK102" s="136"/>
      <c r="GL102" s="136"/>
      <c r="GM102" s="136"/>
      <c r="GN102" s="136"/>
      <c r="GO102" s="136"/>
      <c r="GP102" s="136"/>
      <c r="GQ102" s="136"/>
      <c r="GR102" s="136"/>
      <c r="GS102" s="136"/>
      <c r="GT102" s="136"/>
      <c r="GU102" s="136"/>
      <c r="GV102" s="136"/>
      <c r="GW102" s="136"/>
      <c r="GX102" s="136"/>
      <c r="GY102" s="136"/>
      <c r="GZ102" s="136"/>
      <c r="HA102" s="136"/>
      <c r="HB102" s="136"/>
      <c r="HC102" s="136"/>
      <c r="HD102" s="136"/>
      <c r="HE102" s="136"/>
      <c r="HF102" s="136"/>
      <c r="HG102" s="136"/>
      <c r="HH102" s="136"/>
      <c r="HI102" s="136"/>
      <c r="HJ102" s="136"/>
      <c r="HK102" s="136"/>
      <c r="HL102" s="136"/>
      <c r="HM102" s="136"/>
      <c r="HN102" s="81"/>
      <c r="HO102" s="81"/>
      <c r="HP102" s="81"/>
      <c r="HQ102" s="81"/>
      <c r="HR102" s="81"/>
      <c r="HS102" s="81"/>
      <c r="HT102" s="81"/>
      <c r="HU102" s="81"/>
      <c r="HV102" s="81"/>
      <c r="HW102" s="81"/>
    </row>
    <row r="103" ht="12.75" customHeight="1">
      <c r="A103" s="19"/>
      <c r="B103" s="24"/>
      <c r="C103" s="135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6"/>
      <c r="BH103" s="136"/>
      <c r="BI103" s="136"/>
      <c r="BJ103" s="136"/>
      <c r="BK103" s="136"/>
      <c r="BL103" s="136"/>
      <c r="BM103" s="136"/>
      <c r="BN103" s="136"/>
      <c r="BO103" s="136"/>
      <c r="BP103" s="136"/>
      <c r="BQ103" s="136"/>
      <c r="BR103" s="136"/>
      <c r="BS103" s="136"/>
      <c r="BT103" s="136"/>
      <c r="BU103" s="136"/>
      <c r="BV103" s="136"/>
      <c r="BW103" s="136"/>
      <c r="BX103" s="136"/>
      <c r="BY103" s="136"/>
      <c r="BZ103" s="136"/>
      <c r="CA103" s="136"/>
      <c r="CB103" s="136"/>
      <c r="CC103" s="136"/>
      <c r="CD103" s="136"/>
      <c r="CE103" s="136"/>
      <c r="CF103" s="136"/>
      <c r="CG103" s="136"/>
      <c r="CH103" s="136"/>
      <c r="CI103" s="136"/>
      <c r="CJ103" s="136"/>
      <c r="CK103" s="136"/>
      <c r="CL103" s="136"/>
      <c r="CM103" s="136"/>
      <c r="CN103" s="136"/>
      <c r="CO103" s="136"/>
      <c r="CP103" s="136"/>
      <c r="CQ103" s="136"/>
      <c r="CR103" s="136"/>
      <c r="CS103" s="136"/>
      <c r="CT103" s="136"/>
      <c r="CU103" s="136"/>
      <c r="CV103" s="136"/>
      <c r="CW103" s="136"/>
      <c r="CX103" s="136"/>
      <c r="CY103" s="136"/>
      <c r="CZ103" s="136"/>
      <c r="DA103" s="136"/>
      <c r="DB103" s="136"/>
      <c r="DC103" s="136"/>
      <c r="DD103" s="136"/>
      <c r="DE103" s="136"/>
      <c r="DF103" s="136"/>
      <c r="DG103" s="136"/>
      <c r="DH103" s="136"/>
      <c r="DI103" s="136"/>
      <c r="DJ103" s="136"/>
      <c r="DK103" s="136"/>
      <c r="DL103" s="136"/>
      <c r="DM103" s="136"/>
      <c r="DN103" s="136"/>
      <c r="DO103" s="136"/>
      <c r="DP103" s="136"/>
      <c r="DQ103" s="136"/>
      <c r="DR103" s="136"/>
      <c r="DS103" s="136"/>
      <c r="DT103" s="136"/>
      <c r="DU103" s="136"/>
      <c r="DV103" s="136"/>
      <c r="DW103" s="136"/>
      <c r="DX103" s="136"/>
      <c r="DY103" s="136"/>
      <c r="DZ103" s="136"/>
      <c r="EA103" s="136"/>
      <c r="EB103" s="136"/>
      <c r="EC103" s="136"/>
      <c r="ED103" s="136"/>
      <c r="EE103" s="136"/>
      <c r="EF103" s="136"/>
      <c r="EG103" s="136"/>
      <c r="EH103" s="136"/>
      <c r="EI103" s="136"/>
      <c r="EJ103" s="136"/>
      <c r="EK103" s="136"/>
      <c r="EL103" s="136"/>
      <c r="EM103" s="136"/>
      <c r="EN103" s="136"/>
      <c r="EO103" s="136"/>
      <c r="EP103" s="136"/>
      <c r="EQ103" s="136"/>
      <c r="ER103" s="136"/>
      <c r="ES103" s="136"/>
      <c r="ET103" s="136"/>
      <c r="EU103" s="136"/>
      <c r="EV103" s="136"/>
      <c r="EW103" s="136"/>
      <c r="EX103" s="136"/>
      <c r="EY103" s="136"/>
      <c r="EZ103" s="136"/>
      <c r="FA103" s="136"/>
      <c r="FB103" s="136"/>
      <c r="FC103" s="136"/>
      <c r="FD103" s="136"/>
      <c r="FE103" s="136"/>
      <c r="FF103" s="136"/>
      <c r="FG103" s="136"/>
      <c r="FH103" s="136"/>
      <c r="FI103" s="136"/>
      <c r="FJ103" s="136"/>
      <c r="FK103" s="136"/>
      <c r="FL103" s="136"/>
      <c r="FM103" s="136"/>
      <c r="FN103" s="136"/>
      <c r="FO103" s="136"/>
      <c r="FP103" s="136"/>
      <c r="FQ103" s="136"/>
      <c r="FR103" s="136"/>
      <c r="FS103" s="136"/>
      <c r="FT103" s="136"/>
      <c r="FU103" s="136"/>
      <c r="FV103" s="136"/>
      <c r="FW103" s="136"/>
      <c r="FX103" s="136"/>
      <c r="FY103" s="136"/>
      <c r="FZ103" s="136"/>
      <c r="GA103" s="136"/>
      <c r="GB103" s="136"/>
      <c r="GC103" s="136"/>
      <c r="GD103" s="136"/>
      <c r="GE103" s="136"/>
      <c r="GF103" s="136"/>
      <c r="GG103" s="136"/>
      <c r="GH103" s="136"/>
      <c r="GI103" s="136"/>
      <c r="GJ103" s="136"/>
      <c r="GK103" s="136"/>
      <c r="GL103" s="136"/>
      <c r="GM103" s="136"/>
      <c r="GN103" s="136"/>
      <c r="GO103" s="136"/>
      <c r="GP103" s="136"/>
      <c r="GQ103" s="136"/>
      <c r="GR103" s="136"/>
      <c r="GS103" s="136"/>
      <c r="GT103" s="136"/>
      <c r="GU103" s="136"/>
      <c r="GV103" s="136"/>
      <c r="GW103" s="136"/>
      <c r="GX103" s="136"/>
      <c r="GY103" s="136"/>
      <c r="GZ103" s="136"/>
      <c r="HA103" s="136"/>
      <c r="HB103" s="136"/>
      <c r="HC103" s="136"/>
      <c r="HD103" s="136"/>
      <c r="HE103" s="136"/>
      <c r="HF103" s="136"/>
      <c r="HG103" s="136"/>
      <c r="HH103" s="136"/>
      <c r="HI103" s="136"/>
      <c r="HJ103" s="136"/>
      <c r="HK103" s="136"/>
      <c r="HL103" s="136"/>
      <c r="HM103" s="136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</row>
    <row r="104" ht="12.75" customHeight="1">
      <c r="A104" s="19"/>
      <c r="B104" s="24"/>
      <c r="C104" s="135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  <c r="BF104" s="136"/>
      <c r="BG104" s="136"/>
      <c r="BH104" s="136"/>
      <c r="BI104" s="136"/>
      <c r="BJ104" s="136"/>
      <c r="BK104" s="136"/>
      <c r="BL104" s="136"/>
      <c r="BM104" s="136"/>
      <c r="BN104" s="136"/>
      <c r="BO104" s="136"/>
      <c r="BP104" s="136"/>
      <c r="BQ104" s="136"/>
      <c r="BR104" s="136"/>
      <c r="BS104" s="136"/>
      <c r="BT104" s="136"/>
      <c r="BU104" s="136"/>
      <c r="BV104" s="136"/>
      <c r="BW104" s="136"/>
      <c r="BX104" s="136"/>
      <c r="BY104" s="136"/>
      <c r="BZ104" s="136"/>
      <c r="CA104" s="136"/>
      <c r="CB104" s="136"/>
      <c r="CC104" s="136"/>
      <c r="CD104" s="136"/>
      <c r="CE104" s="136"/>
      <c r="CF104" s="136"/>
      <c r="CG104" s="136"/>
      <c r="CH104" s="136"/>
      <c r="CI104" s="136"/>
      <c r="CJ104" s="136"/>
      <c r="CK104" s="136"/>
      <c r="CL104" s="136"/>
      <c r="CM104" s="136"/>
      <c r="CN104" s="136"/>
      <c r="CO104" s="136"/>
      <c r="CP104" s="136"/>
      <c r="CQ104" s="136"/>
      <c r="CR104" s="136"/>
      <c r="CS104" s="136"/>
      <c r="CT104" s="136"/>
      <c r="CU104" s="136"/>
      <c r="CV104" s="136"/>
      <c r="CW104" s="136"/>
      <c r="CX104" s="136"/>
      <c r="CY104" s="136"/>
      <c r="CZ104" s="136"/>
      <c r="DA104" s="136"/>
      <c r="DB104" s="136"/>
      <c r="DC104" s="136"/>
      <c r="DD104" s="136"/>
      <c r="DE104" s="136"/>
      <c r="DF104" s="136"/>
      <c r="DG104" s="136"/>
      <c r="DH104" s="136"/>
      <c r="DI104" s="136"/>
      <c r="DJ104" s="136"/>
      <c r="DK104" s="136"/>
      <c r="DL104" s="136"/>
      <c r="DM104" s="136"/>
      <c r="DN104" s="136"/>
      <c r="DO104" s="136"/>
      <c r="DP104" s="136"/>
      <c r="DQ104" s="136"/>
      <c r="DR104" s="136"/>
      <c r="DS104" s="136"/>
      <c r="DT104" s="136"/>
      <c r="DU104" s="136"/>
      <c r="DV104" s="136"/>
      <c r="DW104" s="136"/>
      <c r="DX104" s="136"/>
      <c r="DY104" s="136"/>
      <c r="DZ104" s="136"/>
      <c r="EA104" s="136"/>
      <c r="EB104" s="136"/>
      <c r="EC104" s="136"/>
      <c r="ED104" s="136"/>
      <c r="EE104" s="136"/>
      <c r="EF104" s="136"/>
      <c r="EG104" s="136"/>
      <c r="EH104" s="136"/>
      <c r="EI104" s="136"/>
      <c r="EJ104" s="136"/>
      <c r="EK104" s="136"/>
      <c r="EL104" s="136"/>
      <c r="EM104" s="136"/>
      <c r="EN104" s="136"/>
      <c r="EO104" s="136"/>
      <c r="EP104" s="136"/>
      <c r="EQ104" s="136"/>
      <c r="ER104" s="136"/>
      <c r="ES104" s="136"/>
      <c r="ET104" s="136"/>
      <c r="EU104" s="136"/>
      <c r="EV104" s="136"/>
      <c r="EW104" s="136"/>
      <c r="EX104" s="136"/>
      <c r="EY104" s="136"/>
      <c r="EZ104" s="136"/>
      <c r="FA104" s="136"/>
      <c r="FB104" s="136"/>
      <c r="FC104" s="136"/>
      <c r="FD104" s="136"/>
      <c r="FE104" s="136"/>
      <c r="FF104" s="136"/>
      <c r="FG104" s="136"/>
      <c r="FH104" s="136"/>
      <c r="FI104" s="136"/>
      <c r="FJ104" s="136"/>
      <c r="FK104" s="136"/>
      <c r="FL104" s="136"/>
      <c r="FM104" s="136"/>
      <c r="FN104" s="136"/>
      <c r="FO104" s="136"/>
      <c r="FP104" s="136"/>
      <c r="FQ104" s="136"/>
      <c r="FR104" s="136"/>
      <c r="FS104" s="136"/>
      <c r="FT104" s="136"/>
      <c r="FU104" s="136"/>
      <c r="FV104" s="136"/>
      <c r="FW104" s="136"/>
      <c r="FX104" s="136"/>
      <c r="FY104" s="136"/>
      <c r="FZ104" s="136"/>
      <c r="GA104" s="136"/>
      <c r="GB104" s="136"/>
      <c r="GC104" s="136"/>
      <c r="GD104" s="136"/>
      <c r="GE104" s="136"/>
      <c r="GF104" s="136"/>
      <c r="GG104" s="136"/>
      <c r="GH104" s="136"/>
      <c r="GI104" s="136"/>
      <c r="GJ104" s="136"/>
      <c r="GK104" s="136"/>
      <c r="GL104" s="136"/>
      <c r="GM104" s="136"/>
      <c r="GN104" s="136"/>
      <c r="GO104" s="136"/>
      <c r="GP104" s="136"/>
      <c r="GQ104" s="136"/>
      <c r="GR104" s="136"/>
      <c r="GS104" s="136"/>
      <c r="GT104" s="136"/>
      <c r="GU104" s="136"/>
      <c r="GV104" s="136"/>
      <c r="GW104" s="136"/>
      <c r="GX104" s="136"/>
      <c r="GY104" s="136"/>
      <c r="GZ104" s="136"/>
      <c r="HA104" s="136"/>
      <c r="HB104" s="136"/>
      <c r="HC104" s="136"/>
      <c r="HD104" s="136"/>
      <c r="HE104" s="136"/>
      <c r="HF104" s="136"/>
      <c r="HG104" s="136"/>
      <c r="HH104" s="136"/>
      <c r="HI104" s="136"/>
      <c r="HJ104" s="136"/>
      <c r="HK104" s="136"/>
      <c r="HL104" s="136"/>
      <c r="HM104" s="136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</row>
    <row r="105" ht="12.75" customHeight="1">
      <c r="A105" s="19"/>
      <c r="B105" s="24"/>
      <c r="C105" s="135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6"/>
      <c r="BH105" s="136"/>
      <c r="BI105" s="136"/>
      <c r="BJ105" s="136"/>
      <c r="BK105" s="136"/>
      <c r="BL105" s="136"/>
      <c r="BM105" s="136"/>
      <c r="BN105" s="136"/>
      <c r="BO105" s="136"/>
      <c r="BP105" s="136"/>
      <c r="BQ105" s="136"/>
      <c r="BR105" s="136"/>
      <c r="BS105" s="136"/>
      <c r="BT105" s="136"/>
      <c r="BU105" s="136"/>
      <c r="BV105" s="136"/>
      <c r="BW105" s="136"/>
      <c r="BX105" s="136"/>
      <c r="BY105" s="136"/>
      <c r="BZ105" s="136"/>
      <c r="CA105" s="136"/>
      <c r="CB105" s="136"/>
      <c r="CC105" s="136"/>
      <c r="CD105" s="136"/>
      <c r="CE105" s="136"/>
      <c r="CF105" s="136"/>
      <c r="CG105" s="136"/>
      <c r="CH105" s="136"/>
      <c r="CI105" s="136"/>
      <c r="CJ105" s="136"/>
      <c r="CK105" s="136"/>
      <c r="CL105" s="136"/>
      <c r="CM105" s="136"/>
      <c r="CN105" s="136"/>
      <c r="CO105" s="136"/>
      <c r="CP105" s="136"/>
      <c r="CQ105" s="136"/>
      <c r="CR105" s="136"/>
      <c r="CS105" s="136"/>
      <c r="CT105" s="136"/>
      <c r="CU105" s="136"/>
      <c r="CV105" s="136"/>
      <c r="CW105" s="136"/>
      <c r="CX105" s="136"/>
      <c r="CY105" s="136"/>
      <c r="CZ105" s="136"/>
      <c r="DA105" s="136"/>
      <c r="DB105" s="136"/>
      <c r="DC105" s="136"/>
      <c r="DD105" s="136"/>
      <c r="DE105" s="136"/>
      <c r="DF105" s="136"/>
      <c r="DG105" s="136"/>
      <c r="DH105" s="136"/>
      <c r="DI105" s="136"/>
      <c r="DJ105" s="136"/>
      <c r="DK105" s="136"/>
      <c r="DL105" s="136"/>
      <c r="DM105" s="136"/>
      <c r="DN105" s="136"/>
      <c r="DO105" s="136"/>
      <c r="DP105" s="136"/>
      <c r="DQ105" s="136"/>
      <c r="DR105" s="136"/>
      <c r="DS105" s="136"/>
      <c r="DT105" s="136"/>
      <c r="DU105" s="136"/>
      <c r="DV105" s="136"/>
      <c r="DW105" s="136"/>
      <c r="DX105" s="136"/>
      <c r="DY105" s="136"/>
      <c r="DZ105" s="136"/>
      <c r="EA105" s="136"/>
      <c r="EB105" s="136"/>
      <c r="EC105" s="136"/>
      <c r="ED105" s="136"/>
      <c r="EE105" s="136"/>
      <c r="EF105" s="136"/>
      <c r="EG105" s="136"/>
      <c r="EH105" s="136"/>
      <c r="EI105" s="136"/>
      <c r="EJ105" s="136"/>
      <c r="EK105" s="136"/>
      <c r="EL105" s="136"/>
      <c r="EM105" s="136"/>
      <c r="EN105" s="136"/>
      <c r="EO105" s="136"/>
      <c r="EP105" s="136"/>
      <c r="EQ105" s="136"/>
      <c r="ER105" s="136"/>
      <c r="ES105" s="136"/>
      <c r="ET105" s="136"/>
      <c r="EU105" s="136"/>
      <c r="EV105" s="136"/>
      <c r="EW105" s="136"/>
      <c r="EX105" s="136"/>
      <c r="EY105" s="136"/>
      <c r="EZ105" s="136"/>
      <c r="FA105" s="136"/>
      <c r="FB105" s="136"/>
      <c r="FC105" s="136"/>
      <c r="FD105" s="136"/>
      <c r="FE105" s="136"/>
      <c r="FF105" s="136"/>
      <c r="FG105" s="136"/>
      <c r="FH105" s="136"/>
      <c r="FI105" s="136"/>
      <c r="FJ105" s="136"/>
      <c r="FK105" s="136"/>
      <c r="FL105" s="136"/>
      <c r="FM105" s="136"/>
      <c r="FN105" s="136"/>
      <c r="FO105" s="136"/>
      <c r="FP105" s="136"/>
      <c r="FQ105" s="136"/>
      <c r="FR105" s="136"/>
      <c r="FS105" s="136"/>
      <c r="FT105" s="136"/>
      <c r="FU105" s="136"/>
      <c r="FV105" s="136"/>
      <c r="FW105" s="136"/>
      <c r="FX105" s="136"/>
      <c r="FY105" s="136"/>
      <c r="FZ105" s="136"/>
      <c r="GA105" s="136"/>
      <c r="GB105" s="136"/>
      <c r="GC105" s="136"/>
      <c r="GD105" s="136"/>
      <c r="GE105" s="136"/>
      <c r="GF105" s="136"/>
      <c r="GG105" s="136"/>
      <c r="GH105" s="136"/>
      <c r="GI105" s="136"/>
      <c r="GJ105" s="136"/>
      <c r="GK105" s="136"/>
      <c r="GL105" s="136"/>
      <c r="GM105" s="136"/>
      <c r="GN105" s="136"/>
      <c r="GO105" s="136"/>
      <c r="GP105" s="136"/>
      <c r="GQ105" s="136"/>
      <c r="GR105" s="136"/>
      <c r="GS105" s="136"/>
      <c r="GT105" s="136"/>
      <c r="GU105" s="136"/>
      <c r="GV105" s="136"/>
      <c r="GW105" s="136"/>
      <c r="GX105" s="136"/>
      <c r="GY105" s="136"/>
      <c r="GZ105" s="136"/>
      <c r="HA105" s="136"/>
      <c r="HB105" s="136"/>
      <c r="HC105" s="136"/>
      <c r="HD105" s="136"/>
      <c r="HE105" s="136"/>
      <c r="HF105" s="136"/>
      <c r="HG105" s="136"/>
      <c r="HH105" s="136"/>
      <c r="HI105" s="136"/>
      <c r="HJ105" s="136"/>
      <c r="HK105" s="136"/>
      <c r="HL105" s="136"/>
      <c r="HM105" s="136"/>
      <c r="HN105" s="81"/>
      <c r="HO105" s="81"/>
      <c r="HP105" s="81"/>
      <c r="HQ105" s="81"/>
      <c r="HR105" s="81"/>
      <c r="HS105" s="81"/>
      <c r="HT105" s="81"/>
      <c r="HU105" s="81"/>
      <c r="HV105" s="81"/>
      <c r="HW105" s="81"/>
    </row>
    <row r="106" ht="12.75" customHeight="1">
      <c r="A106" s="19"/>
      <c r="B106" s="24"/>
      <c r="C106" s="135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6"/>
      <c r="AV106" s="136"/>
      <c r="AW106" s="136"/>
      <c r="AX106" s="136"/>
      <c r="AY106" s="136"/>
      <c r="AZ106" s="136"/>
      <c r="BA106" s="136"/>
      <c r="BB106" s="136"/>
      <c r="BC106" s="136"/>
      <c r="BD106" s="136"/>
      <c r="BE106" s="136"/>
      <c r="BF106" s="136"/>
      <c r="BG106" s="136"/>
      <c r="BH106" s="136"/>
      <c r="BI106" s="136"/>
      <c r="BJ106" s="136"/>
      <c r="BK106" s="136"/>
      <c r="BL106" s="136"/>
      <c r="BM106" s="136"/>
      <c r="BN106" s="136"/>
      <c r="BO106" s="136"/>
      <c r="BP106" s="136"/>
      <c r="BQ106" s="136"/>
      <c r="BR106" s="136"/>
      <c r="BS106" s="136"/>
      <c r="BT106" s="136"/>
      <c r="BU106" s="136"/>
      <c r="BV106" s="136"/>
      <c r="BW106" s="136"/>
      <c r="BX106" s="136"/>
      <c r="BY106" s="136"/>
      <c r="BZ106" s="136"/>
      <c r="CA106" s="136"/>
      <c r="CB106" s="136"/>
      <c r="CC106" s="136"/>
      <c r="CD106" s="136"/>
      <c r="CE106" s="136"/>
      <c r="CF106" s="136"/>
      <c r="CG106" s="136"/>
      <c r="CH106" s="136"/>
      <c r="CI106" s="136"/>
      <c r="CJ106" s="136"/>
      <c r="CK106" s="136"/>
      <c r="CL106" s="136"/>
      <c r="CM106" s="136"/>
      <c r="CN106" s="136"/>
      <c r="CO106" s="136"/>
      <c r="CP106" s="136"/>
      <c r="CQ106" s="136"/>
      <c r="CR106" s="136"/>
      <c r="CS106" s="136"/>
      <c r="CT106" s="136"/>
      <c r="CU106" s="136"/>
      <c r="CV106" s="136"/>
      <c r="CW106" s="136"/>
      <c r="CX106" s="136"/>
      <c r="CY106" s="136"/>
      <c r="CZ106" s="136"/>
      <c r="DA106" s="136"/>
      <c r="DB106" s="136"/>
      <c r="DC106" s="136"/>
      <c r="DD106" s="136"/>
      <c r="DE106" s="136"/>
      <c r="DF106" s="136"/>
      <c r="DG106" s="136"/>
      <c r="DH106" s="136"/>
      <c r="DI106" s="136"/>
      <c r="DJ106" s="136"/>
      <c r="DK106" s="136"/>
      <c r="DL106" s="136"/>
      <c r="DM106" s="136"/>
      <c r="DN106" s="136"/>
      <c r="DO106" s="136"/>
      <c r="DP106" s="136"/>
      <c r="DQ106" s="136"/>
      <c r="DR106" s="136"/>
      <c r="DS106" s="136"/>
      <c r="DT106" s="136"/>
      <c r="DU106" s="136"/>
      <c r="DV106" s="136"/>
      <c r="DW106" s="136"/>
      <c r="DX106" s="136"/>
      <c r="DY106" s="136"/>
      <c r="DZ106" s="136"/>
      <c r="EA106" s="136"/>
      <c r="EB106" s="136"/>
      <c r="EC106" s="136"/>
      <c r="ED106" s="136"/>
      <c r="EE106" s="136"/>
      <c r="EF106" s="136"/>
      <c r="EG106" s="136"/>
      <c r="EH106" s="136"/>
      <c r="EI106" s="136"/>
      <c r="EJ106" s="136"/>
      <c r="EK106" s="136"/>
      <c r="EL106" s="136"/>
      <c r="EM106" s="136"/>
      <c r="EN106" s="136"/>
      <c r="EO106" s="136"/>
      <c r="EP106" s="136"/>
      <c r="EQ106" s="136"/>
      <c r="ER106" s="136"/>
      <c r="ES106" s="136"/>
      <c r="ET106" s="136"/>
      <c r="EU106" s="136"/>
      <c r="EV106" s="136"/>
      <c r="EW106" s="136"/>
      <c r="EX106" s="136"/>
      <c r="EY106" s="136"/>
      <c r="EZ106" s="136"/>
      <c r="FA106" s="136"/>
      <c r="FB106" s="136"/>
      <c r="FC106" s="136"/>
      <c r="FD106" s="136"/>
      <c r="FE106" s="136"/>
      <c r="FF106" s="136"/>
      <c r="FG106" s="136"/>
      <c r="FH106" s="136"/>
      <c r="FI106" s="136"/>
      <c r="FJ106" s="136"/>
      <c r="FK106" s="136"/>
      <c r="FL106" s="136"/>
      <c r="FM106" s="136"/>
      <c r="FN106" s="136"/>
      <c r="FO106" s="136"/>
      <c r="FP106" s="136"/>
      <c r="FQ106" s="136"/>
      <c r="FR106" s="136"/>
      <c r="FS106" s="136"/>
      <c r="FT106" s="136"/>
      <c r="FU106" s="136"/>
      <c r="FV106" s="136"/>
      <c r="FW106" s="136"/>
      <c r="FX106" s="136"/>
      <c r="FY106" s="136"/>
      <c r="FZ106" s="136"/>
      <c r="GA106" s="136"/>
      <c r="GB106" s="136"/>
      <c r="GC106" s="136"/>
      <c r="GD106" s="136"/>
      <c r="GE106" s="136"/>
      <c r="GF106" s="136"/>
      <c r="GG106" s="136"/>
      <c r="GH106" s="136"/>
      <c r="GI106" s="136"/>
      <c r="GJ106" s="136"/>
      <c r="GK106" s="136"/>
      <c r="GL106" s="136"/>
      <c r="GM106" s="136"/>
      <c r="GN106" s="136"/>
      <c r="GO106" s="136"/>
      <c r="GP106" s="136"/>
      <c r="GQ106" s="136"/>
      <c r="GR106" s="136"/>
      <c r="GS106" s="136"/>
      <c r="GT106" s="136"/>
      <c r="GU106" s="136"/>
      <c r="GV106" s="136"/>
      <c r="GW106" s="136"/>
      <c r="GX106" s="136"/>
      <c r="GY106" s="136"/>
      <c r="GZ106" s="136"/>
      <c r="HA106" s="136"/>
      <c r="HB106" s="136"/>
      <c r="HC106" s="136"/>
      <c r="HD106" s="136"/>
      <c r="HE106" s="136"/>
      <c r="HF106" s="136"/>
      <c r="HG106" s="136"/>
      <c r="HH106" s="136"/>
      <c r="HI106" s="136"/>
      <c r="HJ106" s="136"/>
      <c r="HK106" s="136"/>
      <c r="HL106" s="136"/>
      <c r="HM106" s="136"/>
      <c r="HN106" s="81"/>
      <c r="HO106" s="81"/>
      <c r="HP106" s="81"/>
      <c r="HQ106" s="81"/>
      <c r="HR106" s="81"/>
      <c r="HS106" s="81"/>
      <c r="HT106" s="81"/>
      <c r="HU106" s="81"/>
      <c r="HV106" s="81"/>
      <c r="HW106" s="81"/>
    </row>
    <row r="107" ht="12.75" customHeight="1">
      <c r="A107" s="19"/>
      <c r="B107" s="24"/>
      <c r="C107" s="135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136"/>
      <c r="AF107" s="136"/>
      <c r="AG107" s="136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6"/>
      <c r="BH107" s="136"/>
      <c r="BI107" s="136"/>
      <c r="BJ107" s="136"/>
      <c r="BK107" s="136"/>
      <c r="BL107" s="136"/>
      <c r="BM107" s="136"/>
      <c r="BN107" s="136"/>
      <c r="BO107" s="136"/>
      <c r="BP107" s="136"/>
      <c r="BQ107" s="136"/>
      <c r="BR107" s="136"/>
      <c r="BS107" s="136"/>
      <c r="BT107" s="136"/>
      <c r="BU107" s="136"/>
      <c r="BV107" s="136"/>
      <c r="BW107" s="136"/>
      <c r="BX107" s="136"/>
      <c r="BY107" s="136"/>
      <c r="BZ107" s="136"/>
      <c r="CA107" s="136"/>
      <c r="CB107" s="136"/>
      <c r="CC107" s="136"/>
      <c r="CD107" s="136"/>
      <c r="CE107" s="136"/>
      <c r="CF107" s="136"/>
      <c r="CG107" s="136"/>
      <c r="CH107" s="136"/>
      <c r="CI107" s="136"/>
      <c r="CJ107" s="136"/>
      <c r="CK107" s="136"/>
      <c r="CL107" s="136"/>
      <c r="CM107" s="136"/>
      <c r="CN107" s="136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  <c r="DA107" s="136"/>
      <c r="DB107" s="136"/>
      <c r="DC107" s="136"/>
      <c r="DD107" s="136"/>
      <c r="DE107" s="136"/>
      <c r="DF107" s="136"/>
      <c r="DG107" s="136"/>
      <c r="DH107" s="136"/>
      <c r="DI107" s="136"/>
      <c r="DJ107" s="136"/>
      <c r="DK107" s="136"/>
      <c r="DL107" s="136"/>
      <c r="DM107" s="136"/>
      <c r="DN107" s="136"/>
      <c r="DO107" s="136"/>
      <c r="DP107" s="136"/>
      <c r="DQ107" s="136"/>
      <c r="DR107" s="136"/>
      <c r="DS107" s="136"/>
      <c r="DT107" s="136"/>
      <c r="DU107" s="136"/>
      <c r="DV107" s="136"/>
      <c r="DW107" s="136"/>
      <c r="DX107" s="136"/>
      <c r="DY107" s="136"/>
      <c r="DZ107" s="136"/>
      <c r="EA107" s="136"/>
      <c r="EB107" s="136"/>
      <c r="EC107" s="136"/>
      <c r="ED107" s="136"/>
      <c r="EE107" s="136"/>
      <c r="EF107" s="136"/>
      <c r="EG107" s="136"/>
      <c r="EH107" s="136"/>
      <c r="EI107" s="136"/>
      <c r="EJ107" s="136"/>
      <c r="EK107" s="136"/>
      <c r="EL107" s="136"/>
      <c r="EM107" s="136"/>
      <c r="EN107" s="136"/>
      <c r="EO107" s="136"/>
      <c r="EP107" s="136"/>
      <c r="EQ107" s="136"/>
      <c r="ER107" s="136"/>
      <c r="ES107" s="136"/>
      <c r="ET107" s="136"/>
      <c r="EU107" s="136"/>
      <c r="EV107" s="136"/>
      <c r="EW107" s="136"/>
      <c r="EX107" s="136"/>
      <c r="EY107" s="136"/>
      <c r="EZ107" s="136"/>
      <c r="FA107" s="136"/>
      <c r="FB107" s="136"/>
      <c r="FC107" s="136"/>
      <c r="FD107" s="136"/>
      <c r="FE107" s="136"/>
      <c r="FF107" s="136"/>
      <c r="FG107" s="136"/>
      <c r="FH107" s="136"/>
      <c r="FI107" s="136"/>
      <c r="FJ107" s="136"/>
      <c r="FK107" s="136"/>
      <c r="FL107" s="136"/>
      <c r="FM107" s="136"/>
      <c r="FN107" s="136"/>
      <c r="FO107" s="136"/>
      <c r="FP107" s="136"/>
      <c r="FQ107" s="136"/>
      <c r="FR107" s="136"/>
      <c r="FS107" s="136"/>
      <c r="FT107" s="136"/>
      <c r="FU107" s="136"/>
      <c r="FV107" s="136"/>
      <c r="FW107" s="136"/>
      <c r="FX107" s="136"/>
      <c r="FY107" s="136"/>
      <c r="FZ107" s="136"/>
      <c r="GA107" s="136"/>
      <c r="GB107" s="136"/>
      <c r="GC107" s="136"/>
      <c r="GD107" s="136"/>
      <c r="GE107" s="136"/>
      <c r="GF107" s="136"/>
      <c r="GG107" s="136"/>
      <c r="GH107" s="136"/>
      <c r="GI107" s="136"/>
      <c r="GJ107" s="136"/>
      <c r="GK107" s="136"/>
      <c r="GL107" s="136"/>
      <c r="GM107" s="136"/>
      <c r="GN107" s="136"/>
      <c r="GO107" s="136"/>
      <c r="GP107" s="136"/>
      <c r="GQ107" s="136"/>
      <c r="GR107" s="136"/>
      <c r="GS107" s="136"/>
      <c r="GT107" s="136"/>
      <c r="GU107" s="136"/>
      <c r="GV107" s="136"/>
      <c r="GW107" s="136"/>
      <c r="GX107" s="136"/>
      <c r="GY107" s="136"/>
      <c r="GZ107" s="136"/>
      <c r="HA107" s="136"/>
      <c r="HB107" s="136"/>
      <c r="HC107" s="136"/>
      <c r="HD107" s="136"/>
      <c r="HE107" s="136"/>
      <c r="HF107" s="136"/>
      <c r="HG107" s="136"/>
      <c r="HH107" s="136"/>
      <c r="HI107" s="136"/>
      <c r="HJ107" s="136"/>
      <c r="HK107" s="136"/>
      <c r="HL107" s="136"/>
      <c r="HM107" s="136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</row>
    <row r="108" ht="12.75" customHeight="1">
      <c r="A108" s="19"/>
      <c r="B108" s="24"/>
      <c r="C108" s="135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6"/>
      <c r="AV108" s="136"/>
      <c r="AW108" s="136"/>
      <c r="AX108" s="136"/>
      <c r="AY108" s="136"/>
      <c r="AZ108" s="136"/>
      <c r="BA108" s="136"/>
      <c r="BB108" s="136"/>
      <c r="BC108" s="136"/>
      <c r="BD108" s="136"/>
      <c r="BE108" s="136"/>
      <c r="BF108" s="136"/>
      <c r="BG108" s="136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36"/>
      <c r="BR108" s="136"/>
      <c r="BS108" s="136"/>
      <c r="BT108" s="136"/>
      <c r="BU108" s="136"/>
      <c r="BV108" s="136"/>
      <c r="BW108" s="136"/>
      <c r="BX108" s="136"/>
      <c r="BY108" s="136"/>
      <c r="BZ108" s="136"/>
      <c r="CA108" s="136"/>
      <c r="CB108" s="136"/>
      <c r="CC108" s="136"/>
      <c r="CD108" s="136"/>
      <c r="CE108" s="136"/>
      <c r="CF108" s="136"/>
      <c r="CG108" s="136"/>
      <c r="CH108" s="136"/>
      <c r="CI108" s="136"/>
      <c r="CJ108" s="136"/>
      <c r="CK108" s="136"/>
      <c r="CL108" s="136"/>
      <c r="CM108" s="136"/>
      <c r="CN108" s="136"/>
      <c r="CO108" s="136"/>
      <c r="CP108" s="136"/>
      <c r="CQ108" s="136"/>
      <c r="CR108" s="136"/>
      <c r="CS108" s="136"/>
      <c r="CT108" s="136"/>
      <c r="CU108" s="136"/>
      <c r="CV108" s="136"/>
      <c r="CW108" s="136"/>
      <c r="CX108" s="136"/>
      <c r="CY108" s="136"/>
      <c r="CZ108" s="136"/>
      <c r="DA108" s="136"/>
      <c r="DB108" s="136"/>
      <c r="DC108" s="136"/>
      <c r="DD108" s="136"/>
      <c r="DE108" s="136"/>
      <c r="DF108" s="136"/>
      <c r="DG108" s="136"/>
      <c r="DH108" s="136"/>
      <c r="DI108" s="136"/>
      <c r="DJ108" s="136"/>
      <c r="DK108" s="136"/>
      <c r="DL108" s="136"/>
      <c r="DM108" s="136"/>
      <c r="DN108" s="136"/>
      <c r="DO108" s="136"/>
      <c r="DP108" s="136"/>
      <c r="DQ108" s="136"/>
      <c r="DR108" s="136"/>
      <c r="DS108" s="136"/>
      <c r="DT108" s="136"/>
      <c r="DU108" s="136"/>
      <c r="DV108" s="136"/>
      <c r="DW108" s="136"/>
      <c r="DX108" s="136"/>
      <c r="DY108" s="136"/>
      <c r="DZ108" s="136"/>
      <c r="EA108" s="136"/>
      <c r="EB108" s="136"/>
      <c r="EC108" s="136"/>
      <c r="ED108" s="136"/>
      <c r="EE108" s="136"/>
      <c r="EF108" s="136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36"/>
      <c r="EQ108" s="136"/>
      <c r="ER108" s="136"/>
      <c r="ES108" s="136"/>
      <c r="ET108" s="136"/>
      <c r="EU108" s="136"/>
      <c r="EV108" s="136"/>
      <c r="EW108" s="136"/>
      <c r="EX108" s="136"/>
      <c r="EY108" s="136"/>
      <c r="EZ108" s="136"/>
      <c r="FA108" s="136"/>
      <c r="FB108" s="136"/>
      <c r="FC108" s="136"/>
      <c r="FD108" s="136"/>
      <c r="FE108" s="136"/>
      <c r="FF108" s="136"/>
      <c r="FG108" s="136"/>
      <c r="FH108" s="136"/>
      <c r="FI108" s="136"/>
      <c r="FJ108" s="136"/>
      <c r="FK108" s="136"/>
      <c r="FL108" s="136"/>
      <c r="FM108" s="136"/>
      <c r="FN108" s="136"/>
      <c r="FO108" s="136"/>
      <c r="FP108" s="136"/>
      <c r="FQ108" s="136"/>
      <c r="FR108" s="136"/>
      <c r="FS108" s="136"/>
      <c r="FT108" s="136"/>
      <c r="FU108" s="136"/>
      <c r="FV108" s="136"/>
      <c r="FW108" s="136"/>
      <c r="FX108" s="136"/>
      <c r="FY108" s="136"/>
      <c r="FZ108" s="136"/>
      <c r="GA108" s="136"/>
      <c r="GB108" s="136"/>
      <c r="GC108" s="136"/>
      <c r="GD108" s="136"/>
      <c r="GE108" s="136"/>
      <c r="GF108" s="136"/>
      <c r="GG108" s="136"/>
      <c r="GH108" s="136"/>
      <c r="GI108" s="136"/>
      <c r="GJ108" s="136"/>
      <c r="GK108" s="136"/>
      <c r="GL108" s="136"/>
      <c r="GM108" s="136"/>
      <c r="GN108" s="136"/>
      <c r="GO108" s="136"/>
      <c r="GP108" s="136"/>
      <c r="GQ108" s="136"/>
      <c r="GR108" s="136"/>
      <c r="GS108" s="136"/>
      <c r="GT108" s="136"/>
      <c r="GU108" s="136"/>
      <c r="GV108" s="136"/>
      <c r="GW108" s="136"/>
      <c r="GX108" s="136"/>
      <c r="GY108" s="136"/>
      <c r="GZ108" s="136"/>
      <c r="HA108" s="136"/>
      <c r="HB108" s="136"/>
      <c r="HC108" s="136"/>
      <c r="HD108" s="136"/>
      <c r="HE108" s="136"/>
      <c r="HF108" s="136"/>
      <c r="HG108" s="136"/>
      <c r="HH108" s="136"/>
      <c r="HI108" s="136"/>
      <c r="HJ108" s="136"/>
      <c r="HK108" s="136"/>
      <c r="HL108" s="136"/>
      <c r="HM108" s="136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</row>
    <row r="109" ht="12.75" customHeight="1">
      <c r="A109" s="19"/>
      <c r="B109" s="24"/>
      <c r="C109" s="135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6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36"/>
      <c r="BR109" s="136"/>
      <c r="BS109" s="136"/>
      <c r="BT109" s="136"/>
      <c r="BU109" s="136"/>
      <c r="BV109" s="136"/>
      <c r="BW109" s="136"/>
      <c r="BX109" s="136"/>
      <c r="BY109" s="136"/>
      <c r="BZ109" s="136"/>
      <c r="CA109" s="136"/>
      <c r="CB109" s="136"/>
      <c r="CC109" s="136"/>
      <c r="CD109" s="136"/>
      <c r="CE109" s="136"/>
      <c r="CF109" s="136"/>
      <c r="CG109" s="136"/>
      <c r="CH109" s="136"/>
      <c r="CI109" s="136"/>
      <c r="CJ109" s="136"/>
      <c r="CK109" s="136"/>
      <c r="CL109" s="136"/>
      <c r="CM109" s="136"/>
      <c r="CN109" s="136"/>
      <c r="CO109" s="136"/>
      <c r="CP109" s="136"/>
      <c r="CQ109" s="136"/>
      <c r="CR109" s="136"/>
      <c r="CS109" s="136"/>
      <c r="CT109" s="136"/>
      <c r="CU109" s="136"/>
      <c r="CV109" s="136"/>
      <c r="CW109" s="136"/>
      <c r="CX109" s="136"/>
      <c r="CY109" s="136"/>
      <c r="CZ109" s="136"/>
      <c r="DA109" s="136"/>
      <c r="DB109" s="136"/>
      <c r="DC109" s="136"/>
      <c r="DD109" s="136"/>
      <c r="DE109" s="136"/>
      <c r="DF109" s="136"/>
      <c r="DG109" s="136"/>
      <c r="DH109" s="136"/>
      <c r="DI109" s="136"/>
      <c r="DJ109" s="136"/>
      <c r="DK109" s="136"/>
      <c r="DL109" s="136"/>
      <c r="DM109" s="136"/>
      <c r="DN109" s="136"/>
      <c r="DO109" s="136"/>
      <c r="DP109" s="136"/>
      <c r="DQ109" s="136"/>
      <c r="DR109" s="136"/>
      <c r="DS109" s="136"/>
      <c r="DT109" s="136"/>
      <c r="DU109" s="136"/>
      <c r="DV109" s="136"/>
      <c r="DW109" s="136"/>
      <c r="DX109" s="136"/>
      <c r="DY109" s="136"/>
      <c r="DZ109" s="136"/>
      <c r="EA109" s="136"/>
      <c r="EB109" s="136"/>
      <c r="EC109" s="136"/>
      <c r="ED109" s="136"/>
      <c r="EE109" s="136"/>
      <c r="EF109" s="136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36"/>
      <c r="EQ109" s="136"/>
      <c r="ER109" s="136"/>
      <c r="ES109" s="136"/>
      <c r="ET109" s="136"/>
      <c r="EU109" s="136"/>
      <c r="EV109" s="136"/>
      <c r="EW109" s="136"/>
      <c r="EX109" s="136"/>
      <c r="EY109" s="136"/>
      <c r="EZ109" s="136"/>
      <c r="FA109" s="136"/>
      <c r="FB109" s="136"/>
      <c r="FC109" s="136"/>
      <c r="FD109" s="136"/>
      <c r="FE109" s="136"/>
      <c r="FF109" s="136"/>
      <c r="FG109" s="136"/>
      <c r="FH109" s="136"/>
      <c r="FI109" s="136"/>
      <c r="FJ109" s="136"/>
      <c r="FK109" s="136"/>
      <c r="FL109" s="136"/>
      <c r="FM109" s="136"/>
      <c r="FN109" s="136"/>
      <c r="FO109" s="136"/>
      <c r="FP109" s="136"/>
      <c r="FQ109" s="136"/>
      <c r="FR109" s="136"/>
      <c r="FS109" s="136"/>
      <c r="FT109" s="136"/>
      <c r="FU109" s="136"/>
      <c r="FV109" s="136"/>
      <c r="FW109" s="136"/>
      <c r="FX109" s="136"/>
      <c r="FY109" s="136"/>
      <c r="FZ109" s="136"/>
      <c r="GA109" s="136"/>
      <c r="GB109" s="136"/>
      <c r="GC109" s="136"/>
      <c r="GD109" s="136"/>
      <c r="GE109" s="136"/>
      <c r="GF109" s="136"/>
      <c r="GG109" s="136"/>
      <c r="GH109" s="136"/>
      <c r="GI109" s="136"/>
      <c r="GJ109" s="136"/>
      <c r="GK109" s="136"/>
      <c r="GL109" s="136"/>
      <c r="GM109" s="136"/>
      <c r="GN109" s="136"/>
      <c r="GO109" s="136"/>
      <c r="GP109" s="136"/>
      <c r="GQ109" s="136"/>
      <c r="GR109" s="136"/>
      <c r="GS109" s="136"/>
      <c r="GT109" s="136"/>
      <c r="GU109" s="136"/>
      <c r="GV109" s="136"/>
      <c r="GW109" s="136"/>
      <c r="GX109" s="136"/>
      <c r="GY109" s="136"/>
      <c r="GZ109" s="136"/>
      <c r="HA109" s="136"/>
      <c r="HB109" s="136"/>
      <c r="HC109" s="136"/>
      <c r="HD109" s="136"/>
      <c r="HE109" s="136"/>
      <c r="HF109" s="136"/>
      <c r="HG109" s="136"/>
      <c r="HH109" s="136"/>
      <c r="HI109" s="136"/>
      <c r="HJ109" s="136"/>
      <c r="HK109" s="136"/>
      <c r="HL109" s="136"/>
      <c r="HM109" s="136"/>
      <c r="HN109" s="81"/>
      <c r="HO109" s="81"/>
      <c r="HP109" s="81"/>
      <c r="HQ109" s="81"/>
      <c r="HR109" s="81"/>
      <c r="HS109" s="81"/>
      <c r="HT109" s="81"/>
      <c r="HU109" s="81"/>
      <c r="HV109" s="81"/>
      <c r="HW109" s="81"/>
    </row>
    <row r="110" ht="12.75" customHeight="1">
      <c r="A110" s="19"/>
      <c r="B110" s="24"/>
      <c r="C110" s="135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6"/>
      <c r="AV110" s="136"/>
      <c r="AW110" s="136"/>
      <c r="AX110" s="136"/>
      <c r="AY110" s="136"/>
      <c r="AZ110" s="136"/>
      <c r="BA110" s="136"/>
      <c r="BB110" s="136"/>
      <c r="BC110" s="136"/>
      <c r="BD110" s="136"/>
      <c r="BE110" s="136"/>
      <c r="BF110" s="136"/>
      <c r="BG110" s="136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36"/>
      <c r="BR110" s="136"/>
      <c r="BS110" s="136"/>
      <c r="BT110" s="136"/>
      <c r="BU110" s="136"/>
      <c r="BV110" s="136"/>
      <c r="BW110" s="136"/>
      <c r="BX110" s="136"/>
      <c r="BY110" s="136"/>
      <c r="BZ110" s="136"/>
      <c r="CA110" s="136"/>
      <c r="CB110" s="136"/>
      <c r="CC110" s="136"/>
      <c r="CD110" s="136"/>
      <c r="CE110" s="136"/>
      <c r="CF110" s="136"/>
      <c r="CG110" s="136"/>
      <c r="CH110" s="136"/>
      <c r="CI110" s="136"/>
      <c r="CJ110" s="136"/>
      <c r="CK110" s="136"/>
      <c r="CL110" s="136"/>
      <c r="CM110" s="136"/>
      <c r="CN110" s="136"/>
      <c r="CO110" s="136"/>
      <c r="CP110" s="136"/>
      <c r="CQ110" s="136"/>
      <c r="CR110" s="136"/>
      <c r="CS110" s="136"/>
      <c r="CT110" s="136"/>
      <c r="CU110" s="136"/>
      <c r="CV110" s="136"/>
      <c r="CW110" s="136"/>
      <c r="CX110" s="136"/>
      <c r="CY110" s="136"/>
      <c r="CZ110" s="136"/>
      <c r="DA110" s="136"/>
      <c r="DB110" s="136"/>
      <c r="DC110" s="136"/>
      <c r="DD110" s="136"/>
      <c r="DE110" s="136"/>
      <c r="DF110" s="136"/>
      <c r="DG110" s="136"/>
      <c r="DH110" s="136"/>
      <c r="DI110" s="136"/>
      <c r="DJ110" s="136"/>
      <c r="DK110" s="136"/>
      <c r="DL110" s="136"/>
      <c r="DM110" s="136"/>
      <c r="DN110" s="136"/>
      <c r="DO110" s="136"/>
      <c r="DP110" s="136"/>
      <c r="DQ110" s="136"/>
      <c r="DR110" s="136"/>
      <c r="DS110" s="136"/>
      <c r="DT110" s="136"/>
      <c r="DU110" s="136"/>
      <c r="DV110" s="136"/>
      <c r="DW110" s="136"/>
      <c r="DX110" s="136"/>
      <c r="DY110" s="136"/>
      <c r="DZ110" s="136"/>
      <c r="EA110" s="136"/>
      <c r="EB110" s="136"/>
      <c r="EC110" s="136"/>
      <c r="ED110" s="136"/>
      <c r="EE110" s="136"/>
      <c r="EF110" s="136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36"/>
      <c r="EQ110" s="136"/>
      <c r="ER110" s="136"/>
      <c r="ES110" s="136"/>
      <c r="ET110" s="136"/>
      <c r="EU110" s="136"/>
      <c r="EV110" s="136"/>
      <c r="EW110" s="136"/>
      <c r="EX110" s="136"/>
      <c r="EY110" s="136"/>
      <c r="EZ110" s="136"/>
      <c r="FA110" s="136"/>
      <c r="FB110" s="136"/>
      <c r="FC110" s="136"/>
      <c r="FD110" s="136"/>
      <c r="FE110" s="136"/>
      <c r="FF110" s="136"/>
      <c r="FG110" s="136"/>
      <c r="FH110" s="136"/>
      <c r="FI110" s="136"/>
      <c r="FJ110" s="136"/>
      <c r="FK110" s="136"/>
      <c r="FL110" s="136"/>
      <c r="FM110" s="136"/>
      <c r="FN110" s="136"/>
      <c r="FO110" s="136"/>
      <c r="FP110" s="136"/>
      <c r="FQ110" s="136"/>
      <c r="FR110" s="136"/>
      <c r="FS110" s="136"/>
      <c r="FT110" s="136"/>
      <c r="FU110" s="136"/>
      <c r="FV110" s="136"/>
      <c r="FW110" s="136"/>
      <c r="FX110" s="136"/>
      <c r="FY110" s="136"/>
      <c r="FZ110" s="136"/>
      <c r="GA110" s="136"/>
      <c r="GB110" s="136"/>
      <c r="GC110" s="136"/>
      <c r="GD110" s="136"/>
      <c r="GE110" s="136"/>
      <c r="GF110" s="136"/>
      <c r="GG110" s="136"/>
      <c r="GH110" s="136"/>
      <c r="GI110" s="136"/>
      <c r="GJ110" s="136"/>
      <c r="GK110" s="136"/>
      <c r="GL110" s="136"/>
      <c r="GM110" s="136"/>
      <c r="GN110" s="136"/>
      <c r="GO110" s="136"/>
      <c r="GP110" s="136"/>
      <c r="GQ110" s="136"/>
      <c r="GR110" s="136"/>
      <c r="GS110" s="136"/>
      <c r="GT110" s="136"/>
      <c r="GU110" s="136"/>
      <c r="GV110" s="136"/>
      <c r="GW110" s="136"/>
      <c r="GX110" s="136"/>
      <c r="GY110" s="136"/>
      <c r="GZ110" s="136"/>
      <c r="HA110" s="136"/>
      <c r="HB110" s="136"/>
      <c r="HC110" s="136"/>
      <c r="HD110" s="136"/>
      <c r="HE110" s="136"/>
      <c r="HF110" s="136"/>
      <c r="HG110" s="136"/>
      <c r="HH110" s="136"/>
      <c r="HI110" s="136"/>
      <c r="HJ110" s="136"/>
      <c r="HK110" s="136"/>
      <c r="HL110" s="136"/>
      <c r="HM110" s="136"/>
      <c r="HN110" s="81"/>
      <c r="HO110" s="81"/>
      <c r="HP110" s="81"/>
      <c r="HQ110" s="81"/>
      <c r="HR110" s="81"/>
      <c r="HS110" s="81"/>
      <c r="HT110" s="81"/>
      <c r="HU110" s="81"/>
      <c r="HV110" s="81"/>
      <c r="HW110" s="81"/>
    </row>
    <row r="111" ht="12.75" customHeight="1">
      <c r="A111" s="19"/>
      <c r="B111" s="24"/>
      <c r="C111" s="135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6"/>
      <c r="BC111" s="136"/>
      <c r="BD111" s="136"/>
      <c r="BE111" s="136"/>
      <c r="BF111" s="136"/>
      <c r="BG111" s="136"/>
      <c r="BH111" s="136"/>
      <c r="BI111" s="136"/>
      <c r="BJ111" s="136"/>
      <c r="BK111" s="136"/>
      <c r="BL111" s="136"/>
      <c r="BM111" s="136"/>
      <c r="BN111" s="136"/>
      <c r="BO111" s="136"/>
      <c r="BP111" s="136"/>
      <c r="BQ111" s="136"/>
      <c r="BR111" s="136"/>
      <c r="BS111" s="136"/>
      <c r="BT111" s="136"/>
      <c r="BU111" s="136"/>
      <c r="BV111" s="136"/>
      <c r="BW111" s="136"/>
      <c r="BX111" s="136"/>
      <c r="BY111" s="136"/>
      <c r="BZ111" s="136"/>
      <c r="CA111" s="136"/>
      <c r="CB111" s="136"/>
      <c r="CC111" s="136"/>
      <c r="CD111" s="136"/>
      <c r="CE111" s="136"/>
      <c r="CF111" s="136"/>
      <c r="CG111" s="136"/>
      <c r="CH111" s="136"/>
      <c r="CI111" s="136"/>
      <c r="CJ111" s="136"/>
      <c r="CK111" s="136"/>
      <c r="CL111" s="136"/>
      <c r="CM111" s="136"/>
      <c r="CN111" s="136"/>
      <c r="CO111" s="136"/>
      <c r="CP111" s="136"/>
      <c r="CQ111" s="136"/>
      <c r="CR111" s="136"/>
      <c r="CS111" s="136"/>
      <c r="CT111" s="136"/>
      <c r="CU111" s="136"/>
      <c r="CV111" s="136"/>
      <c r="CW111" s="136"/>
      <c r="CX111" s="136"/>
      <c r="CY111" s="136"/>
      <c r="CZ111" s="136"/>
      <c r="DA111" s="136"/>
      <c r="DB111" s="136"/>
      <c r="DC111" s="136"/>
      <c r="DD111" s="136"/>
      <c r="DE111" s="136"/>
      <c r="DF111" s="136"/>
      <c r="DG111" s="136"/>
      <c r="DH111" s="136"/>
      <c r="DI111" s="136"/>
      <c r="DJ111" s="136"/>
      <c r="DK111" s="136"/>
      <c r="DL111" s="136"/>
      <c r="DM111" s="136"/>
      <c r="DN111" s="136"/>
      <c r="DO111" s="136"/>
      <c r="DP111" s="136"/>
      <c r="DQ111" s="136"/>
      <c r="DR111" s="136"/>
      <c r="DS111" s="136"/>
      <c r="DT111" s="136"/>
      <c r="DU111" s="136"/>
      <c r="DV111" s="136"/>
      <c r="DW111" s="136"/>
      <c r="DX111" s="136"/>
      <c r="DY111" s="136"/>
      <c r="DZ111" s="136"/>
      <c r="EA111" s="136"/>
      <c r="EB111" s="136"/>
      <c r="EC111" s="136"/>
      <c r="ED111" s="136"/>
      <c r="EE111" s="136"/>
      <c r="EF111" s="136"/>
      <c r="EG111" s="136"/>
      <c r="EH111" s="136"/>
      <c r="EI111" s="136"/>
      <c r="EJ111" s="136"/>
      <c r="EK111" s="136"/>
      <c r="EL111" s="136"/>
      <c r="EM111" s="136"/>
      <c r="EN111" s="136"/>
      <c r="EO111" s="136"/>
      <c r="EP111" s="136"/>
      <c r="EQ111" s="136"/>
      <c r="ER111" s="136"/>
      <c r="ES111" s="136"/>
      <c r="ET111" s="136"/>
      <c r="EU111" s="136"/>
      <c r="EV111" s="136"/>
      <c r="EW111" s="136"/>
      <c r="EX111" s="136"/>
      <c r="EY111" s="136"/>
      <c r="EZ111" s="136"/>
      <c r="FA111" s="136"/>
      <c r="FB111" s="136"/>
      <c r="FC111" s="136"/>
      <c r="FD111" s="136"/>
      <c r="FE111" s="136"/>
      <c r="FF111" s="136"/>
      <c r="FG111" s="136"/>
      <c r="FH111" s="136"/>
      <c r="FI111" s="136"/>
      <c r="FJ111" s="136"/>
      <c r="FK111" s="136"/>
      <c r="FL111" s="136"/>
      <c r="FM111" s="136"/>
      <c r="FN111" s="136"/>
      <c r="FO111" s="136"/>
      <c r="FP111" s="136"/>
      <c r="FQ111" s="136"/>
      <c r="FR111" s="136"/>
      <c r="FS111" s="136"/>
      <c r="FT111" s="136"/>
      <c r="FU111" s="136"/>
      <c r="FV111" s="136"/>
      <c r="FW111" s="136"/>
      <c r="FX111" s="136"/>
      <c r="FY111" s="136"/>
      <c r="FZ111" s="136"/>
      <c r="GA111" s="136"/>
      <c r="GB111" s="136"/>
      <c r="GC111" s="136"/>
      <c r="GD111" s="136"/>
      <c r="GE111" s="136"/>
      <c r="GF111" s="136"/>
      <c r="GG111" s="136"/>
      <c r="GH111" s="136"/>
      <c r="GI111" s="136"/>
      <c r="GJ111" s="136"/>
      <c r="GK111" s="136"/>
      <c r="GL111" s="136"/>
      <c r="GM111" s="136"/>
      <c r="GN111" s="136"/>
      <c r="GO111" s="136"/>
      <c r="GP111" s="136"/>
      <c r="GQ111" s="136"/>
      <c r="GR111" s="136"/>
      <c r="GS111" s="136"/>
      <c r="GT111" s="136"/>
      <c r="GU111" s="136"/>
      <c r="GV111" s="136"/>
      <c r="GW111" s="136"/>
      <c r="GX111" s="136"/>
      <c r="GY111" s="136"/>
      <c r="GZ111" s="136"/>
      <c r="HA111" s="136"/>
      <c r="HB111" s="136"/>
      <c r="HC111" s="136"/>
      <c r="HD111" s="136"/>
      <c r="HE111" s="136"/>
      <c r="HF111" s="136"/>
      <c r="HG111" s="136"/>
      <c r="HH111" s="136"/>
      <c r="HI111" s="136"/>
      <c r="HJ111" s="136"/>
      <c r="HK111" s="136"/>
      <c r="HL111" s="136"/>
      <c r="HM111" s="136"/>
      <c r="HN111" s="81"/>
      <c r="HO111" s="81"/>
      <c r="HP111" s="81"/>
      <c r="HQ111" s="81"/>
      <c r="HR111" s="81"/>
      <c r="HS111" s="81"/>
      <c r="HT111" s="81"/>
      <c r="HU111" s="81"/>
      <c r="HV111" s="81"/>
      <c r="HW111" s="81"/>
    </row>
    <row r="112" ht="12.75" customHeight="1">
      <c r="A112" s="19"/>
      <c r="B112" s="24"/>
      <c r="C112" s="135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6"/>
      <c r="AV112" s="136"/>
      <c r="AW112" s="136"/>
      <c r="AX112" s="136"/>
      <c r="AY112" s="136"/>
      <c r="AZ112" s="136"/>
      <c r="BA112" s="136"/>
      <c r="BB112" s="136"/>
      <c r="BC112" s="136"/>
      <c r="BD112" s="136"/>
      <c r="BE112" s="136"/>
      <c r="BF112" s="136"/>
      <c r="BG112" s="136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36"/>
      <c r="BR112" s="136"/>
      <c r="BS112" s="136"/>
      <c r="BT112" s="136"/>
      <c r="BU112" s="136"/>
      <c r="BV112" s="136"/>
      <c r="BW112" s="136"/>
      <c r="BX112" s="136"/>
      <c r="BY112" s="136"/>
      <c r="BZ112" s="136"/>
      <c r="CA112" s="136"/>
      <c r="CB112" s="136"/>
      <c r="CC112" s="136"/>
      <c r="CD112" s="136"/>
      <c r="CE112" s="136"/>
      <c r="CF112" s="136"/>
      <c r="CG112" s="136"/>
      <c r="CH112" s="136"/>
      <c r="CI112" s="136"/>
      <c r="CJ112" s="136"/>
      <c r="CK112" s="136"/>
      <c r="CL112" s="136"/>
      <c r="CM112" s="136"/>
      <c r="CN112" s="136"/>
      <c r="CO112" s="136"/>
      <c r="CP112" s="136"/>
      <c r="CQ112" s="136"/>
      <c r="CR112" s="136"/>
      <c r="CS112" s="136"/>
      <c r="CT112" s="136"/>
      <c r="CU112" s="136"/>
      <c r="CV112" s="136"/>
      <c r="CW112" s="136"/>
      <c r="CX112" s="136"/>
      <c r="CY112" s="136"/>
      <c r="CZ112" s="136"/>
      <c r="DA112" s="136"/>
      <c r="DB112" s="136"/>
      <c r="DC112" s="136"/>
      <c r="DD112" s="136"/>
      <c r="DE112" s="136"/>
      <c r="DF112" s="136"/>
      <c r="DG112" s="136"/>
      <c r="DH112" s="136"/>
      <c r="DI112" s="136"/>
      <c r="DJ112" s="136"/>
      <c r="DK112" s="136"/>
      <c r="DL112" s="136"/>
      <c r="DM112" s="136"/>
      <c r="DN112" s="136"/>
      <c r="DO112" s="136"/>
      <c r="DP112" s="136"/>
      <c r="DQ112" s="136"/>
      <c r="DR112" s="136"/>
      <c r="DS112" s="136"/>
      <c r="DT112" s="136"/>
      <c r="DU112" s="136"/>
      <c r="DV112" s="136"/>
      <c r="DW112" s="136"/>
      <c r="DX112" s="136"/>
      <c r="DY112" s="136"/>
      <c r="DZ112" s="136"/>
      <c r="EA112" s="136"/>
      <c r="EB112" s="136"/>
      <c r="EC112" s="136"/>
      <c r="ED112" s="136"/>
      <c r="EE112" s="136"/>
      <c r="EF112" s="136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36"/>
      <c r="EQ112" s="136"/>
      <c r="ER112" s="136"/>
      <c r="ES112" s="136"/>
      <c r="ET112" s="136"/>
      <c r="EU112" s="136"/>
      <c r="EV112" s="136"/>
      <c r="EW112" s="136"/>
      <c r="EX112" s="136"/>
      <c r="EY112" s="136"/>
      <c r="EZ112" s="136"/>
      <c r="FA112" s="136"/>
      <c r="FB112" s="136"/>
      <c r="FC112" s="136"/>
      <c r="FD112" s="136"/>
      <c r="FE112" s="136"/>
      <c r="FF112" s="136"/>
      <c r="FG112" s="136"/>
      <c r="FH112" s="136"/>
      <c r="FI112" s="136"/>
      <c r="FJ112" s="136"/>
      <c r="FK112" s="136"/>
      <c r="FL112" s="136"/>
      <c r="FM112" s="136"/>
      <c r="FN112" s="136"/>
      <c r="FO112" s="136"/>
      <c r="FP112" s="136"/>
      <c r="FQ112" s="136"/>
      <c r="FR112" s="136"/>
      <c r="FS112" s="136"/>
      <c r="FT112" s="136"/>
      <c r="FU112" s="136"/>
      <c r="FV112" s="136"/>
      <c r="FW112" s="136"/>
      <c r="FX112" s="136"/>
      <c r="FY112" s="136"/>
      <c r="FZ112" s="136"/>
      <c r="GA112" s="136"/>
      <c r="GB112" s="136"/>
      <c r="GC112" s="136"/>
      <c r="GD112" s="136"/>
      <c r="GE112" s="136"/>
      <c r="GF112" s="136"/>
      <c r="GG112" s="136"/>
      <c r="GH112" s="136"/>
      <c r="GI112" s="136"/>
      <c r="GJ112" s="136"/>
      <c r="GK112" s="136"/>
      <c r="GL112" s="136"/>
      <c r="GM112" s="136"/>
      <c r="GN112" s="136"/>
      <c r="GO112" s="136"/>
      <c r="GP112" s="136"/>
      <c r="GQ112" s="136"/>
      <c r="GR112" s="136"/>
      <c r="GS112" s="136"/>
      <c r="GT112" s="136"/>
      <c r="GU112" s="136"/>
      <c r="GV112" s="136"/>
      <c r="GW112" s="136"/>
      <c r="GX112" s="136"/>
      <c r="GY112" s="136"/>
      <c r="GZ112" s="136"/>
      <c r="HA112" s="136"/>
      <c r="HB112" s="136"/>
      <c r="HC112" s="136"/>
      <c r="HD112" s="136"/>
      <c r="HE112" s="136"/>
      <c r="HF112" s="136"/>
      <c r="HG112" s="136"/>
      <c r="HH112" s="136"/>
      <c r="HI112" s="136"/>
      <c r="HJ112" s="136"/>
      <c r="HK112" s="136"/>
      <c r="HL112" s="136"/>
      <c r="HM112" s="136"/>
      <c r="HN112" s="81"/>
      <c r="HO112" s="81"/>
      <c r="HP112" s="81"/>
      <c r="HQ112" s="81"/>
      <c r="HR112" s="81"/>
      <c r="HS112" s="81"/>
      <c r="HT112" s="81"/>
      <c r="HU112" s="81"/>
      <c r="HV112" s="81"/>
      <c r="HW112" s="81"/>
    </row>
    <row r="113" ht="12.75" customHeight="1">
      <c r="A113" s="19"/>
      <c r="B113" s="24"/>
      <c r="C113" s="135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  <c r="BF113" s="136"/>
      <c r="BG113" s="136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36"/>
      <c r="BR113" s="136"/>
      <c r="BS113" s="136"/>
      <c r="BT113" s="136"/>
      <c r="BU113" s="136"/>
      <c r="BV113" s="136"/>
      <c r="BW113" s="136"/>
      <c r="BX113" s="136"/>
      <c r="BY113" s="136"/>
      <c r="BZ113" s="136"/>
      <c r="CA113" s="136"/>
      <c r="CB113" s="136"/>
      <c r="CC113" s="136"/>
      <c r="CD113" s="136"/>
      <c r="CE113" s="136"/>
      <c r="CF113" s="136"/>
      <c r="CG113" s="136"/>
      <c r="CH113" s="136"/>
      <c r="CI113" s="136"/>
      <c r="CJ113" s="136"/>
      <c r="CK113" s="136"/>
      <c r="CL113" s="136"/>
      <c r="CM113" s="136"/>
      <c r="CN113" s="136"/>
      <c r="CO113" s="136"/>
      <c r="CP113" s="136"/>
      <c r="CQ113" s="136"/>
      <c r="CR113" s="136"/>
      <c r="CS113" s="136"/>
      <c r="CT113" s="136"/>
      <c r="CU113" s="136"/>
      <c r="CV113" s="136"/>
      <c r="CW113" s="136"/>
      <c r="CX113" s="136"/>
      <c r="CY113" s="136"/>
      <c r="CZ113" s="136"/>
      <c r="DA113" s="136"/>
      <c r="DB113" s="136"/>
      <c r="DC113" s="136"/>
      <c r="DD113" s="136"/>
      <c r="DE113" s="136"/>
      <c r="DF113" s="136"/>
      <c r="DG113" s="136"/>
      <c r="DH113" s="136"/>
      <c r="DI113" s="136"/>
      <c r="DJ113" s="136"/>
      <c r="DK113" s="136"/>
      <c r="DL113" s="136"/>
      <c r="DM113" s="136"/>
      <c r="DN113" s="136"/>
      <c r="DO113" s="136"/>
      <c r="DP113" s="136"/>
      <c r="DQ113" s="136"/>
      <c r="DR113" s="136"/>
      <c r="DS113" s="136"/>
      <c r="DT113" s="136"/>
      <c r="DU113" s="136"/>
      <c r="DV113" s="136"/>
      <c r="DW113" s="136"/>
      <c r="DX113" s="136"/>
      <c r="DY113" s="136"/>
      <c r="DZ113" s="136"/>
      <c r="EA113" s="136"/>
      <c r="EB113" s="136"/>
      <c r="EC113" s="136"/>
      <c r="ED113" s="136"/>
      <c r="EE113" s="136"/>
      <c r="EF113" s="136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36"/>
      <c r="EQ113" s="136"/>
      <c r="ER113" s="136"/>
      <c r="ES113" s="136"/>
      <c r="ET113" s="136"/>
      <c r="EU113" s="136"/>
      <c r="EV113" s="136"/>
      <c r="EW113" s="136"/>
      <c r="EX113" s="136"/>
      <c r="EY113" s="136"/>
      <c r="EZ113" s="136"/>
      <c r="FA113" s="136"/>
      <c r="FB113" s="136"/>
      <c r="FC113" s="136"/>
      <c r="FD113" s="136"/>
      <c r="FE113" s="136"/>
      <c r="FF113" s="136"/>
      <c r="FG113" s="136"/>
      <c r="FH113" s="136"/>
      <c r="FI113" s="136"/>
      <c r="FJ113" s="136"/>
      <c r="FK113" s="136"/>
      <c r="FL113" s="136"/>
      <c r="FM113" s="136"/>
      <c r="FN113" s="136"/>
      <c r="FO113" s="136"/>
      <c r="FP113" s="136"/>
      <c r="FQ113" s="136"/>
      <c r="FR113" s="136"/>
      <c r="FS113" s="136"/>
      <c r="FT113" s="136"/>
      <c r="FU113" s="136"/>
      <c r="FV113" s="136"/>
      <c r="FW113" s="136"/>
      <c r="FX113" s="136"/>
      <c r="FY113" s="136"/>
      <c r="FZ113" s="136"/>
      <c r="GA113" s="136"/>
      <c r="GB113" s="136"/>
      <c r="GC113" s="136"/>
      <c r="GD113" s="136"/>
      <c r="GE113" s="136"/>
      <c r="GF113" s="136"/>
      <c r="GG113" s="136"/>
      <c r="GH113" s="136"/>
      <c r="GI113" s="136"/>
      <c r="GJ113" s="136"/>
      <c r="GK113" s="136"/>
      <c r="GL113" s="136"/>
      <c r="GM113" s="136"/>
      <c r="GN113" s="136"/>
      <c r="GO113" s="136"/>
      <c r="GP113" s="136"/>
      <c r="GQ113" s="136"/>
      <c r="GR113" s="136"/>
      <c r="GS113" s="136"/>
      <c r="GT113" s="136"/>
      <c r="GU113" s="136"/>
      <c r="GV113" s="136"/>
      <c r="GW113" s="136"/>
      <c r="GX113" s="136"/>
      <c r="GY113" s="136"/>
      <c r="GZ113" s="136"/>
      <c r="HA113" s="136"/>
      <c r="HB113" s="136"/>
      <c r="HC113" s="136"/>
      <c r="HD113" s="136"/>
      <c r="HE113" s="136"/>
      <c r="HF113" s="136"/>
      <c r="HG113" s="136"/>
      <c r="HH113" s="136"/>
      <c r="HI113" s="136"/>
      <c r="HJ113" s="136"/>
      <c r="HK113" s="136"/>
      <c r="HL113" s="136"/>
      <c r="HM113" s="136"/>
      <c r="HN113" s="81"/>
      <c r="HO113" s="81"/>
      <c r="HP113" s="81"/>
      <c r="HQ113" s="81"/>
      <c r="HR113" s="81"/>
      <c r="HS113" s="81"/>
      <c r="HT113" s="81"/>
      <c r="HU113" s="81"/>
      <c r="HV113" s="81"/>
      <c r="HW113" s="81"/>
    </row>
    <row r="114" ht="12.75" customHeight="1">
      <c r="A114" s="19"/>
      <c r="B114" s="24"/>
      <c r="C114" s="135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6"/>
      <c r="BG114" s="136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36"/>
      <c r="BR114" s="136"/>
      <c r="BS114" s="136"/>
      <c r="BT114" s="136"/>
      <c r="BU114" s="136"/>
      <c r="BV114" s="136"/>
      <c r="BW114" s="136"/>
      <c r="BX114" s="136"/>
      <c r="BY114" s="136"/>
      <c r="BZ114" s="136"/>
      <c r="CA114" s="136"/>
      <c r="CB114" s="136"/>
      <c r="CC114" s="136"/>
      <c r="CD114" s="136"/>
      <c r="CE114" s="136"/>
      <c r="CF114" s="136"/>
      <c r="CG114" s="136"/>
      <c r="CH114" s="136"/>
      <c r="CI114" s="136"/>
      <c r="CJ114" s="136"/>
      <c r="CK114" s="136"/>
      <c r="CL114" s="136"/>
      <c r="CM114" s="136"/>
      <c r="CN114" s="136"/>
      <c r="CO114" s="136"/>
      <c r="CP114" s="136"/>
      <c r="CQ114" s="136"/>
      <c r="CR114" s="136"/>
      <c r="CS114" s="136"/>
      <c r="CT114" s="136"/>
      <c r="CU114" s="136"/>
      <c r="CV114" s="136"/>
      <c r="CW114" s="136"/>
      <c r="CX114" s="136"/>
      <c r="CY114" s="136"/>
      <c r="CZ114" s="136"/>
      <c r="DA114" s="136"/>
      <c r="DB114" s="136"/>
      <c r="DC114" s="136"/>
      <c r="DD114" s="136"/>
      <c r="DE114" s="136"/>
      <c r="DF114" s="136"/>
      <c r="DG114" s="136"/>
      <c r="DH114" s="136"/>
      <c r="DI114" s="136"/>
      <c r="DJ114" s="136"/>
      <c r="DK114" s="136"/>
      <c r="DL114" s="136"/>
      <c r="DM114" s="136"/>
      <c r="DN114" s="136"/>
      <c r="DO114" s="136"/>
      <c r="DP114" s="136"/>
      <c r="DQ114" s="136"/>
      <c r="DR114" s="136"/>
      <c r="DS114" s="136"/>
      <c r="DT114" s="136"/>
      <c r="DU114" s="136"/>
      <c r="DV114" s="136"/>
      <c r="DW114" s="136"/>
      <c r="DX114" s="136"/>
      <c r="DY114" s="136"/>
      <c r="DZ114" s="136"/>
      <c r="EA114" s="136"/>
      <c r="EB114" s="136"/>
      <c r="EC114" s="136"/>
      <c r="ED114" s="136"/>
      <c r="EE114" s="136"/>
      <c r="EF114" s="136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36"/>
      <c r="EQ114" s="136"/>
      <c r="ER114" s="136"/>
      <c r="ES114" s="136"/>
      <c r="ET114" s="136"/>
      <c r="EU114" s="136"/>
      <c r="EV114" s="136"/>
      <c r="EW114" s="136"/>
      <c r="EX114" s="136"/>
      <c r="EY114" s="136"/>
      <c r="EZ114" s="136"/>
      <c r="FA114" s="136"/>
      <c r="FB114" s="136"/>
      <c r="FC114" s="136"/>
      <c r="FD114" s="136"/>
      <c r="FE114" s="136"/>
      <c r="FF114" s="136"/>
      <c r="FG114" s="136"/>
      <c r="FH114" s="136"/>
      <c r="FI114" s="136"/>
      <c r="FJ114" s="136"/>
      <c r="FK114" s="136"/>
      <c r="FL114" s="136"/>
      <c r="FM114" s="136"/>
      <c r="FN114" s="136"/>
      <c r="FO114" s="136"/>
      <c r="FP114" s="136"/>
      <c r="FQ114" s="136"/>
      <c r="FR114" s="136"/>
      <c r="FS114" s="136"/>
      <c r="FT114" s="136"/>
      <c r="FU114" s="136"/>
      <c r="FV114" s="136"/>
      <c r="FW114" s="136"/>
      <c r="FX114" s="136"/>
      <c r="FY114" s="136"/>
      <c r="FZ114" s="136"/>
      <c r="GA114" s="136"/>
      <c r="GB114" s="136"/>
      <c r="GC114" s="136"/>
      <c r="GD114" s="136"/>
      <c r="GE114" s="136"/>
      <c r="GF114" s="136"/>
      <c r="GG114" s="136"/>
      <c r="GH114" s="136"/>
      <c r="GI114" s="136"/>
      <c r="GJ114" s="136"/>
      <c r="GK114" s="136"/>
      <c r="GL114" s="136"/>
      <c r="GM114" s="136"/>
      <c r="GN114" s="136"/>
      <c r="GO114" s="136"/>
      <c r="GP114" s="136"/>
      <c r="GQ114" s="136"/>
      <c r="GR114" s="136"/>
      <c r="GS114" s="136"/>
      <c r="GT114" s="136"/>
      <c r="GU114" s="136"/>
      <c r="GV114" s="136"/>
      <c r="GW114" s="136"/>
      <c r="GX114" s="136"/>
      <c r="GY114" s="136"/>
      <c r="GZ114" s="136"/>
      <c r="HA114" s="136"/>
      <c r="HB114" s="136"/>
      <c r="HC114" s="136"/>
      <c r="HD114" s="136"/>
      <c r="HE114" s="136"/>
      <c r="HF114" s="136"/>
      <c r="HG114" s="136"/>
      <c r="HH114" s="136"/>
      <c r="HI114" s="136"/>
      <c r="HJ114" s="136"/>
      <c r="HK114" s="136"/>
      <c r="HL114" s="136"/>
      <c r="HM114" s="136"/>
      <c r="HN114" s="81"/>
      <c r="HO114" s="81"/>
      <c r="HP114" s="81"/>
      <c r="HQ114" s="81"/>
      <c r="HR114" s="81"/>
      <c r="HS114" s="81"/>
      <c r="HT114" s="81"/>
      <c r="HU114" s="81"/>
      <c r="HV114" s="81"/>
      <c r="HW114" s="81"/>
    </row>
    <row r="115" ht="12.75" customHeight="1">
      <c r="A115" s="19"/>
      <c r="B115" s="24"/>
      <c r="C115" s="135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6"/>
      <c r="AV115" s="136"/>
      <c r="AW115" s="136"/>
      <c r="AX115" s="136"/>
      <c r="AY115" s="136"/>
      <c r="AZ115" s="136"/>
      <c r="BA115" s="136"/>
      <c r="BB115" s="136"/>
      <c r="BC115" s="136"/>
      <c r="BD115" s="136"/>
      <c r="BE115" s="136"/>
      <c r="BF115" s="136"/>
      <c r="BG115" s="136"/>
      <c r="BH115" s="136"/>
      <c r="BI115" s="136"/>
      <c r="BJ115" s="136"/>
      <c r="BK115" s="136"/>
      <c r="BL115" s="136"/>
      <c r="BM115" s="136"/>
      <c r="BN115" s="136"/>
      <c r="BO115" s="136"/>
      <c r="BP115" s="136"/>
      <c r="BQ115" s="136"/>
      <c r="BR115" s="136"/>
      <c r="BS115" s="136"/>
      <c r="BT115" s="136"/>
      <c r="BU115" s="136"/>
      <c r="BV115" s="136"/>
      <c r="BW115" s="136"/>
      <c r="BX115" s="136"/>
      <c r="BY115" s="136"/>
      <c r="BZ115" s="136"/>
      <c r="CA115" s="136"/>
      <c r="CB115" s="136"/>
      <c r="CC115" s="136"/>
      <c r="CD115" s="136"/>
      <c r="CE115" s="136"/>
      <c r="CF115" s="136"/>
      <c r="CG115" s="136"/>
      <c r="CH115" s="136"/>
      <c r="CI115" s="136"/>
      <c r="CJ115" s="136"/>
      <c r="CK115" s="136"/>
      <c r="CL115" s="136"/>
      <c r="CM115" s="136"/>
      <c r="CN115" s="136"/>
      <c r="CO115" s="136"/>
      <c r="CP115" s="136"/>
      <c r="CQ115" s="136"/>
      <c r="CR115" s="136"/>
      <c r="CS115" s="136"/>
      <c r="CT115" s="136"/>
      <c r="CU115" s="136"/>
      <c r="CV115" s="136"/>
      <c r="CW115" s="136"/>
      <c r="CX115" s="136"/>
      <c r="CY115" s="136"/>
      <c r="CZ115" s="136"/>
      <c r="DA115" s="136"/>
      <c r="DB115" s="136"/>
      <c r="DC115" s="136"/>
      <c r="DD115" s="136"/>
      <c r="DE115" s="136"/>
      <c r="DF115" s="136"/>
      <c r="DG115" s="136"/>
      <c r="DH115" s="136"/>
      <c r="DI115" s="136"/>
      <c r="DJ115" s="136"/>
      <c r="DK115" s="136"/>
      <c r="DL115" s="136"/>
      <c r="DM115" s="136"/>
      <c r="DN115" s="136"/>
      <c r="DO115" s="136"/>
      <c r="DP115" s="136"/>
      <c r="DQ115" s="136"/>
      <c r="DR115" s="136"/>
      <c r="DS115" s="136"/>
      <c r="DT115" s="136"/>
      <c r="DU115" s="136"/>
      <c r="DV115" s="136"/>
      <c r="DW115" s="136"/>
      <c r="DX115" s="136"/>
      <c r="DY115" s="136"/>
      <c r="DZ115" s="136"/>
      <c r="EA115" s="136"/>
      <c r="EB115" s="136"/>
      <c r="EC115" s="136"/>
      <c r="ED115" s="136"/>
      <c r="EE115" s="136"/>
      <c r="EF115" s="136"/>
      <c r="EG115" s="136"/>
      <c r="EH115" s="136"/>
      <c r="EI115" s="136"/>
      <c r="EJ115" s="136"/>
      <c r="EK115" s="136"/>
      <c r="EL115" s="136"/>
      <c r="EM115" s="136"/>
      <c r="EN115" s="136"/>
      <c r="EO115" s="136"/>
      <c r="EP115" s="136"/>
      <c r="EQ115" s="136"/>
      <c r="ER115" s="136"/>
      <c r="ES115" s="136"/>
      <c r="ET115" s="136"/>
      <c r="EU115" s="136"/>
      <c r="EV115" s="136"/>
      <c r="EW115" s="136"/>
      <c r="EX115" s="136"/>
      <c r="EY115" s="136"/>
      <c r="EZ115" s="136"/>
      <c r="FA115" s="136"/>
      <c r="FB115" s="136"/>
      <c r="FC115" s="136"/>
      <c r="FD115" s="136"/>
      <c r="FE115" s="136"/>
      <c r="FF115" s="136"/>
      <c r="FG115" s="136"/>
      <c r="FH115" s="136"/>
      <c r="FI115" s="136"/>
      <c r="FJ115" s="136"/>
      <c r="FK115" s="136"/>
      <c r="FL115" s="136"/>
      <c r="FM115" s="136"/>
      <c r="FN115" s="136"/>
      <c r="FO115" s="136"/>
      <c r="FP115" s="136"/>
      <c r="FQ115" s="136"/>
      <c r="FR115" s="136"/>
      <c r="FS115" s="136"/>
      <c r="FT115" s="136"/>
      <c r="FU115" s="136"/>
      <c r="FV115" s="136"/>
      <c r="FW115" s="136"/>
      <c r="FX115" s="136"/>
      <c r="FY115" s="136"/>
      <c r="FZ115" s="136"/>
      <c r="GA115" s="136"/>
      <c r="GB115" s="136"/>
      <c r="GC115" s="136"/>
      <c r="GD115" s="136"/>
      <c r="GE115" s="136"/>
      <c r="GF115" s="136"/>
      <c r="GG115" s="136"/>
      <c r="GH115" s="136"/>
      <c r="GI115" s="136"/>
      <c r="GJ115" s="136"/>
      <c r="GK115" s="136"/>
      <c r="GL115" s="136"/>
      <c r="GM115" s="136"/>
      <c r="GN115" s="136"/>
      <c r="GO115" s="136"/>
      <c r="GP115" s="136"/>
      <c r="GQ115" s="136"/>
      <c r="GR115" s="136"/>
      <c r="GS115" s="136"/>
      <c r="GT115" s="136"/>
      <c r="GU115" s="136"/>
      <c r="GV115" s="136"/>
      <c r="GW115" s="136"/>
      <c r="GX115" s="136"/>
      <c r="GY115" s="136"/>
      <c r="GZ115" s="136"/>
      <c r="HA115" s="136"/>
      <c r="HB115" s="136"/>
      <c r="HC115" s="136"/>
      <c r="HD115" s="136"/>
      <c r="HE115" s="136"/>
      <c r="HF115" s="136"/>
      <c r="HG115" s="136"/>
      <c r="HH115" s="136"/>
      <c r="HI115" s="136"/>
      <c r="HJ115" s="136"/>
      <c r="HK115" s="136"/>
      <c r="HL115" s="136"/>
      <c r="HM115" s="136"/>
      <c r="HN115" s="81"/>
      <c r="HO115" s="81"/>
      <c r="HP115" s="81"/>
      <c r="HQ115" s="81"/>
      <c r="HR115" s="81"/>
      <c r="HS115" s="81"/>
      <c r="HT115" s="81"/>
      <c r="HU115" s="81"/>
      <c r="HV115" s="81"/>
      <c r="HW115" s="81"/>
    </row>
    <row r="116" ht="12.75" customHeight="1">
      <c r="A116" s="19"/>
      <c r="B116" s="24"/>
      <c r="C116" s="135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  <c r="CY116" s="136"/>
      <c r="CZ116" s="136"/>
      <c r="DA116" s="136"/>
      <c r="DB116" s="136"/>
      <c r="DC116" s="136"/>
      <c r="DD116" s="136"/>
      <c r="DE116" s="136"/>
      <c r="DF116" s="136"/>
      <c r="DG116" s="136"/>
      <c r="DH116" s="136"/>
      <c r="DI116" s="136"/>
      <c r="DJ116" s="136"/>
      <c r="DK116" s="136"/>
      <c r="DL116" s="136"/>
      <c r="DM116" s="136"/>
      <c r="DN116" s="136"/>
      <c r="DO116" s="136"/>
      <c r="DP116" s="136"/>
      <c r="DQ116" s="136"/>
      <c r="DR116" s="136"/>
      <c r="DS116" s="136"/>
      <c r="DT116" s="136"/>
      <c r="DU116" s="136"/>
      <c r="DV116" s="136"/>
      <c r="DW116" s="136"/>
      <c r="DX116" s="136"/>
      <c r="DY116" s="136"/>
      <c r="DZ116" s="136"/>
      <c r="EA116" s="136"/>
      <c r="EB116" s="136"/>
      <c r="EC116" s="136"/>
      <c r="ED116" s="136"/>
      <c r="EE116" s="136"/>
      <c r="EF116" s="136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36"/>
      <c r="EQ116" s="136"/>
      <c r="ER116" s="136"/>
      <c r="ES116" s="136"/>
      <c r="ET116" s="136"/>
      <c r="EU116" s="136"/>
      <c r="EV116" s="136"/>
      <c r="EW116" s="136"/>
      <c r="EX116" s="136"/>
      <c r="EY116" s="136"/>
      <c r="EZ116" s="136"/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136"/>
      <c r="FQ116" s="136"/>
      <c r="FR116" s="136"/>
      <c r="FS116" s="136"/>
      <c r="FT116" s="136"/>
      <c r="FU116" s="136"/>
      <c r="FV116" s="136"/>
      <c r="FW116" s="136"/>
      <c r="FX116" s="136"/>
      <c r="FY116" s="136"/>
      <c r="FZ116" s="136"/>
      <c r="GA116" s="136"/>
      <c r="GB116" s="136"/>
      <c r="GC116" s="136"/>
      <c r="GD116" s="136"/>
      <c r="GE116" s="136"/>
      <c r="GF116" s="136"/>
      <c r="GG116" s="136"/>
      <c r="GH116" s="136"/>
      <c r="GI116" s="136"/>
      <c r="GJ116" s="136"/>
      <c r="GK116" s="136"/>
      <c r="GL116" s="136"/>
      <c r="GM116" s="136"/>
      <c r="GN116" s="136"/>
      <c r="GO116" s="136"/>
      <c r="GP116" s="136"/>
      <c r="GQ116" s="136"/>
      <c r="GR116" s="136"/>
      <c r="GS116" s="136"/>
      <c r="GT116" s="136"/>
      <c r="GU116" s="136"/>
      <c r="GV116" s="13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36"/>
      <c r="HI116" s="136"/>
      <c r="HJ116" s="136"/>
      <c r="HK116" s="136"/>
      <c r="HL116" s="136"/>
      <c r="HM116" s="136"/>
      <c r="HN116" s="81"/>
      <c r="HO116" s="81"/>
      <c r="HP116" s="81"/>
      <c r="HQ116" s="81"/>
      <c r="HR116" s="81"/>
      <c r="HS116" s="81"/>
      <c r="HT116" s="81"/>
      <c r="HU116" s="81"/>
      <c r="HV116" s="81"/>
      <c r="HW116" s="81"/>
    </row>
    <row r="117" ht="12.75" customHeight="1">
      <c r="A117" s="19"/>
      <c r="B117" s="24"/>
      <c r="C117" s="135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136"/>
      <c r="BB117" s="136"/>
      <c r="BC117" s="136"/>
      <c r="BD117" s="136"/>
      <c r="BE117" s="136"/>
      <c r="BF117" s="136"/>
      <c r="BG117" s="136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36"/>
      <c r="BR117" s="136"/>
      <c r="BS117" s="136"/>
      <c r="BT117" s="136"/>
      <c r="BU117" s="136"/>
      <c r="BV117" s="136"/>
      <c r="BW117" s="136"/>
      <c r="BX117" s="136"/>
      <c r="BY117" s="136"/>
      <c r="BZ117" s="136"/>
      <c r="CA117" s="136"/>
      <c r="CB117" s="136"/>
      <c r="CC117" s="136"/>
      <c r="CD117" s="136"/>
      <c r="CE117" s="136"/>
      <c r="CF117" s="136"/>
      <c r="CG117" s="136"/>
      <c r="CH117" s="136"/>
      <c r="CI117" s="136"/>
      <c r="CJ117" s="136"/>
      <c r="CK117" s="136"/>
      <c r="CL117" s="136"/>
      <c r="CM117" s="136"/>
      <c r="CN117" s="136"/>
      <c r="CO117" s="136"/>
      <c r="CP117" s="136"/>
      <c r="CQ117" s="136"/>
      <c r="CR117" s="136"/>
      <c r="CS117" s="136"/>
      <c r="CT117" s="136"/>
      <c r="CU117" s="136"/>
      <c r="CV117" s="136"/>
      <c r="CW117" s="136"/>
      <c r="CX117" s="136"/>
      <c r="CY117" s="136"/>
      <c r="CZ117" s="136"/>
      <c r="DA117" s="136"/>
      <c r="DB117" s="136"/>
      <c r="DC117" s="136"/>
      <c r="DD117" s="136"/>
      <c r="DE117" s="136"/>
      <c r="DF117" s="136"/>
      <c r="DG117" s="136"/>
      <c r="DH117" s="136"/>
      <c r="DI117" s="136"/>
      <c r="DJ117" s="136"/>
      <c r="DK117" s="136"/>
      <c r="DL117" s="136"/>
      <c r="DM117" s="136"/>
      <c r="DN117" s="136"/>
      <c r="DO117" s="136"/>
      <c r="DP117" s="136"/>
      <c r="DQ117" s="136"/>
      <c r="DR117" s="136"/>
      <c r="DS117" s="136"/>
      <c r="DT117" s="136"/>
      <c r="DU117" s="136"/>
      <c r="DV117" s="136"/>
      <c r="DW117" s="136"/>
      <c r="DX117" s="136"/>
      <c r="DY117" s="136"/>
      <c r="DZ117" s="136"/>
      <c r="EA117" s="136"/>
      <c r="EB117" s="136"/>
      <c r="EC117" s="136"/>
      <c r="ED117" s="136"/>
      <c r="EE117" s="136"/>
      <c r="EF117" s="136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36"/>
      <c r="EQ117" s="136"/>
      <c r="ER117" s="136"/>
      <c r="ES117" s="136"/>
      <c r="ET117" s="136"/>
      <c r="EU117" s="136"/>
      <c r="EV117" s="136"/>
      <c r="EW117" s="136"/>
      <c r="EX117" s="136"/>
      <c r="EY117" s="136"/>
      <c r="EZ117" s="136"/>
      <c r="FA117" s="136"/>
      <c r="FB117" s="136"/>
      <c r="FC117" s="136"/>
      <c r="FD117" s="136"/>
      <c r="FE117" s="136"/>
      <c r="FF117" s="136"/>
      <c r="FG117" s="136"/>
      <c r="FH117" s="136"/>
      <c r="FI117" s="136"/>
      <c r="FJ117" s="136"/>
      <c r="FK117" s="136"/>
      <c r="FL117" s="136"/>
      <c r="FM117" s="136"/>
      <c r="FN117" s="136"/>
      <c r="FO117" s="136"/>
      <c r="FP117" s="136"/>
      <c r="FQ117" s="136"/>
      <c r="FR117" s="136"/>
      <c r="FS117" s="136"/>
      <c r="FT117" s="136"/>
      <c r="FU117" s="136"/>
      <c r="FV117" s="136"/>
      <c r="FW117" s="136"/>
      <c r="FX117" s="136"/>
      <c r="FY117" s="136"/>
      <c r="FZ117" s="136"/>
      <c r="GA117" s="136"/>
      <c r="GB117" s="136"/>
      <c r="GC117" s="136"/>
      <c r="GD117" s="136"/>
      <c r="GE117" s="136"/>
      <c r="GF117" s="136"/>
      <c r="GG117" s="136"/>
      <c r="GH117" s="136"/>
      <c r="GI117" s="136"/>
      <c r="GJ117" s="136"/>
      <c r="GK117" s="136"/>
      <c r="GL117" s="136"/>
      <c r="GM117" s="136"/>
      <c r="GN117" s="136"/>
      <c r="GO117" s="136"/>
      <c r="GP117" s="136"/>
      <c r="GQ117" s="136"/>
      <c r="GR117" s="136"/>
      <c r="GS117" s="136"/>
      <c r="GT117" s="136"/>
      <c r="GU117" s="136"/>
      <c r="GV117" s="136"/>
      <c r="GW117" s="136"/>
      <c r="GX117" s="136"/>
      <c r="GY117" s="136"/>
      <c r="GZ117" s="136"/>
      <c r="HA117" s="136"/>
      <c r="HB117" s="136"/>
      <c r="HC117" s="136"/>
      <c r="HD117" s="136"/>
      <c r="HE117" s="136"/>
      <c r="HF117" s="136"/>
      <c r="HG117" s="136"/>
      <c r="HH117" s="136"/>
      <c r="HI117" s="136"/>
      <c r="HJ117" s="136"/>
      <c r="HK117" s="136"/>
      <c r="HL117" s="136"/>
      <c r="HM117" s="136"/>
      <c r="HN117" s="81"/>
      <c r="HO117" s="81"/>
      <c r="HP117" s="81"/>
      <c r="HQ117" s="81"/>
      <c r="HR117" s="81"/>
      <c r="HS117" s="81"/>
      <c r="HT117" s="81"/>
      <c r="HU117" s="81"/>
      <c r="HV117" s="81"/>
      <c r="HW117" s="81"/>
    </row>
    <row r="118" ht="12.75" customHeight="1">
      <c r="A118" s="19"/>
      <c r="B118" s="24"/>
      <c r="C118" s="135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6"/>
      <c r="BC118" s="136"/>
      <c r="BD118" s="136"/>
      <c r="BE118" s="136"/>
      <c r="BF118" s="136"/>
      <c r="BG118" s="136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36"/>
      <c r="BR118" s="136"/>
      <c r="BS118" s="136"/>
      <c r="BT118" s="136"/>
      <c r="BU118" s="136"/>
      <c r="BV118" s="136"/>
      <c r="BW118" s="136"/>
      <c r="BX118" s="136"/>
      <c r="BY118" s="136"/>
      <c r="BZ118" s="136"/>
      <c r="CA118" s="136"/>
      <c r="CB118" s="136"/>
      <c r="CC118" s="136"/>
      <c r="CD118" s="136"/>
      <c r="CE118" s="136"/>
      <c r="CF118" s="136"/>
      <c r="CG118" s="136"/>
      <c r="CH118" s="136"/>
      <c r="CI118" s="136"/>
      <c r="CJ118" s="136"/>
      <c r="CK118" s="136"/>
      <c r="CL118" s="136"/>
      <c r="CM118" s="136"/>
      <c r="CN118" s="136"/>
      <c r="CO118" s="136"/>
      <c r="CP118" s="136"/>
      <c r="CQ118" s="136"/>
      <c r="CR118" s="136"/>
      <c r="CS118" s="136"/>
      <c r="CT118" s="136"/>
      <c r="CU118" s="136"/>
      <c r="CV118" s="136"/>
      <c r="CW118" s="136"/>
      <c r="CX118" s="136"/>
      <c r="CY118" s="136"/>
      <c r="CZ118" s="136"/>
      <c r="DA118" s="136"/>
      <c r="DB118" s="136"/>
      <c r="DC118" s="136"/>
      <c r="DD118" s="136"/>
      <c r="DE118" s="136"/>
      <c r="DF118" s="136"/>
      <c r="DG118" s="136"/>
      <c r="DH118" s="136"/>
      <c r="DI118" s="136"/>
      <c r="DJ118" s="136"/>
      <c r="DK118" s="136"/>
      <c r="DL118" s="136"/>
      <c r="DM118" s="136"/>
      <c r="DN118" s="136"/>
      <c r="DO118" s="136"/>
      <c r="DP118" s="136"/>
      <c r="DQ118" s="136"/>
      <c r="DR118" s="136"/>
      <c r="DS118" s="136"/>
      <c r="DT118" s="136"/>
      <c r="DU118" s="136"/>
      <c r="DV118" s="136"/>
      <c r="DW118" s="136"/>
      <c r="DX118" s="136"/>
      <c r="DY118" s="136"/>
      <c r="DZ118" s="136"/>
      <c r="EA118" s="136"/>
      <c r="EB118" s="136"/>
      <c r="EC118" s="136"/>
      <c r="ED118" s="136"/>
      <c r="EE118" s="136"/>
      <c r="EF118" s="136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36"/>
      <c r="EQ118" s="136"/>
      <c r="ER118" s="136"/>
      <c r="ES118" s="136"/>
      <c r="ET118" s="136"/>
      <c r="EU118" s="136"/>
      <c r="EV118" s="136"/>
      <c r="EW118" s="136"/>
      <c r="EX118" s="136"/>
      <c r="EY118" s="136"/>
      <c r="EZ118" s="136"/>
      <c r="FA118" s="136"/>
      <c r="FB118" s="136"/>
      <c r="FC118" s="136"/>
      <c r="FD118" s="136"/>
      <c r="FE118" s="136"/>
      <c r="FF118" s="136"/>
      <c r="FG118" s="136"/>
      <c r="FH118" s="136"/>
      <c r="FI118" s="136"/>
      <c r="FJ118" s="136"/>
      <c r="FK118" s="136"/>
      <c r="FL118" s="136"/>
      <c r="FM118" s="136"/>
      <c r="FN118" s="136"/>
      <c r="FO118" s="136"/>
      <c r="FP118" s="136"/>
      <c r="FQ118" s="136"/>
      <c r="FR118" s="136"/>
      <c r="FS118" s="136"/>
      <c r="FT118" s="136"/>
      <c r="FU118" s="136"/>
      <c r="FV118" s="136"/>
      <c r="FW118" s="136"/>
      <c r="FX118" s="136"/>
      <c r="FY118" s="136"/>
      <c r="FZ118" s="136"/>
      <c r="GA118" s="136"/>
      <c r="GB118" s="136"/>
      <c r="GC118" s="136"/>
      <c r="GD118" s="136"/>
      <c r="GE118" s="136"/>
      <c r="GF118" s="136"/>
      <c r="GG118" s="136"/>
      <c r="GH118" s="136"/>
      <c r="GI118" s="136"/>
      <c r="GJ118" s="136"/>
      <c r="GK118" s="136"/>
      <c r="GL118" s="136"/>
      <c r="GM118" s="136"/>
      <c r="GN118" s="136"/>
      <c r="GO118" s="136"/>
      <c r="GP118" s="136"/>
      <c r="GQ118" s="136"/>
      <c r="GR118" s="136"/>
      <c r="GS118" s="136"/>
      <c r="GT118" s="136"/>
      <c r="GU118" s="136"/>
      <c r="GV118" s="136"/>
      <c r="GW118" s="136"/>
      <c r="GX118" s="136"/>
      <c r="GY118" s="136"/>
      <c r="GZ118" s="136"/>
      <c r="HA118" s="136"/>
      <c r="HB118" s="136"/>
      <c r="HC118" s="136"/>
      <c r="HD118" s="136"/>
      <c r="HE118" s="136"/>
      <c r="HF118" s="136"/>
      <c r="HG118" s="136"/>
      <c r="HH118" s="136"/>
      <c r="HI118" s="136"/>
      <c r="HJ118" s="136"/>
      <c r="HK118" s="136"/>
      <c r="HL118" s="136"/>
      <c r="HM118" s="136"/>
      <c r="HN118" s="81"/>
      <c r="HO118" s="81"/>
      <c r="HP118" s="81"/>
      <c r="HQ118" s="81"/>
      <c r="HR118" s="81"/>
      <c r="HS118" s="81"/>
      <c r="HT118" s="81"/>
      <c r="HU118" s="81"/>
      <c r="HV118" s="81"/>
      <c r="HW118" s="81"/>
    </row>
    <row r="119" ht="12.75" customHeight="1">
      <c r="A119" s="19"/>
      <c r="B119" s="24"/>
      <c r="C119" s="135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6"/>
      <c r="AV119" s="136"/>
      <c r="AW119" s="136"/>
      <c r="AX119" s="136"/>
      <c r="AY119" s="136"/>
      <c r="AZ119" s="136"/>
      <c r="BA119" s="136"/>
      <c r="BB119" s="136"/>
      <c r="BC119" s="136"/>
      <c r="BD119" s="136"/>
      <c r="BE119" s="136"/>
      <c r="BF119" s="136"/>
      <c r="BG119" s="136"/>
      <c r="BH119" s="136"/>
      <c r="BI119" s="136"/>
      <c r="BJ119" s="136"/>
      <c r="BK119" s="136"/>
      <c r="BL119" s="136"/>
      <c r="BM119" s="136"/>
      <c r="BN119" s="136"/>
      <c r="BO119" s="136"/>
      <c r="BP119" s="136"/>
      <c r="BQ119" s="136"/>
      <c r="BR119" s="136"/>
      <c r="BS119" s="136"/>
      <c r="BT119" s="136"/>
      <c r="BU119" s="136"/>
      <c r="BV119" s="136"/>
      <c r="BW119" s="136"/>
      <c r="BX119" s="136"/>
      <c r="BY119" s="136"/>
      <c r="BZ119" s="136"/>
      <c r="CA119" s="136"/>
      <c r="CB119" s="136"/>
      <c r="CC119" s="136"/>
      <c r="CD119" s="136"/>
      <c r="CE119" s="136"/>
      <c r="CF119" s="136"/>
      <c r="CG119" s="136"/>
      <c r="CH119" s="136"/>
      <c r="CI119" s="136"/>
      <c r="CJ119" s="136"/>
      <c r="CK119" s="136"/>
      <c r="CL119" s="136"/>
      <c r="CM119" s="136"/>
      <c r="CN119" s="136"/>
      <c r="CO119" s="136"/>
      <c r="CP119" s="136"/>
      <c r="CQ119" s="136"/>
      <c r="CR119" s="136"/>
      <c r="CS119" s="136"/>
      <c r="CT119" s="136"/>
      <c r="CU119" s="136"/>
      <c r="CV119" s="136"/>
      <c r="CW119" s="136"/>
      <c r="CX119" s="136"/>
      <c r="CY119" s="136"/>
      <c r="CZ119" s="136"/>
      <c r="DA119" s="136"/>
      <c r="DB119" s="136"/>
      <c r="DC119" s="136"/>
      <c r="DD119" s="136"/>
      <c r="DE119" s="136"/>
      <c r="DF119" s="136"/>
      <c r="DG119" s="136"/>
      <c r="DH119" s="136"/>
      <c r="DI119" s="136"/>
      <c r="DJ119" s="136"/>
      <c r="DK119" s="136"/>
      <c r="DL119" s="136"/>
      <c r="DM119" s="136"/>
      <c r="DN119" s="136"/>
      <c r="DO119" s="136"/>
      <c r="DP119" s="136"/>
      <c r="DQ119" s="136"/>
      <c r="DR119" s="136"/>
      <c r="DS119" s="136"/>
      <c r="DT119" s="136"/>
      <c r="DU119" s="136"/>
      <c r="DV119" s="136"/>
      <c r="DW119" s="136"/>
      <c r="DX119" s="136"/>
      <c r="DY119" s="136"/>
      <c r="DZ119" s="136"/>
      <c r="EA119" s="136"/>
      <c r="EB119" s="136"/>
      <c r="EC119" s="136"/>
      <c r="ED119" s="136"/>
      <c r="EE119" s="136"/>
      <c r="EF119" s="136"/>
      <c r="EG119" s="136"/>
      <c r="EH119" s="136"/>
      <c r="EI119" s="136"/>
      <c r="EJ119" s="136"/>
      <c r="EK119" s="136"/>
      <c r="EL119" s="136"/>
      <c r="EM119" s="136"/>
      <c r="EN119" s="136"/>
      <c r="EO119" s="136"/>
      <c r="EP119" s="136"/>
      <c r="EQ119" s="136"/>
      <c r="ER119" s="136"/>
      <c r="ES119" s="136"/>
      <c r="ET119" s="136"/>
      <c r="EU119" s="136"/>
      <c r="EV119" s="136"/>
      <c r="EW119" s="136"/>
      <c r="EX119" s="136"/>
      <c r="EY119" s="136"/>
      <c r="EZ119" s="136"/>
      <c r="FA119" s="136"/>
      <c r="FB119" s="136"/>
      <c r="FC119" s="136"/>
      <c r="FD119" s="136"/>
      <c r="FE119" s="136"/>
      <c r="FF119" s="136"/>
      <c r="FG119" s="136"/>
      <c r="FH119" s="136"/>
      <c r="FI119" s="136"/>
      <c r="FJ119" s="136"/>
      <c r="FK119" s="136"/>
      <c r="FL119" s="136"/>
      <c r="FM119" s="136"/>
      <c r="FN119" s="136"/>
      <c r="FO119" s="136"/>
      <c r="FP119" s="136"/>
      <c r="FQ119" s="136"/>
      <c r="FR119" s="136"/>
      <c r="FS119" s="136"/>
      <c r="FT119" s="136"/>
      <c r="FU119" s="136"/>
      <c r="FV119" s="136"/>
      <c r="FW119" s="136"/>
      <c r="FX119" s="136"/>
      <c r="FY119" s="136"/>
      <c r="FZ119" s="136"/>
      <c r="GA119" s="136"/>
      <c r="GB119" s="136"/>
      <c r="GC119" s="136"/>
      <c r="GD119" s="136"/>
      <c r="GE119" s="136"/>
      <c r="GF119" s="136"/>
      <c r="GG119" s="136"/>
      <c r="GH119" s="136"/>
      <c r="GI119" s="136"/>
      <c r="GJ119" s="136"/>
      <c r="GK119" s="136"/>
      <c r="GL119" s="136"/>
      <c r="GM119" s="136"/>
      <c r="GN119" s="136"/>
      <c r="GO119" s="136"/>
      <c r="GP119" s="136"/>
      <c r="GQ119" s="136"/>
      <c r="GR119" s="136"/>
      <c r="GS119" s="136"/>
      <c r="GT119" s="136"/>
      <c r="GU119" s="136"/>
      <c r="GV119" s="136"/>
      <c r="GW119" s="136"/>
      <c r="GX119" s="136"/>
      <c r="GY119" s="136"/>
      <c r="GZ119" s="136"/>
      <c r="HA119" s="136"/>
      <c r="HB119" s="136"/>
      <c r="HC119" s="136"/>
      <c r="HD119" s="136"/>
      <c r="HE119" s="136"/>
      <c r="HF119" s="136"/>
      <c r="HG119" s="136"/>
      <c r="HH119" s="136"/>
      <c r="HI119" s="136"/>
      <c r="HJ119" s="136"/>
      <c r="HK119" s="136"/>
      <c r="HL119" s="136"/>
      <c r="HM119" s="136"/>
      <c r="HN119" s="81"/>
      <c r="HO119" s="81"/>
      <c r="HP119" s="81"/>
      <c r="HQ119" s="81"/>
      <c r="HR119" s="81"/>
      <c r="HS119" s="81"/>
      <c r="HT119" s="81"/>
      <c r="HU119" s="81"/>
      <c r="HV119" s="81"/>
      <c r="HW119" s="81"/>
    </row>
    <row r="120" ht="12.75" customHeight="1">
      <c r="A120" s="19"/>
      <c r="B120" s="24"/>
      <c r="C120" s="135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  <c r="BF120" s="136"/>
      <c r="BG120" s="136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36"/>
      <c r="BR120" s="136"/>
      <c r="BS120" s="136"/>
      <c r="BT120" s="136"/>
      <c r="BU120" s="136"/>
      <c r="BV120" s="136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6"/>
      <c r="CK120" s="136"/>
      <c r="CL120" s="136"/>
      <c r="CM120" s="136"/>
      <c r="CN120" s="136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  <c r="DA120" s="136"/>
      <c r="DB120" s="136"/>
      <c r="DC120" s="136"/>
      <c r="DD120" s="136"/>
      <c r="DE120" s="136"/>
      <c r="DF120" s="136"/>
      <c r="DG120" s="136"/>
      <c r="DH120" s="136"/>
      <c r="DI120" s="136"/>
      <c r="DJ120" s="136"/>
      <c r="DK120" s="136"/>
      <c r="DL120" s="136"/>
      <c r="DM120" s="136"/>
      <c r="DN120" s="136"/>
      <c r="DO120" s="136"/>
      <c r="DP120" s="136"/>
      <c r="DQ120" s="136"/>
      <c r="DR120" s="136"/>
      <c r="DS120" s="136"/>
      <c r="DT120" s="136"/>
      <c r="DU120" s="136"/>
      <c r="DV120" s="136"/>
      <c r="DW120" s="136"/>
      <c r="DX120" s="136"/>
      <c r="DY120" s="136"/>
      <c r="DZ120" s="136"/>
      <c r="EA120" s="136"/>
      <c r="EB120" s="136"/>
      <c r="EC120" s="136"/>
      <c r="ED120" s="136"/>
      <c r="EE120" s="136"/>
      <c r="EF120" s="136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36"/>
      <c r="EQ120" s="136"/>
      <c r="ER120" s="136"/>
      <c r="ES120" s="136"/>
      <c r="ET120" s="136"/>
      <c r="EU120" s="136"/>
      <c r="EV120" s="136"/>
      <c r="EW120" s="136"/>
      <c r="EX120" s="136"/>
      <c r="EY120" s="136"/>
      <c r="EZ120" s="136"/>
      <c r="FA120" s="136"/>
      <c r="FB120" s="136"/>
      <c r="FC120" s="136"/>
      <c r="FD120" s="136"/>
      <c r="FE120" s="136"/>
      <c r="FF120" s="136"/>
      <c r="FG120" s="136"/>
      <c r="FH120" s="136"/>
      <c r="FI120" s="136"/>
      <c r="FJ120" s="136"/>
      <c r="FK120" s="136"/>
      <c r="FL120" s="136"/>
      <c r="FM120" s="136"/>
      <c r="FN120" s="136"/>
      <c r="FO120" s="136"/>
      <c r="FP120" s="136"/>
      <c r="FQ120" s="136"/>
      <c r="FR120" s="136"/>
      <c r="FS120" s="136"/>
      <c r="FT120" s="136"/>
      <c r="FU120" s="136"/>
      <c r="FV120" s="136"/>
      <c r="FW120" s="136"/>
      <c r="FX120" s="136"/>
      <c r="FY120" s="136"/>
      <c r="FZ120" s="136"/>
      <c r="GA120" s="136"/>
      <c r="GB120" s="136"/>
      <c r="GC120" s="136"/>
      <c r="GD120" s="136"/>
      <c r="GE120" s="136"/>
      <c r="GF120" s="136"/>
      <c r="GG120" s="136"/>
      <c r="GH120" s="136"/>
      <c r="GI120" s="136"/>
      <c r="GJ120" s="136"/>
      <c r="GK120" s="136"/>
      <c r="GL120" s="136"/>
      <c r="GM120" s="136"/>
      <c r="GN120" s="136"/>
      <c r="GO120" s="136"/>
      <c r="GP120" s="136"/>
      <c r="GQ120" s="136"/>
      <c r="GR120" s="136"/>
      <c r="GS120" s="136"/>
      <c r="GT120" s="136"/>
      <c r="GU120" s="136"/>
      <c r="GV120" s="136"/>
      <c r="GW120" s="136"/>
      <c r="GX120" s="136"/>
      <c r="GY120" s="136"/>
      <c r="GZ120" s="136"/>
      <c r="HA120" s="136"/>
      <c r="HB120" s="136"/>
      <c r="HC120" s="136"/>
      <c r="HD120" s="136"/>
      <c r="HE120" s="136"/>
      <c r="HF120" s="136"/>
      <c r="HG120" s="136"/>
      <c r="HH120" s="136"/>
      <c r="HI120" s="136"/>
      <c r="HJ120" s="136"/>
      <c r="HK120" s="136"/>
      <c r="HL120" s="136"/>
      <c r="HM120" s="136"/>
      <c r="HN120" s="81"/>
      <c r="HO120" s="81"/>
      <c r="HP120" s="81"/>
      <c r="HQ120" s="81"/>
      <c r="HR120" s="81"/>
      <c r="HS120" s="81"/>
      <c r="HT120" s="81"/>
      <c r="HU120" s="81"/>
      <c r="HV120" s="81"/>
      <c r="HW120" s="81"/>
    </row>
    <row r="121" ht="12.75" customHeight="1">
      <c r="A121" s="19"/>
      <c r="B121" s="24"/>
      <c r="C121" s="135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6"/>
      <c r="AV121" s="136"/>
      <c r="AW121" s="136"/>
      <c r="AX121" s="136"/>
      <c r="AY121" s="136"/>
      <c r="AZ121" s="136"/>
      <c r="BA121" s="136"/>
      <c r="BB121" s="136"/>
      <c r="BC121" s="136"/>
      <c r="BD121" s="136"/>
      <c r="BE121" s="136"/>
      <c r="BF121" s="136"/>
      <c r="BG121" s="136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36"/>
      <c r="BR121" s="136"/>
      <c r="BS121" s="136"/>
      <c r="BT121" s="136"/>
      <c r="BU121" s="136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136"/>
      <c r="CG121" s="136"/>
      <c r="CH121" s="136"/>
      <c r="CI121" s="136"/>
      <c r="CJ121" s="136"/>
      <c r="CK121" s="136"/>
      <c r="CL121" s="136"/>
      <c r="CM121" s="136"/>
      <c r="CN121" s="136"/>
      <c r="CO121" s="136"/>
      <c r="CP121" s="136"/>
      <c r="CQ121" s="136"/>
      <c r="CR121" s="136"/>
      <c r="CS121" s="136"/>
      <c r="CT121" s="136"/>
      <c r="CU121" s="136"/>
      <c r="CV121" s="136"/>
      <c r="CW121" s="136"/>
      <c r="CX121" s="136"/>
      <c r="CY121" s="136"/>
      <c r="CZ121" s="136"/>
      <c r="DA121" s="136"/>
      <c r="DB121" s="136"/>
      <c r="DC121" s="136"/>
      <c r="DD121" s="136"/>
      <c r="DE121" s="136"/>
      <c r="DF121" s="136"/>
      <c r="DG121" s="136"/>
      <c r="DH121" s="136"/>
      <c r="DI121" s="136"/>
      <c r="DJ121" s="136"/>
      <c r="DK121" s="136"/>
      <c r="DL121" s="136"/>
      <c r="DM121" s="136"/>
      <c r="DN121" s="136"/>
      <c r="DO121" s="136"/>
      <c r="DP121" s="136"/>
      <c r="DQ121" s="136"/>
      <c r="DR121" s="136"/>
      <c r="DS121" s="136"/>
      <c r="DT121" s="136"/>
      <c r="DU121" s="136"/>
      <c r="DV121" s="136"/>
      <c r="DW121" s="136"/>
      <c r="DX121" s="136"/>
      <c r="DY121" s="136"/>
      <c r="DZ121" s="136"/>
      <c r="EA121" s="136"/>
      <c r="EB121" s="136"/>
      <c r="EC121" s="136"/>
      <c r="ED121" s="136"/>
      <c r="EE121" s="136"/>
      <c r="EF121" s="136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36"/>
      <c r="EQ121" s="136"/>
      <c r="ER121" s="136"/>
      <c r="ES121" s="136"/>
      <c r="ET121" s="136"/>
      <c r="EU121" s="136"/>
      <c r="EV121" s="136"/>
      <c r="EW121" s="136"/>
      <c r="EX121" s="136"/>
      <c r="EY121" s="136"/>
      <c r="EZ121" s="136"/>
      <c r="FA121" s="136"/>
      <c r="FB121" s="136"/>
      <c r="FC121" s="136"/>
      <c r="FD121" s="136"/>
      <c r="FE121" s="136"/>
      <c r="FF121" s="136"/>
      <c r="FG121" s="136"/>
      <c r="FH121" s="136"/>
      <c r="FI121" s="136"/>
      <c r="FJ121" s="136"/>
      <c r="FK121" s="136"/>
      <c r="FL121" s="136"/>
      <c r="FM121" s="136"/>
      <c r="FN121" s="136"/>
      <c r="FO121" s="136"/>
      <c r="FP121" s="136"/>
      <c r="FQ121" s="136"/>
      <c r="FR121" s="136"/>
      <c r="FS121" s="136"/>
      <c r="FT121" s="136"/>
      <c r="FU121" s="136"/>
      <c r="FV121" s="136"/>
      <c r="FW121" s="136"/>
      <c r="FX121" s="136"/>
      <c r="FY121" s="136"/>
      <c r="FZ121" s="136"/>
      <c r="GA121" s="136"/>
      <c r="GB121" s="136"/>
      <c r="GC121" s="136"/>
      <c r="GD121" s="136"/>
      <c r="GE121" s="136"/>
      <c r="GF121" s="136"/>
      <c r="GG121" s="136"/>
      <c r="GH121" s="136"/>
      <c r="GI121" s="136"/>
      <c r="GJ121" s="136"/>
      <c r="GK121" s="136"/>
      <c r="GL121" s="136"/>
      <c r="GM121" s="136"/>
      <c r="GN121" s="136"/>
      <c r="GO121" s="136"/>
      <c r="GP121" s="136"/>
      <c r="GQ121" s="136"/>
      <c r="GR121" s="136"/>
      <c r="GS121" s="136"/>
      <c r="GT121" s="136"/>
      <c r="GU121" s="136"/>
      <c r="GV121" s="136"/>
      <c r="GW121" s="136"/>
      <c r="GX121" s="136"/>
      <c r="GY121" s="136"/>
      <c r="GZ121" s="136"/>
      <c r="HA121" s="136"/>
      <c r="HB121" s="136"/>
      <c r="HC121" s="136"/>
      <c r="HD121" s="136"/>
      <c r="HE121" s="136"/>
      <c r="HF121" s="136"/>
      <c r="HG121" s="136"/>
      <c r="HH121" s="136"/>
      <c r="HI121" s="136"/>
      <c r="HJ121" s="136"/>
      <c r="HK121" s="136"/>
      <c r="HL121" s="136"/>
      <c r="HM121" s="136"/>
      <c r="HN121" s="81"/>
      <c r="HO121" s="81"/>
      <c r="HP121" s="81"/>
      <c r="HQ121" s="81"/>
      <c r="HR121" s="81"/>
      <c r="HS121" s="81"/>
      <c r="HT121" s="81"/>
      <c r="HU121" s="81"/>
      <c r="HV121" s="81"/>
      <c r="HW121" s="81"/>
    </row>
    <row r="122" ht="12.75" customHeight="1">
      <c r="A122" s="19"/>
      <c r="B122" s="24"/>
      <c r="C122" s="135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136"/>
      <c r="CV122" s="136"/>
      <c r="CW122" s="136"/>
      <c r="CX122" s="136"/>
      <c r="CY122" s="136"/>
      <c r="CZ122" s="136"/>
      <c r="DA122" s="136"/>
      <c r="DB122" s="136"/>
      <c r="DC122" s="136"/>
      <c r="DD122" s="136"/>
      <c r="DE122" s="136"/>
      <c r="DF122" s="136"/>
      <c r="DG122" s="136"/>
      <c r="DH122" s="136"/>
      <c r="DI122" s="136"/>
      <c r="DJ122" s="136"/>
      <c r="DK122" s="136"/>
      <c r="DL122" s="136"/>
      <c r="DM122" s="136"/>
      <c r="DN122" s="136"/>
      <c r="DO122" s="136"/>
      <c r="DP122" s="136"/>
      <c r="DQ122" s="136"/>
      <c r="DR122" s="136"/>
      <c r="DS122" s="136"/>
      <c r="DT122" s="136"/>
      <c r="DU122" s="136"/>
      <c r="DV122" s="136"/>
      <c r="DW122" s="136"/>
      <c r="DX122" s="136"/>
      <c r="DY122" s="136"/>
      <c r="DZ122" s="136"/>
      <c r="EA122" s="136"/>
      <c r="EB122" s="136"/>
      <c r="EC122" s="136"/>
      <c r="ED122" s="136"/>
      <c r="EE122" s="136"/>
      <c r="EF122" s="136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36"/>
      <c r="EQ122" s="136"/>
      <c r="ER122" s="136"/>
      <c r="ES122" s="136"/>
      <c r="ET122" s="136"/>
      <c r="EU122" s="136"/>
      <c r="EV122" s="136"/>
      <c r="EW122" s="136"/>
      <c r="EX122" s="136"/>
      <c r="EY122" s="136"/>
      <c r="EZ122" s="136"/>
      <c r="FA122" s="136"/>
      <c r="FB122" s="136"/>
      <c r="FC122" s="136"/>
      <c r="FD122" s="136"/>
      <c r="FE122" s="136"/>
      <c r="FF122" s="136"/>
      <c r="FG122" s="136"/>
      <c r="FH122" s="136"/>
      <c r="FI122" s="136"/>
      <c r="FJ122" s="136"/>
      <c r="FK122" s="136"/>
      <c r="FL122" s="136"/>
      <c r="FM122" s="136"/>
      <c r="FN122" s="136"/>
      <c r="FO122" s="136"/>
      <c r="FP122" s="136"/>
      <c r="FQ122" s="136"/>
      <c r="FR122" s="136"/>
      <c r="FS122" s="136"/>
      <c r="FT122" s="136"/>
      <c r="FU122" s="136"/>
      <c r="FV122" s="136"/>
      <c r="FW122" s="136"/>
      <c r="FX122" s="136"/>
      <c r="FY122" s="136"/>
      <c r="FZ122" s="136"/>
      <c r="GA122" s="136"/>
      <c r="GB122" s="136"/>
      <c r="GC122" s="136"/>
      <c r="GD122" s="136"/>
      <c r="GE122" s="136"/>
      <c r="GF122" s="136"/>
      <c r="GG122" s="136"/>
      <c r="GH122" s="136"/>
      <c r="GI122" s="136"/>
      <c r="GJ122" s="136"/>
      <c r="GK122" s="136"/>
      <c r="GL122" s="136"/>
      <c r="GM122" s="136"/>
      <c r="GN122" s="136"/>
      <c r="GO122" s="136"/>
      <c r="GP122" s="136"/>
      <c r="GQ122" s="136"/>
      <c r="GR122" s="136"/>
      <c r="GS122" s="136"/>
      <c r="GT122" s="136"/>
      <c r="GU122" s="136"/>
      <c r="GV122" s="136"/>
      <c r="GW122" s="136"/>
      <c r="GX122" s="136"/>
      <c r="GY122" s="136"/>
      <c r="GZ122" s="136"/>
      <c r="HA122" s="136"/>
      <c r="HB122" s="136"/>
      <c r="HC122" s="136"/>
      <c r="HD122" s="136"/>
      <c r="HE122" s="136"/>
      <c r="HF122" s="136"/>
      <c r="HG122" s="136"/>
      <c r="HH122" s="136"/>
      <c r="HI122" s="136"/>
      <c r="HJ122" s="136"/>
      <c r="HK122" s="136"/>
      <c r="HL122" s="136"/>
      <c r="HM122" s="136"/>
      <c r="HN122" s="81"/>
      <c r="HO122" s="81"/>
      <c r="HP122" s="81"/>
      <c r="HQ122" s="81"/>
      <c r="HR122" s="81"/>
      <c r="HS122" s="81"/>
      <c r="HT122" s="81"/>
      <c r="HU122" s="81"/>
      <c r="HV122" s="81"/>
      <c r="HW122" s="81"/>
    </row>
    <row r="123" ht="12.75" customHeight="1">
      <c r="A123" s="19"/>
      <c r="B123" s="24"/>
      <c r="C123" s="135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  <c r="BF123" s="136"/>
      <c r="BG123" s="136"/>
      <c r="BH123" s="136"/>
      <c r="BI123" s="136"/>
      <c r="BJ123" s="136"/>
      <c r="BK123" s="136"/>
      <c r="BL123" s="136"/>
      <c r="BM123" s="136"/>
      <c r="BN123" s="136"/>
      <c r="BO123" s="136"/>
      <c r="BP123" s="136"/>
      <c r="BQ123" s="136"/>
      <c r="BR123" s="136"/>
      <c r="BS123" s="136"/>
      <c r="BT123" s="136"/>
      <c r="BU123" s="136"/>
      <c r="BV123" s="136"/>
      <c r="BW123" s="136"/>
      <c r="BX123" s="136"/>
      <c r="BY123" s="136"/>
      <c r="BZ123" s="136"/>
      <c r="CA123" s="136"/>
      <c r="CB123" s="136"/>
      <c r="CC123" s="136"/>
      <c r="CD123" s="136"/>
      <c r="CE123" s="136"/>
      <c r="CF123" s="136"/>
      <c r="CG123" s="136"/>
      <c r="CH123" s="136"/>
      <c r="CI123" s="136"/>
      <c r="CJ123" s="136"/>
      <c r="CK123" s="136"/>
      <c r="CL123" s="136"/>
      <c r="CM123" s="136"/>
      <c r="CN123" s="136"/>
      <c r="CO123" s="136"/>
      <c r="CP123" s="136"/>
      <c r="CQ123" s="136"/>
      <c r="CR123" s="136"/>
      <c r="CS123" s="136"/>
      <c r="CT123" s="136"/>
      <c r="CU123" s="136"/>
      <c r="CV123" s="136"/>
      <c r="CW123" s="136"/>
      <c r="CX123" s="136"/>
      <c r="CY123" s="136"/>
      <c r="CZ123" s="136"/>
      <c r="DA123" s="136"/>
      <c r="DB123" s="136"/>
      <c r="DC123" s="136"/>
      <c r="DD123" s="136"/>
      <c r="DE123" s="136"/>
      <c r="DF123" s="136"/>
      <c r="DG123" s="136"/>
      <c r="DH123" s="136"/>
      <c r="DI123" s="136"/>
      <c r="DJ123" s="136"/>
      <c r="DK123" s="136"/>
      <c r="DL123" s="136"/>
      <c r="DM123" s="136"/>
      <c r="DN123" s="136"/>
      <c r="DO123" s="136"/>
      <c r="DP123" s="136"/>
      <c r="DQ123" s="136"/>
      <c r="DR123" s="136"/>
      <c r="DS123" s="136"/>
      <c r="DT123" s="136"/>
      <c r="DU123" s="136"/>
      <c r="DV123" s="136"/>
      <c r="DW123" s="136"/>
      <c r="DX123" s="136"/>
      <c r="DY123" s="136"/>
      <c r="DZ123" s="136"/>
      <c r="EA123" s="136"/>
      <c r="EB123" s="136"/>
      <c r="EC123" s="136"/>
      <c r="ED123" s="136"/>
      <c r="EE123" s="136"/>
      <c r="EF123" s="136"/>
      <c r="EG123" s="136"/>
      <c r="EH123" s="136"/>
      <c r="EI123" s="136"/>
      <c r="EJ123" s="136"/>
      <c r="EK123" s="136"/>
      <c r="EL123" s="136"/>
      <c r="EM123" s="136"/>
      <c r="EN123" s="136"/>
      <c r="EO123" s="136"/>
      <c r="EP123" s="136"/>
      <c r="EQ123" s="136"/>
      <c r="ER123" s="136"/>
      <c r="ES123" s="136"/>
      <c r="ET123" s="136"/>
      <c r="EU123" s="136"/>
      <c r="EV123" s="136"/>
      <c r="EW123" s="136"/>
      <c r="EX123" s="136"/>
      <c r="EY123" s="136"/>
      <c r="EZ123" s="136"/>
      <c r="FA123" s="136"/>
      <c r="FB123" s="136"/>
      <c r="FC123" s="136"/>
      <c r="FD123" s="136"/>
      <c r="FE123" s="136"/>
      <c r="FF123" s="136"/>
      <c r="FG123" s="136"/>
      <c r="FH123" s="136"/>
      <c r="FI123" s="136"/>
      <c r="FJ123" s="136"/>
      <c r="FK123" s="136"/>
      <c r="FL123" s="136"/>
      <c r="FM123" s="136"/>
      <c r="FN123" s="136"/>
      <c r="FO123" s="136"/>
      <c r="FP123" s="136"/>
      <c r="FQ123" s="136"/>
      <c r="FR123" s="136"/>
      <c r="FS123" s="136"/>
      <c r="FT123" s="136"/>
      <c r="FU123" s="136"/>
      <c r="FV123" s="136"/>
      <c r="FW123" s="136"/>
      <c r="FX123" s="136"/>
      <c r="FY123" s="136"/>
      <c r="FZ123" s="136"/>
      <c r="GA123" s="136"/>
      <c r="GB123" s="136"/>
      <c r="GC123" s="136"/>
      <c r="GD123" s="136"/>
      <c r="GE123" s="136"/>
      <c r="GF123" s="136"/>
      <c r="GG123" s="136"/>
      <c r="GH123" s="136"/>
      <c r="GI123" s="136"/>
      <c r="GJ123" s="136"/>
      <c r="GK123" s="136"/>
      <c r="GL123" s="136"/>
      <c r="GM123" s="136"/>
      <c r="GN123" s="136"/>
      <c r="GO123" s="136"/>
      <c r="GP123" s="136"/>
      <c r="GQ123" s="136"/>
      <c r="GR123" s="136"/>
      <c r="GS123" s="136"/>
      <c r="GT123" s="136"/>
      <c r="GU123" s="136"/>
      <c r="GV123" s="136"/>
      <c r="GW123" s="136"/>
      <c r="GX123" s="136"/>
      <c r="GY123" s="136"/>
      <c r="GZ123" s="136"/>
      <c r="HA123" s="136"/>
      <c r="HB123" s="136"/>
      <c r="HC123" s="136"/>
      <c r="HD123" s="136"/>
      <c r="HE123" s="136"/>
      <c r="HF123" s="136"/>
      <c r="HG123" s="136"/>
      <c r="HH123" s="136"/>
      <c r="HI123" s="136"/>
      <c r="HJ123" s="136"/>
      <c r="HK123" s="136"/>
      <c r="HL123" s="136"/>
      <c r="HM123" s="136"/>
      <c r="HN123" s="81"/>
      <c r="HO123" s="81"/>
      <c r="HP123" s="81"/>
      <c r="HQ123" s="81"/>
      <c r="HR123" s="81"/>
      <c r="HS123" s="81"/>
      <c r="HT123" s="81"/>
      <c r="HU123" s="81"/>
      <c r="HV123" s="81"/>
      <c r="HW123" s="81"/>
    </row>
    <row r="124" ht="12.75" customHeight="1">
      <c r="A124" s="19"/>
      <c r="B124" s="24"/>
      <c r="C124" s="135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136"/>
      <c r="CY124" s="136"/>
      <c r="CZ124" s="136"/>
      <c r="DA124" s="136"/>
      <c r="DB124" s="136"/>
      <c r="DC124" s="136"/>
      <c r="DD124" s="136"/>
      <c r="DE124" s="136"/>
      <c r="DF124" s="136"/>
      <c r="DG124" s="136"/>
      <c r="DH124" s="136"/>
      <c r="DI124" s="136"/>
      <c r="DJ124" s="136"/>
      <c r="DK124" s="136"/>
      <c r="DL124" s="136"/>
      <c r="DM124" s="136"/>
      <c r="DN124" s="136"/>
      <c r="DO124" s="136"/>
      <c r="DP124" s="136"/>
      <c r="DQ124" s="136"/>
      <c r="DR124" s="136"/>
      <c r="DS124" s="136"/>
      <c r="DT124" s="136"/>
      <c r="DU124" s="136"/>
      <c r="DV124" s="136"/>
      <c r="DW124" s="136"/>
      <c r="DX124" s="136"/>
      <c r="DY124" s="136"/>
      <c r="DZ124" s="136"/>
      <c r="EA124" s="136"/>
      <c r="EB124" s="136"/>
      <c r="EC124" s="136"/>
      <c r="ED124" s="136"/>
      <c r="EE124" s="136"/>
      <c r="EF124" s="136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36"/>
      <c r="EQ124" s="136"/>
      <c r="ER124" s="136"/>
      <c r="ES124" s="136"/>
      <c r="ET124" s="136"/>
      <c r="EU124" s="136"/>
      <c r="EV124" s="136"/>
      <c r="EW124" s="136"/>
      <c r="EX124" s="136"/>
      <c r="EY124" s="136"/>
      <c r="EZ124" s="136"/>
      <c r="FA124" s="136"/>
      <c r="FB124" s="136"/>
      <c r="FC124" s="136"/>
      <c r="FD124" s="136"/>
      <c r="FE124" s="136"/>
      <c r="FF124" s="136"/>
      <c r="FG124" s="136"/>
      <c r="FH124" s="136"/>
      <c r="FI124" s="136"/>
      <c r="FJ124" s="136"/>
      <c r="FK124" s="136"/>
      <c r="FL124" s="136"/>
      <c r="FM124" s="136"/>
      <c r="FN124" s="136"/>
      <c r="FO124" s="136"/>
      <c r="FP124" s="136"/>
      <c r="FQ124" s="136"/>
      <c r="FR124" s="136"/>
      <c r="FS124" s="136"/>
      <c r="FT124" s="136"/>
      <c r="FU124" s="136"/>
      <c r="FV124" s="136"/>
      <c r="FW124" s="136"/>
      <c r="FX124" s="136"/>
      <c r="FY124" s="136"/>
      <c r="FZ124" s="136"/>
      <c r="GA124" s="136"/>
      <c r="GB124" s="136"/>
      <c r="GC124" s="136"/>
      <c r="GD124" s="136"/>
      <c r="GE124" s="136"/>
      <c r="GF124" s="136"/>
      <c r="GG124" s="136"/>
      <c r="GH124" s="136"/>
      <c r="GI124" s="136"/>
      <c r="GJ124" s="136"/>
      <c r="GK124" s="136"/>
      <c r="GL124" s="136"/>
      <c r="GM124" s="136"/>
      <c r="GN124" s="136"/>
      <c r="GO124" s="136"/>
      <c r="GP124" s="136"/>
      <c r="GQ124" s="136"/>
      <c r="GR124" s="136"/>
      <c r="GS124" s="136"/>
      <c r="GT124" s="136"/>
      <c r="GU124" s="136"/>
      <c r="GV124" s="136"/>
      <c r="GW124" s="136"/>
      <c r="GX124" s="136"/>
      <c r="GY124" s="136"/>
      <c r="GZ124" s="136"/>
      <c r="HA124" s="136"/>
      <c r="HB124" s="136"/>
      <c r="HC124" s="136"/>
      <c r="HD124" s="136"/>
      <c r="HE124" s="136"/>
      <c r="HF124" s="136"/>
      <c r="HG124" s="136"/>
      <c r="HH124" s="136"/>
      <c r="HI124" s="136"/>
      <c r="HJ124" s="136"/>
      <c r="HK124" s="136"/>
      <c r="HL124" s="136"/>
      <c r="HM124" s="136"/>
      <c r="HN124" s="81"/>
      <c r="HO124" s="81"/>
      <c r="HP124" s="81"/>
      <c r="HQ124" s="81"/>
      <c r="HR124" s="81"/>
      <c r="HS124" s="81"/>
      <c r="HT124" s="81"/>
      <c r="HU124" s="81"/>
      <c r="HV124" s="81"/>
      <c r="HW124" s="81"/>
    </row>
    <row r="125" ht="12.75" customHeight="1">
      <c r="A125" s="19"/>
      <c r="B125" s="24"/>
      <c r="C125" s="135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136"/>
      <c r="BB125" s="136"/>
      <c r="BC125" s="136"/>
      <c r="BD125" s="136"/>
      <c r="BE125" s="136"/>
      <c r="BF125" s="136"/>
      <c r="BG125" s="136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36"/>
      <c r="BR125" s="136"/>
      <c r="BS125" s="136"/>
      <c r="BT125" s="136"/>
      <c r="BU125" s="136"/>
      <c r="BV125" s="136"/>
      <c r="BW125" s="136"/>
      <c r="BX125" s="136"/>
      <c r="BY125" s="136"/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  <c r="CJ125" s="136"/>
      <c r="CK125" s="136"/>
      <c r="CL125" s="136"/>
      <c r="CM125" s="136"/>
      <c r="CN125" s="136"/>
      <c r="CO125" s="136"/>
      <c r="CP125" s="136"/>
      <c r="CQ125" s="136"/>
      <c r="CR125" s="136"/>
      <c r="CS125" s="136"/>
      <c r="CT125" s="136"/>
      <c r="CU125" s="136"/>
      <c r="CV125" s="136"/>
      <c r="CW125" s="136"/>
      <c r="CX125" s="136"/>
      <c r="CY125" s="136"/>
      <c r="CZ125" s="136"/>
      <c r="DA125" s="136"/>
      <c r="DB125" s="136"/>
      <c r="DC125" s="136"/>
      <c r="DD125" s="136"/>
      <c r="DE125" s="136"/>
      <c r="DF125" s="136"/>
      <c r="DG125" s="136"/>
      <c r="DH125" s="136"/>
      <c r="DI125" s="136"/>
      <c r="DJ125" s="136"/>
      <c r="DK125" s="136"/>
      <c r="DL125" s="136"/>
      <c r="DM125" s="136"/>
      <c r="DN125" s="136"/>
      <c r="DO125" s="136"/>
      <c r="DP125" s="136"/>
      <c r="DQ125" s="136"/>
      <c r="DR125" s="136"/>
      <c r="DS125" s="136"/>
      <c r="DT125" s="136"/>
      <c r="DU125" s="136"/>
      <c r="DV125" s="136"/>
      <c r="DW125" s="136"/>
      <c r="DX125" s="136"/>
      <c r="DY125" s="136"/>
      <c r="DZ125" s="136"/>
      <c r="EA125" s="136"/>
      <c r="EB125" s="136"/>
      <c r="EC125" s="136"/>
      <c r="ED125" s="136"/>
      <c r="EE125" s="136"/>
      <c r="EF125" s="136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36"/>
      <c r="EQ125" s="136"/>
      <c r="ER125" s="136"/>
      <c r="ES125" s="136"/>
      <c r="ET125" s="136"/>
      <c r="EU125" s="136"/>
      <c r="EV125" s="136"/>
      <c r="EW125" s="136"/>
      <c r="EX125" s="136"/>
      <c r="EY125" s="136"/>
      <c r="EZ125" s="136"/>
      <c r="FA125" s="136"/>
      <c r="FB125" s="136"/>
      <c r="FC125" s="136"/>
      <c r="FD125" s="136"/>
      <c r="FE125" s="136"/>
      <c r="FF125" s="136"/>
      <c r="FG125" s="136"/>
      <c r="FH125" s="136"/>
      <c r="FI125" s="136"/>
      <c r="FJ125" s="136"/>
      <c r="FK125" s="136"/>
      <c r="FL125" s="136"/>
      <c r="FM125" s="136"/>
      <c r="FN125" s="136"/>
      <c r="FO125" s="136"/>
      <c r="FP125" s="136"/>
      <c r="FQ125" s="136"/>
      <c r="FR125" s="136"/>
      <c r="FS125" s="136"/>
      <c r="FT125" s="136"/>
      <c r="FU125" s="136"/>
      <c r="FV125" s="136"/>
      <c r="FW125" s="136"/>
      <c r="FX125" s="136"/>
      <c r="FY125" s="136"/>
      <c r="FZ125" s="136"/>
      <c r="GA125" s="136"/>
      <c r="GB125" s="136"/>
      <c r="GC125" s="136"/>
      <c r="GD125" s="136"/>
      <c r="GE125" s="136"/>
      <c r="GF125" s="136"/>
      <c r="GG125" s="136"/>
      <c r="GH125" s="136"/>
      <c r="GI125" s="136"/>
      <c r="GJ125" s="136"/>
      <c r="GK125" s="136"/>
      <c r="GL125" s="136"/>
      <c r="GM125" s="136"/>
      <c r="GN125" s="136"/>
      <c r="GO125" s="136"/>
      <c r="GP125" s="136"/>
      <c r="GQ125" s="136"/>
      <c r="GR125" s="136"/>
      <c r="GS125" s="136"/>
      <c r="GT125" s="136"/>
      <c r="GU125" s="136"/>
      <c r="GV125" s="136"/>
      <c r="GW125" s="136"/>
      <c r="GX125" s="136"/>
      <c r="GY125" s="136"/>
      <c r="GZ125" s="136"/>
      <c r="HA125" s="136"/>
      <c r="HB125" s="136"/>
      <c r="HC125" s="136"/>
      <c r="HD125" s="136"/>
      <c r="HE125" s="136"/>
      <c r="HF125" s="136"/>
      <c r="HG125" s="136"/>
      <c r="HH125" s="136"/>
      <c r="HI125" s="136"/>
      <c r="HJ125" s="136"/>
      <c r="HK125" s="136"/>
      <c r="HL125" s="136"/>
      <c r="HM125" s="136"/>
      <c r="HN125" s="81"/>
      <c r="HO125" s="81"/>
      <c r="HP125" s="81"/>
      <c r="HQ125" s="81"/>
      <c r="HR125" s="81"/>
      <c r="HS125" s="81"/>
      <c r="HT125" s="81"/>
      <c r="HU125" s="81"/>
      <c r="HV125" s="81"/>
      <c r="HW125" s="81"/>
    </row>
    <row r="126" ht="12.75" customHeight="1">
      <c r="A126" s="19"/>
      <c r="B126" s="24"/>
      <c r="C126" s="135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6"/>
      <c r="AV126" s="136"/>
      <c r="AW126" s="136"/>
      <c r="AX126" s="136"/>
      <c r="AY126" s="136"/>
      <c r="AZ126" s="136"/>
      <c r="BA126" s="136"/>
      <c r="BB126" s="136"/>
      <c r="BC126" s="136"/>
      <c r="BD126" s="136"/>
      <c r="BE126" s="136"/>
      <c r="BF126" s="136"/>
      <c r="BG126" s="136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36"/>
      <c r="BR126" s="136"/>
      <c r="BS126" s="136"/>
      <c r="BT126" s="136"/>
      <c r="BU126" s="136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36"/>
      <c r="CP126" s="136"/>
      <c r="CQ126" s="136"/>
      <c r="CR126" s="136"/>
      <c r="CS126" s="136"/>
      <c r="CT126" s="136"/>
      <c r="CU126" s="136"/>
      <c r="CV126" s="136"/>
      <c r="CW126" s="136"/>
      <c r="CX126" s="136"/>
      <c r="CY126" s="136"/>
      <c r="CZ126" s="136"/>
      <c r="DA126" s="136"/>
      <c r="DB126" s="136"/>
      <c r="DC126" s="136"/>
      <c r="DD126" s="136"/>
      <c r="DE126" s="136"/>
      <c r="DF126" s="136"/>
      <c r="DG126" s="136"/>
      <c r="DH126" s="136"/>
      <c r="DI126" s="136"/>
      <c r="DJ126" s="136"/>
      <c r="DK126" s="136"/>
      <c r="DL126" s="136"/>
      <c r="DM126" s="136"/>
      <c r="DN126" s="136"/>
      <c r="DO126" s="136"/>
      <c r="DP126" s="136"/>
      <c r="DQ126" s="136"/>
      <c r="DR126" s="136"/>
      <c r="DS126" s="136"/>
      <c r="DT126" s="136"/>
      <c r="DU126" s="136"/>
      <c r="DV126" s="136"/>
      <c r="DW126" s="136"/>
      <c r="DX126" s="136"/>
      <c r="DY126" s="136"/>
      <c r="DZ126" s="136"/>
      <c r="EA126" s="136"/>
      <c r="EB126" s="136"/>
      <c r="EC126" s="136"/>
      <c r="ED126" s="136"/>
      <c r="EE126" s="136"/>
      <c r="EF126" s="136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36"/>
      <c r="EQ126" s="136"/>
      <c r="ER126" s="136"/>
      <c r="ES126" s="136"/>
      <c r="ET126" s="136"/>
      <c r="EU126" s="136"/>
      <c r="EV126" s="136"/>
      <c r="EW126" s="136"/>
      <c r="EX126" s="136"/>
      <c r="EY126" s="136"/>
      <c r="EZ126" s="136"/>
      <c r="FA126" s="136"/>
      <c r="FB126" s="136"/>
      <c r="FC126" s="136"/>
      <c r="FD126" s="136"/>
      <c r="FE126" s="136"/>
      <c r="FF126" s="136"/>
      <c r="FG126" s="136"/>
      <c r="FH126" s="136"/>
      <c r="FI126" s="136"/>
      <c r="FJ126" s="136"/>
      <c r="FK126" s="136"/>
      <c r="FL126" s="136"/>
      <c r="FM126" s="136"/>
      <c r="FN126" s="136"/>
      <c r="FO126" s="136"/>
      <c r="FP126" s="136"/>
      <c r="FQ126" s="136"/>
      <c r="FR126" s="136"/>
      <c r="FS126" s="136"/>
      <c r="FT126" s="136"/>
      <c r="FU126" s="136"/>
      <c r="FV126" s="136"/>
      <c r="FW126" s="136"/>
      <c r="FX126" s="136"/>
      <c r="FY126" s="136"/>
      <c r="FZ126" s="136"/>
      <c r="GA126" s="136"/>
      <c r="GB126" s="136"/>
      <c r="GC126" s="136"/>
      <c r="GD126" s="136"/>
      <c r="GE126" s="136"/>
      <c r="GF126" s="136"/>
      <c r="GG126" s="136"/>
      <c r="GH126" s="136"/>
      <c r="GI126" s="136"/>
      <c r="GJ126" s="136"/>
      <c r="GK126" s="136"/>
      <c r="GL126" s="136"/>
      <c r="GM126" s="136"/>
      <c r="GN126" s="136"/>
      <c r="GO126" s="136"/>
      <c r="GP126" s="136"/>
      <c r="GQ126" s="136"/>
      <c r="GR126" s="136"/>
      <c r="GS126" s="136"/>
      <c r="GT126" s="136"/>
      <c r="GU126" s="136"/>
      <c r="GV126" s="136"/>
      <c r="GW126" s="136"/>
      <c r="GX126" s="136"/>
      <c r="GY126" s="136"/>
      <c r="GZ126" s="136"/>
      <c r="HA126" s="136"/>
      <c r="HB126" s="136"/>
      <c r="HC126" s="136"/>
      <c r="HD126" s="136"/>
      <c r="HE126" s="136"/>
      <c r="HF126" s="136"/>
      <c r="HG126" s="136"/>
      <c r="HH126" s="136"/>
      <c r="HI126" s="136"/>
      <c r="HJ126" s="136"/>
      <c r="HK126" s="136"/>
      <c r="HL126" s="136"/>
      <c r="HM126" s="136"/>
      <c r="HN126" s="81"/>
      <c r="HO126" s="81"/>
      <c r="HP126" s="81"/>
      <c r="HQ126" s="81"/>
      <c r="HR126" s="81"/>
      <c r="HS126" s="81"/>
      <c r="HT126" s="81"/>
      <c r="HU126" s="81"/>
      <c r="HV126" s="81"/>
      <c r="HW126" s="81"/>
    </row>
    <row r="127" ht="12.75" customHeight="1">
      <c r="A127" s="19"/>
      <c r="B127" s="24"/>
      <c r="C127" s="135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6"/>
      <c r="AV127" s="136"/>
      <c r="AW127" s="136"/>
      <c r="AX127" s="136"/>
      <c r="AY127" s="136"/>
      <c r="AZ127" s="136"/>
      <c r="BA127" s="136"/>
      <c r="BB127" s="136"/>
      <c r="BC127" s="136"/>
      <c r="BD127" s="136"/>
      <c r="BE127" s="136"/>
      <c r="BF127" s="136"/>
      <c r="BG127" s="136"/>
      <c r="BH127" s="136"/>
      <c r="BI127" s="136"/>
      <c r="BJ127" s="136"/>
      <c r="BK127" s="136"/>
      <c r="BL127" s="136"/>
      <c r="BM127" s="136"/>
      <c r="BN127" s="136"/>
      <c r="BO127" s="136"/>
      <c r="BP127" s="136"/>
      <c r="BQ127" s="136"/>
      <c r="BR127" s="136"/>
      <c r="BS127" s="136"/>
      <c r="BT127" s="136"/>
      <c r="BU127" s="136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36"/>
      <c r="CP127" s="136"/>
      <c r="CQ127" s="136"/>
      <c r="CR127" s="136"/>
      <c r="CS127" s="136"/>
      <c r="CT127" s="136"/>
      <c r="CU127" s="136"/>
      <c r="CV127" s="136"/>
      <c r="CW127" s="136"/>
      <c r="CX127" s="136"/>
      <c r="CY127" s="136"/>
      <c r="CZ127" s="136"/>
      <c r="DA127" s="136"/>
      <c r="DB127" s="136"/>
      <c r="DC127" s="136"/>
      <c r="DD127" s="136"/>
      <c r="DE127" s="136"/>
      <c r="DF127" s="136"/>
      <c r="DG127" s="136"/>
      <c r="DH127" s="136"/>
      <c r="DI127" s="136"/>
      <c r="DJ127" s="136"/>
      <c r="DK127" s="136"/>
      <c r="DL127" s="136"/>
      <c r="DM127" s="136"/>
      <c r="DN127" s="136"/>
      <c r="DO127" s="136"/>
      <c r="DP127" s="136"/>
      <c r="DQ127" s="136"/>
      <c r="DR127" s="136"/>
      <c r="DS127" s="136"/>
      <c r="DT127" s="136"/>
      <c r="DU127" s="136"/>
      <c r="DV127" s="136"/>
      <c r="DW127" s="136"/>
      <c r="DX127" s="136"/>
      <c r="DY127" s="136"/>
      <c r="DZ127" s="136"/>
      <c r="EA127" s="136"/>
      <c r="EB127" s="136"/>
      <c r="EC127" s="136"/>
      <c r="ED127" s="136"/>
      <c r="EE127" s="136"/>
      <c r="EF127" s="136"/>
      <c r="EG127" s="136"/>
      <c r="EH127" s="136"/>
      <c r="EI127" s="136"/>
      <c r="EJ127" s="136"/>
      <c r="EK127" s="136"/>
      <c r="EL127" s="136"/>
      <c r="EM127" s="136"/>
      <c r="EN127" s="136"/>
      <c r="EO127" s="136"/>
      <c r="EP127" s="136"/>
      <c r="EQ127" s="136"/>
      <c r="ER127" s="136"/>
      <c r="ES127" s="136"/>
      <c r="ET127" s="136"/>
      <c r="EU127" s="136"/>
      <c r="EV127" s="136"/>
      <c r="EW127" s="136"/>
      <c r="EX127" s="136"/>
      <c r="EY127" s="136"/>
      <c r="EZ127" s="136"/>
      <c r="FA127" s="136"/>
      <c r="FB127" s="136"/>
      <c r="FC127" s="136"/>
      <c r="FD127" s="136"/>
      <c r="FE127" s="136"/>
      <c r="FF127" s="136"/>
      <c r="FG127" s="136"/>
      <c r="FH127" s="136"/>
      <c r="FI127" s="136"/>
      <c r="FJ127" s="136"/>
      <c r="FK127" s="136"/>
      <c r="FL127" s="136"/>
      <c r="FM127" s="136"/>
      <c r="FN127" s="136"/>
      <c r="FO127" s="136"/>
      <c r="FP127" s="136"/>
      <c r="FQ127" s="136"/>
      <c r="FR127" s="136"/>
      <c r="FS127" s="136"/>
      <c r="FT127" s="136"/>
      <c r="FU127" s="136"/>
      <c r="FV127" s="136"/>
      <c r="FW127" s="136"/>
      <c r="FX127" s="136"/>
      <c r="FY127" s="136"/>
      <c r="FZ127" s="136"/>
      <c r="GA127" s="136"/>
      <c r="GB127" s="136"/>
      <c r="GC127" s="136"/>
      <c r="GD127" s="136"/>
      <c r="GE127" s="136"/>
      <c r="GF127" s="136"/>
      <c r="GG127" s="136"/>
      <c r="GH127" s="136"/>
      <c r="GI127" s="136"/>
      <c r="GJ127" s="136"/>
      <c r="GK127" s="136"/>
      <c r="GL127" s="136"/>
      <c r="GM127" s="136"/>
      <c r="GN127" s="136"/>
      <c r="GO127" s="136"/>
      <c r="GP127" s="136"/>
      <c r="GQ127" s="136"/>
      <c r="GR127" s="136"/>
      <c r="GS127" s="136"/>
      <c r="GT127" s="136"/>
      <c r="GU127" s="136"/>
      <c r="GV127" s="136"/>
      <c r="GW127" s="136"/>
      <c r="GX127" s="136"/>
      <c r="GY127" s="136"/>
      <c r="GZ127" s="136"/>
      <c r="HA127" s="136"/>
      <c r="HB127" s="136"/>
      <c r="HC127" s="136"/>
      <c r="HD127" s="136"/>
      <c r="HE127" s="136"/>
      <c r="HF127" s="136"/>
      <c r="HG127" s="136"/>
      <c r="HH127" s="136"/>
      <c r="HI127" s="136"/>
      <c r="HJ127" s="136"/>
      <c r="HK127" s="136"/>
      <c r="HL127" s="136"/>
      <c r="HM127" s="136"/>
      <c r="HN127" s="81"/>
      <c r="HO127" s="81"/>
      <c r="HP127" s="81"/>
      <c r="HQ127" s="81"/>
      <c r="HR127" s="81"/>
      <c r="HS127" s="81"/>
      <c r="HT127" s="81"/>
      <c r="HU127" s="81"/>
      <c r="HV127" s="81"/>
      <c r="HW127" s="81"/>
    </row>
    <row r="128" ht="12.75" customHeight="1">
      <c r="A128" s="19"/>
      <c r="B128" s="24"/>
      <c r="C128" s="135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6"/>
      <c r="AV128" s="136"/>
      <c r="AW128" s="136"/>
      <c r="AX128" s="136"/>
      <c r="AY128" s="136"/>
      <c r="AZ128" s="136"/>
      <c r="BA128" s="136"/>
      <c r="BB128" s="136"/>
      <c r="BC128" s="136"/>
      <c r="BD128" s="136"/>
      <c r="BE128" s="136"/>
      <c r="BF128" s="136"/>
      <c r="BG128" s="136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36"/>
      <c r="BR128" s="136"/>
      <c r="BS128" s="136"/>
      <c r="BT128" s="136"/>
      <c r="BU128" s="136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36"/>
      <c r="CP128" s="136"/>
      <c r="CQ128" s="136"/>
      <c r="CR128" s="136"/>
      <c r="CS128" s="136"/>
      <c r="CT128" s="136"/>
      <c r="CU128" s="136"/>
      <c r="CV128" s="136"/>
      <c r="CW128" s="136"/>
      <c r="CX128" s="136"/>
      <c r="CY128" s="136"/>
      <c r="CZ128" s="136"/>
      <c r="DA128" s="136"/>
      <c r="DB128" s="136"/>
      <c r="DC128" s="136"/>
      <c r="DD128" s="136"/>
      <c r="DE128" s="136"/>
      <c r="DF128" s="136"/>
      <c r="DG128" s="136"/>
      <c r="DH128" s="136"/>
      <c r="DI128" s="136"/>
      <c r="DJ128" s="136"/>
      <c r="DK128" s="136"/>
      <c r="DL128" s="136"/>
      <c r="DM128" s="136"/>
      <c r="DN128" s="136"/>
      <c r="DO128" s="136"/>
      <c r="DP128" s="136"/>
      <c r="DQ128" s="136"/>
      <c r="DR128" s="136"/>
      <c r="DS128" s="136"/>
      <c r="DT128" s="136"/>
      <c r="DU128" s="136"/>
      <c r="DV128" s="136"/>
      <c r="DW128" s="136"/>
      <c r="DX128" s="136"/>
      <c r="DY128" s="136"/>
      <c r="DZ128" s="136"/>
      <c r="EA128" s="136"/>
      <c r="EB128" s="136"/>
      <c r="EC128" s="136"/>
      <c r="ED128" s="136"/>
      <c r="EE128" s="136"/>
      <c r="EF128" s="136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36"/>
      <c r="EQ128" s="136"/>
      <c r="ER128" s="136"/>
      <c r="ES128" s="136"/>
      <c r="ET128" s="136"/>
      <c r="EU128" s="136"/>
      <c r="EV128" s="136"/>
      <c r="EW128" s="136"/>
      <c r="EX128" s="136"/>
      <c r="EY128" s="136"/>
      <c r="EZ128" s="136"/>
      <c r="FA128" s="136"/>
      <c r="FB128" s="136"/>
      <c r="FC128" s="136"/>
      <c r="FD128" s="136"/>
      <c r="FE128" s="136"/>
      <c r="FF128" s="136"/>
      <c r="FG128" s="136"/>
      <c r="FH128" s="136"/>
      <c r="FI128" s="136"/>
      <c r="FJ128" s="136"/>
      <c r="FK128" s="136"/>
      <c r="FL128" s="136"/>
      <c r="FM128" s="136"/>
      <c r="FN128" s="136"/>
      <c r="FO128" s="136"/>
      <c r="FP128" s="136"/>
      <c r="FQ128" s="136"/>
      <c r="FR128" s="136"/>
      <c r="FS128" s="136"/>
      <c r="FT128" s="136"/>
      <c r="FU128" s="136"/>
      <c r="FV128" s="136"/>
      <c r="FW128" s="136"/>
      <c r="FX128" s="136"/>
      <c r="FY128" s="136"/>
      <c r="FZ128" s="136"/>
      <c r="GA128" s="136"/>
      <c r="GB128" s="136"/>
      <c r="GC128" s="136"/>
      <c r="GD128" s="136"/>
      <c r="GE128" s="136"/>
      <c r="GF128" s="136"/>
      <c r="GG128" s="136"/>
      <c r="GH128" s="136"/>
      <c r="GI128" s="136"/>
      <c r="GJ128" s="136"/>
      <c r="GK128" s="136"/>
      <c r="GL128" s="136"/>
      <c r="GM128" s="136"/>
      <c r="GN128" s="136"/>
      <c r="GO128" s="136"/>
      <c r="GP128" s="136"/>
      <c r="GQ128" s="136"/>
      <c r="GR128" s="136"/>
      <c r="GS128" s="136"/>
      <c r="GT128" s="136"/>
      <c r="GU128" s="136"/>
      <c r="GV128" s="136"/>
      <c r="GW128" s="136"/>
      <c r="GX128" s="136"/>
      <c r="GY128" s="136"/>
      <c r="GZ128" s="136"/>
      <c r="HA128" s="136"/>
      <c r="HB128" s="136"/>
      <c r="HC128" s="136"/>
      <c r="HD128" s="136"/>
      <c r="HE128" s="136"/>
      <c r="HF128" s="136"/>
      <c r="HG128" s="136"/>
      <c r="HH128" s="136"/>
      <c r="HI128" s="136"/>
      <c r="HJ128" s="136"/>
      <c r="HK128" s="136"/>
      <c r="HL128" s="136"/>
      <c r="HM128" s="136"/>
      <c r="HN128" s="81"/>
      <c r="HO128" s="81"/>
      <c r="HP128" s="81"/>
      <c r="HQ128" s="81"/>
      <c r="HR128" s="81"/>
      <c r="HS128" s="81"/>
      <c r="HT128" s="81"/>
      <c r="HU128" s="81"/>
      <c r="HV128" s="81"/>
      <c r="HW128" s="81"/>
    </row>
    <row r="129" ht="12.75" customHeight="1">
      <c r="A129" s="19"/>
      <c r="B129" s="24"/>
      <c r="C129" s="135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6"/>
      <c r="AV129" s="136"/>
      <c r="AW129" s="136"/>
      <c r="AX129" s="136"/>
      <c r="AY129" s="136"/>
      <c r="AZ129" s="136"/>
      <c r="BA129" s="136"/>
      <c r="BB129" s="136"/>
      <c r="BC129" s="136"/>
      <c r="BD129" s="136"/>
      <c r="BE129" s="136"/>
      <c r="BF129" s="136"/>
      <c r="BG129" s="136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36"/>
      <c r="BR129" s="136"/>
      <c r="BS129" s="136"/>
      <c r="BT129" s="136"/>
      <c r="BU129" s="136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36"/>
      <c r="CP129" s="136"/>
      <c r="CQ129" s="136"/>
      <c r="CR129" s="136"/>
      <c r="CS129" s="136"/>
      <c r="CT129" s="136"/>
      <c r="CU129" s="136"/>
      <c r="CV129" s="136"/>
      <c r="CW129" s="136"/>
      <c r="CX129" s="136"/>
      <c r="CY129" s="136"/>
      <c r="CZ129" s="136"/>
      <c r="DA129" s="136"/>
      <c r="DB129" s="136"/>
      <c r="DC129" s="136"/>
      <c r="DD129" s="136"/>
      <c r="DE129" s="136"/>
      <c r="DF129" s="136"/>
      <c r="DG129" s="136"/>
      <c r="DH129" s="136"/>
      <c r="DI129" s="136"/>
      <c r="DJ129" s="136"/>
      <c r="DK129" s="136"/>
      <c r="DL129" s="136"/>
      <c r="DM129" s="136"/>
      <c r="DN129" s="136"/>
      <c r="DO129" s="136"/>
      <c r="DP129" s="136"/>
      <c r="DQ129" s="136"/>
      <c r="DR129" s="136"/>
      <c r="DS129" s="136"/>
      <c r="DT129" s="136"/>
      <c r="DU129" s="136"/>
      <c r="DV129" s="136"/>
      <c r="DW129" s="136"/>
      <c r="DX129" s="136"/>
      <c r="DY129" s="136"/>
      <c r="DZ129" s="136"/>
      <c r="EA129" s="136"/>
      <c r="EB129" s="136"/>
      <c r="EC129" s="136"/>
      <c r="ED129" s="136"/>
      <c r="EE129" s="136"/>
      <c r="EF129" s="136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36"/>
      <c r="EQ129" s="136"/>
      <c r="ER129" s="136"/>
      <c r="ES129" s="136"/>
      <c r="ET129" s="136"/>
      <c r="EU129" s="136"/>
      <c r="EV129" s="136"/>
      <c r="EW129" s="136"/>
      <c r="EX129" s="136"/>
      <c r="EY129" s="136"/>
      <c r="EZ129" s="136"/>
      <c r="FA129" s="136"/>
      <c r="FB129" s="136"/>
      <c r="FC129" s="136"/>
      <c r="FD129" s="136"/>
      <c r="FE129" s="136"/>
      <c r="FF129" s="136"/>
      <c r="FG129" s="136"/>
      <c r="FH129" s="136"/>
      <c r="FI129" s="136"/>
      <c r="FJ129" s="136"/>
      <c r="FK129" s="136"/>
      <c r="FL129" s="136"/>
      <c r="FM129" s="136"/>
      <c r="FN129" s="136"/>
      <c r="FO129" s="136"/>
      <c r="FP129" s="136"/>
      <c r="FQ129" s="136"/>
      <c r="FR129" s="136"/>
      <c r="FS129" s="136"/>
      <c r="FT129" s="136"/>
      <c r="FU129" s="136"/>
      <c r="FV129" s="136"/>
      <c r="FW129" s="136"/>
      <c r="FX129" s="136"/>
      <c r="FY129" s="136"/>
      <c r="FZ129" s="136"/>
      <c r="GA129" s="136"/>
      <c r="GB129" s="136"/>
      <c r="GC129" s="136"/>
      <c r="GD129" s="136"/>
      <c r="GE129" s="136"/>
      <c r="GF129" s="136"/>
      <c r="GG129" s="136"/>
      <c r="GH129" s="136"/>
      <c r="GI129" s="136"/>
      <c r="GJ129" s="136"/>
      <c r="GK129" s="136"/>
      <c r="GL129" s="136"/>
      <c r="GM129" s="136"/>
      <c r="GN129" s="136"/>
      <c r="GO129" s="136"/>
      <c r="GP129" s="136"/>
      <c r="GQ129" s="136"/>
      <c r="GR129" s="136"/>
      <c r="GS129" s="136"/>
      <c r="GT129" s="136"/>
      <c r="GU129" s="136"/>
      <c r="GV129" s="136"/>
      <c r="GW129" s="136"/>
      <c r="GX129" s="136"/>
      <c r="GY129" s="136"/>
      <c r="GZ129" s="136"/>
      <c r="HA129" s="136"/>
      <c r="HB129" s="136"/>
      <c r="HC129" s="136"/>
      <c r="HD129" s="136"/>
      <c r="HE129" s="136"/>
      <c r="HF129" s="136"/>
      <c r="HG129" s="136"/>
      <c r="HH129" s="136"/>
      <c r="HI129" s="136"/>
      <c r="HJ129" s="136"/>
      <c r="HK129" s="136"/>
      <c r="HL129" s="136"/>
      <c r="HM129" s="136"/>
      <c r="HN129" s="81"/>
      <c r="HO129" s="81"/>
      <c r="HP129" s="81"/>
      <c r="HQ129" s="81"/>
      <c r="HR129" s="81"/>
      <c r="HS129" s="81"/>
      <c r="HT129" s="81"/>
      <c r="HU129" s="81"/>
      <c r="HV129" s="81"/>
      <c r="HW129" s="81"/>
    </row>
    <row r="130" ht="12.75" customHeight="1">
      <c r="A130" s="19"/>
      <c r="B130" s="24"/>
      <c r="C130" s="135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6"/>
      <c r="AV130" s="136"/>
      <c r="AW130" s="136"/>
      <c r="AX130" s="136"/>
      <c r="AY130" s="136"/>
      <c r="AZ130" s="136"/>
      <c r="BA130" s="136"/>
      <c r="BB130" s="136"/>
      <c r="BC130" s="136"/>
      <c r="BD130" s="136"/>
      <c r="BE130" s="136"/>
      <c r="BF130" s="136"/>
      <c r="BG130" s="136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36"/>
      <c r="BR130" s="136"/>
      <c r="BS130" s="136"/>
      <c r="BT130" s="136"/>
      <c r="BU130" s="136"/>
      <c r="BV130" s="136"/>
      <c r="BW130" s="136"/>
      <c r="BX130" s="136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6"/>
      <c r="CL130" s="136"/>
      <c r="CM130" s="136"/>
      <c r="CN130" s="136"/>
      <c r="CO130" s="136"/>
      <c r="CP130" s="136"/>
      <c r="CQ130" s="136"/>
      <c r="CR130" s="136"/>
      <c r="CS130" s="136"/>
      <c r="CT130" s="136"/>
      <c r="CU130" s="136"/>
      <c r="CV130" s="136"/>
      <c r="CW130" s="136"/>
      <c r="CX130" s="136"/>
      <c r="CY130" s="136"/>
      <c r="CZ130" s="136"/>
      <c r="DA130" s="136"/>
      <c r="DB130" s="136"/>
      <c r="DC130" s="136"/>
      <c r="DD130" s="136"/>
      <c r="DE130" s="136"/>
      <c r="DF130" s="136"/>
      <c r="DG130" s="136"/>
      <c r="DH130" s="136"/>
      <c r="DI130" s="136"/>
      <c r="DJ130" s="136"/>
      <c r="DK130" s="136"/>
      <c r="DL130" s="136"/>
      <c r="DM130" s="136"/>
      <c r="DN130" s="136"/>
      <c r="DO130" s="136"/>
      <c r="DP130" s="136"/>
      <c r="DQ130" s="136"/>
      <c r="DR130" s="136"/>
      <c r="DS130" s="136"/>
      <c r="DT130" s="136"/>
      <c r="DU130" s="136"/>
      <c r="DV130" s="136"/>
      <c r="DW130" s="136"/>
      <c r="DX130" s="136"/>
      <c r="DY130" s="136"/>
      <c r="DZ130" s="136"/>
      <c r="EA130" s="136"/>
      <c r="EB130" s="136"/>
      <c r="EC130" s="136"/>
      <c r="ED130" s="136"/>
      <c r="EE130" s="136"/>
      <c r="EF130" s="136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36"/>
      <c r="EQ130" s="136"/>
      <c r="ER130" s="136"/>
      <c r="ES130" s="136"/>
      <c r="ET130" s="136"/>
      <c r="EU130" s="136"/>
      <c r="EV130" s="136"/>
      <c r="EW130" s="136"/>
      <c r="EX130" s="136"/>
      <c r="EY130" s="136"/>
      <c r="EZ130" s="136"/>
      <c r="FA130" s="136"/>
      <c r="FB130" s="136"/>
      <c r="FC130" s="136"/>
      <c r="FD130" s="136"/>
      <c r="FE130" s="136"/>
      <c r="FF130" s="136"/>
      <c r="FG130" s="136"/>
      <c r="FH130" s="136"/>
      <c r="FI130" s="136"/>
      <c r="FJ130" s="136"/>
      <c r="FK130" s="136"/>
      <c r="FL130" s="136"/>
      <c r="FM130" s="136"/>
      <c r="FN130" s="136"/>
      <c r="FO130" s="136"/>
      <c r="FP130" s="136"/>
      <c r="FQ130" s="136"/>
      <c r="FR130" s="136"/>
      <c r="FS130" s="136"/>
      <c r="FT130" s="136"/>
      <c r="FU130" s="136"/>
      <c r="FV130" s="136"/>
      <c r="FW130" s="136"/>
      <c r="FX130" s="136"/>
      <c r="FY130" s="136"/>
      <c r="FZ130" s="136"/>
      <c r="GA130" s="136"/>
      <c r="GB130" s="136"/>
      <c r="GC130" s="136"/>
      <c r="GD130" s="136"/>
      <c r="GE130" s="136"/>
      <c r="GF130" s="136"/>
      <c r="GG130" s="136"/>
      <c r="GH130" s="136"/>
      <c r="GI130" s="136"/>
      <c r="GJ130" s="136"/>
      <c r="GK130" s="136"/>
      <c r="GL130" s="136"/>
      <c r="GM130" s="136"/>
      <c r="GN130" s="136"/>
      <c r="GO130" s="136"/>
      <c r="GP130" s="136"/>
      <c r="GQ130" s="136"/>
      <c r="GR130" s="136"/>
      <c r="GS130" s="136"/>
      <c r="GT130" s="136"/>
      <c r="GU130" s="136"/>
      <c r="GV130" s="136"/>
      <c r="GW130" s="136"/>
      <c r="GX130" s="136"/>
      <c r="GY130" s="136"/>
      <c r="GZ130" s="136"/>
      <c r="HA130" s="136"/>
      <c r="HB130" s="136"/>
      <c r="HC130" s="136"/>
      <c r="HD130" s="136"/>
      <c r="HE130" s="136"/>
      <c r="HF130" s="136"/>
      <c r="HG130" s="136"/>
      <c r="HH130" s="136"/>
      <c r="HI130" s="136"/>
      <c r="HJ130" s="136"/>
      <c r="HK130" s="136"/>
      <c r="HL130" s="136"/>
      <c r="HM130" s="136"/>
      <c r="HN130" s="81"/>
      <c r="HO130" s="81"/>
      <c r="HP130" s="81"/>
      <c r="HQ130" s="81"/>
      <c r="HR130" s="81"/>
      <c r="HS130" s="81"/>
      <c r="HT130" s="81"/>
      <c r="HU130" s="81"/>
      <c r="HV130" s="81"/>
      <c r="HW130" s="81"/>
    </row>
    <row r="131" ht="12.75" customHeight="1">
      <c r="A131" s="19"/>
      <c r="B131" s="24"/>
      <c r="C131" s="135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6"/>
      <c r="AV131" s="136"/>
      <c r="AW131" s="136"/>
      <c r="AX131" s="136"/>
      <c r="AY131" s="136"/>
      <c r="AZ131" s="136"/>
      <c r="BA131" s="136"/>
      <c r="BB131" s="136"/>
      <c r="BC131" s="136"/>
      <c r="BD131" s="136"/>
      <c r="BE131" s="136"/>
      <c r="BF131" s="136"/>
      <c r="BG131" s="136"/>
      <c r="BH131" s="136"/>
      <c r="BI131" s="136"/>
      <c r="BJ131" s="136"/>
      <c r="BK131" s="136"/>
      <c r="BL131" s="136"/>
      <c r="BM131" s="136"/>
      <c r="BN131" s="136"/>
      <c r="BO131" s="136"/>
      <c r="BP131" s="136"/>
      <c r="BQ131" s="136"/>
      <c r="BR131" s="136"/>
      <c r="BS131" s="136"/>
      <c r="BT131" s="136"/>
      <c r="BU131" s="136"/>
      <c r="BV131" s="136"/>
      <c r="BW131" s="136"/>
      <c r="BX131" s="136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6"/>
      <c r="CL131" s="136"/>
      <c r="CM131" s="136"/>
      <c r="CN131" s="136"/>
      <c r="CO131" s="136"/>
      <c r="CP131" s="136"/>
      <c r="CQ131" s="136"/>
      <c r="CR131" s="136"/>
      <c r="CS131" s="136"/>
      <c r="CT131" s="136"/>
      <c r="CU131" s="136"/>
      <c r="CV131" s="136"/>
      <c r="CW131" s="136"/>
      <c r="CX131" s="136"/>
      <c r="CY131" s="136"/>
      <c r="CZ131" s="136"/>
      <c r="DA131" s="136"/>
      <c r="DB131" s="136"/>
      <c r="DC131" s="136"/>
      <c r="DD131" s="136"/>
      <c r="DE131" s="136"/>
      <c r="DF131" s="136"/>
      <c r="DG131" s="136"/>
      <c r="DH131" s="136"/>
      <c r="DI131" s="136"/>
      <c r="DJ131" s="136"/>
      <c r="DK131" s="136"/>
      <c r="DL131" s="136"/>
      <c r="DM131" s="136"/>
      <c r="DN131" s="136"/>
      <c r="DO131" s="136"/>
      <c r="DP131" s="136"/>
      <c r="DQ131" s="136"/>
      <c r="DR131" s="136"/>
      <c r="DS131" s="136"/>
      <c r="DT131" s="136"/>
      <c r="DU131" s="136"/>
      <c r="DV131" s="136"/>
      <c r="DW131" s="136"/>
      <c r="DX131" s="136"/>
      <c r="DY131" s="136"/>
      <c r="DZ131" s="136"/>
      <c r="EA131" s="136"/>
      <c r="EB131" s="136"/>
      <c r="EC131" s="136"/>
      <c r="ED131" s="136"/>
      <c r="EE131" s="136"/>
      <c r="EF131" s="136"/>
      <c r="EG131" s="136"/>
      <c r="EH131" s="136"/>
      <c r="EI131" s="136"/>
      <c r="EJ131" s="136"/>
      <c r="EK131" s="136"/>
      <c r="EL131" s="136"/>
      <c r="EM131" s="136"/>
      <c r="EN131" s="136"/>
      <c r="EO131" s="136"/>
      <c r="EP131" s="136"/>
      <c r="EQ131" s="136"/>
      <c r="ER131" s="136"/>
      <c r="ES131" s="136"/>
      <c r="ET131" s="136"/>
      <c r="EU131" s="136"/>
      <c r="EV131" s="136"/>
      <c r="EW131" s="136"/>
      <c r="EX131" s="136"/>
      <c r="EY131" s="136"/>
      <c r="EZ131" s="136"/>
      <c r="FA131" s="136"/>
      <c r="FB131" s="136"/>
      <c r="FC131" s="136"/>
      <c r="FD131" s="136"/>
      <c r="FE131" s="136"/>
      <c r="FF131" s="136"/>
      <c r="FG131" s="136"/>
      <c r="FH131" s="136"/>
      <c r="FI131" s="136"/>
      <c r="FJ131" s="136"/>
      <c r="FK131" s="136"/>
      <c r="FL131" s="136"/>
      <c r="FM131" s="136"/>
      <c r="FN131" s="136"/>
      <c r="FO131" s="136"/>
      <c r="FP131" s="136"/>
      <c r="FQ131" s="136"/>
      <c r="FR131" s="136"/>
      <c r="FS131" s="136"/>
      <c r="FT131" s="136"/>
      <c r="FU131" s="136"/>
      <c r="FV131" s="136"/>
      <c r="FW131" s="136"/>
      <c r="FX131" s="136"/>
      <c r="FY131" s="136"/>
      <c r="FZ131" s="136"/>
      <c r="GA131" s="136"/>
      <c r="GB131" s="136"/>
      <c r="GC131" s="136"/>
      <c r="GD131" s="136"/>
      <c r="GE131" s="136"/>
      <c r="GF131" s="136"/>
      <c r="GG131" s="136"/>
      <c r="GH131" s="136"/>
      <c r="GI131" s="136"/>
      <c r="GJ131" s="136"/>
      <c r="GK131" s="136"/>
      <c r="GL131" s="136"/>
      <c r="GM131" s="136"/>
      <c r="GN131" s="136"/>
      <c r="GO131" s="136"/>
      <c r="GP131" s="136"/>
      <c r="GQ131" s="136"/>
      <c r="GR131" s="136"/>
      <c r="GS131" s="136"/>
      <c r="GT131" s="136"/>
      <c r="GU131" s="136"/>
      <c r="GV131" s="136"/>
      <c r="GW131" s="136"/>
      <c r="GX131" s="136"/>
      <c r="GY131" s="136"/>
      <c r="GZ131" s="136"/>
      <c r="HA131" s="136"/>
      <c r="HB131" s="136"/>
      <c r="HC131" s="136"/>
      <c r="HD131" s="136"/>
      <c r="HE131" s="136"/>
      <c r="HF131" s="136"/>
      <c r="HG131" s="136"/>
      <c r="HH131" s="136"/>
      <c r="HI131" s="136"/>
      <c r="HJ131" s="136"/>
      <c r="HK131" s="136"/>
      <c r="HL131" s="136"/>
      <c r="HM131" s="136"/>
      <c r="HN131" s="81"/>
      <c r="HO131" s="81"/>
      <c r="HP131" s="81"/>
      <c r="HQ131" s="81"/>
      <c r="HR131" s="81"/>
      <c r="HS131" s="81"/>
      <c r="HT131" s="81"/>
      <c r="HU131" s="81"/>
      <c r="HV131" s="81"/>
      <c r="HW131" s="81"/>
    </row>
    <row r="132" ht="12.75" customHeight="1">
      <c r="A132" s="19"/>
      <c r="B132" s="24"/>
      <c r="C132" s="135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6"/>
      <c r="AV132" s="136"/>
      <c r="AW132" s="136"/>
      <c r="AX132" s="136"/>
      <c r="AY132" s="136"/>
      <c r="AZ132" s="136"/>
      <c r="BA132" s="136"/>
      <c r="BB132" s="136"/>
      <c r="BC132" s="136"/>
      <c r="BD132" s="136"/>
      <c r="BE132" s="136"/>
      <c r="BF132" s="136"/>
      <c r="BG132" s="136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36"/>
      <c r="BR132" s="136"/>
      <c r="BS132" s="136"/>
      <c r="BT132" s="136"/>
      <c r="BU132" s="136"/>
      <c r="BV132" s="136"/>
      <c r="BW132" s="136"/>
      <c r="BX132" s="136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  <c r="CJ132" s="136"/>
      <c r="CK132" s="136"/>
      <c r="CL132" s="136"/>
      <c r="CM132" s="136"/>
      <c r="CN132" s="136"/>
      <c r="CO132" s="136"/>
      <c r="CP132" s="136"/>
      <c r="CQ132" s="136"/>
      <c r="CR132" s="136"/>
      <c r="CS132" s="136"/>
      <c r="CT132" s="136"/>
      <c r="CU132" s="136"/>
      <c r="CV132" s="136"/>
      <c r="CW132" s="136"/>
      <c r="CX132" s="136"/>
      <c r="CY132" s="136"/>
      <c r="CZ132" s="136"/>
      <c r="DA132" s="136"/>
      <c r="DB132" s="136"/>
      <c r="DC132" s="136"/>
      <c r="DD132" s="136"/>
      <c r="DE132" s="136"/>
      <c r="DF132" s="136"/>
      <c r="DG132" s="136"/>
      <c r="DH132" s="136"/>
      <c r="DI132" s="136"/>
      <c r="DJ132" s="136"/>
      <c r="DK132" s="136"/>
      <c r="DL132" s="136"/>
      <c r="DM132" s="136"/>
      <c r="DN132" s="136"/>
      <c r="DO132" s="136"/>
      <c r="DP132" s="136"/>
      <c r="DQ132" s="136"/>
      <c r="DR132" s="136"/>
      <c r="DS132" s="136"/>
      <c r="DT132" s="136"/>
      <c r="DU132" s="136"/>
      <c r="DV132" s="136"/>
      <c r="DW132" s="136"/>
      <c r="DX132" s="136"/>
      <c r="DY132" s="136"/>
      <c r="DZ132" s="136"/>
      <c r="EA132" s="136"/>
      <c r="EB132" s="136"/>
      <c r="EC132" s="136"/>
      <c r="ED132" s="136"/>
      <c r="EE132" s="136"/>
      <c r="EF132" s="136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36"/>
      <c r="EQ132" s="136"/>
      <c r="ER132" s="136"/>
      <c r="ES132" s="136"/>
      <c r="ET132" s="136"/>
      <c r="EU132" s="136"/>
      <c r="EV132" s="136"/>
      <c r="EW132" s="136"/>
      <c r="EX132" s="136"/>
      <c r="EY132" s="136"/>
      <c r="EZ132" s="136"/>
      <c r="FA132" s="136"/>
      <c r="FB132" s="136"/>
      <c r="FC132" s="136"/>
      <c r="FD132" s="136"/>
      <c r="FE132" s="136"/>
      <c r="FF132" s="136"/>
      <c r="FG132" s="136"/>
      <c r="FH132" s="136"/>
      <c r="FI132" s="136"/>
      <c r="FJ132" s="136"/>
      <c r="FK132" s="136"/>
      <c r="FL132" s="136"/>
      <c r="FM132" s="136"/>
      <c r="FN132" s="136"/>
      <c r="FO132" s="136"/>
      <c r="FP132" s="136"/>
      <c r="FQ132" s="136"/>
      <c r="FR132" s="136"/>
      <c r="FS132" s="136"/>
      <c r="FT132" s="136"/>
      <c r="FU132" s="136"/>
      <c r="FV132" s="136"/>
      <c r="FW132" s="136"/>
      <c r="FX132" s="136"/>
      <c r="FY132" s="136"/>
      <c r="FZ132" s="136"/>
      <c r="GA132" s="136"/>
      <c r="GB132" s="136"/>
      <c r="GC132" s="136"/>
      <c r="GD132" s="136"/>
      <c r="GE132" s="136"/>
      <c r="GF132" s="136"/>
      <c r="GG132" s="136"/>
      <c r="GH132" s="136"/>
      <c r="GI132" s="136"/>
      <c r="GJ132" s="136"/>
      <c r="GK132" s="136"/>
      <c r="GL132" s="136"/>
      <c r="GM132" s="136"/>
      <c r="GN132" s="136"/>
      <c r="GO132" s="136"/>
      <c r="GP132" s="136"/>
      <c r="GQ132" s="136"/>
      <c r="GR132" s="136"/>
      <c r="GS132" s="136"/>
      <c r="GT132" s="136"/>
      <c r="GU132" s="136"/>
      <c r="GV132" s="136"/>
      <c r="GW132" s="136"/>
      <c r="GX132" s="136"/>
      <c r="GY132" s="136"/>
      <c r="GZ132" s="136"/>
      <c r="HA132" s="136"/>
      <c r="HB132" s="136"/>
      <c r="HC132" s="136"/>
      <c r="HD132" s="136"/>
      <c r="HE132" s="136"/>
      <c r="HF132" s="136"/>
      <c r="HG132" s="136"/>
      <c r="HH132" s="136"/>
      <c r="HI132" s="136"/>
      <c r="HJ132" s="136"/>
      <c r="HK132" s="136"/>
      <c r="HL132" s="136"/>
      <c r="HM132" s="136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</row>
    <row r="133" ht="12.75" customHeight="1">
      <c r="A133" s="19"/>
      <c r="B133" s="24"/>
      <c r="C133" s="135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6"/>
      <c r="AV133" s="136"/>
      <c r="AW133" s="136"/>
      <c r="AX133" s="136"/>
      <c r="AY133" s="136"/>
      <c r="AZ133" s="136"/>
      <c r="BA133" s="136"/>
      <c r="BB133" s="136"/>
      <c r="BC133" s="136"/>
      <c r="BD133" s="136"/>
      <c r="BE133" s="136"/>
      <c r="BF133" s="136"/>
      <c r="BG133" s="136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36"/>
      <c r="BR133" s="136"/>
      <c r="BS133" s="136"/>
      <c r="BT133" s="136"/>
      <c r="BU133" s="136"/>
      <c r="BV133" s="136"/>
      <c r="BW133" s="136"/>
      <c r="BX133" s="136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  <c r="CJ133" s="136"/>
      <c r="CK133" s="136"/>
      <c r="CL133" s="136"/>
      <c r="CM133" s="136"/>
      <c r="CN133" s="136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  <c r="DA133" s="136"/>
      <c r="DB133" s="136"/>
      <c r="DC133" s="136"/>
      <c r="DD133" s="136"/>
      <c r="DE133" s="136"/>
      <c r="DF133" s="136"/>
      <c r="DG133" s="136"/>
      <c r="DH133" s="136"/>
      <c r="DI133" s="136"/>
      <c r="DJ133" s="136"/>
      <c r="DK133" s="136"/>
      <c r="DL133" s="136"/>
      <c r="DM133" s="136"/>
      <c r="DN133" s="136"/>
      <c r="DO133" s="136"/>
      <c r="DP133" s="136"/>
      <c r="DQ133" s="136"/>
      <c r="DR133" s="136"/>
      <c r="DS133" s="136"/>
      <c r="DT133" s="136"/>
      <c r="DU133" s="136"/>
      <c r="DV133" s="136"/>
      <c r="DW133" s="136"/>
      <c r="DX133" s="136"/>
      <c r="DY133" s="136"/>
      <c r="DZ133" s="136"/>
      <c r="EA133" s="136"/>
      <c r="EB133" s="136"/>
      <c r="EC133" s="136"/>
      <c r="ED133" s="136"/>
      <c r="EE133" s="136"/>
      <c r="EF133" s="136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36"/>
      <c r="EQ133" s="136"/>
      <c r="ER133" s="136"/>
      <c r="ES133" s="136"/>
      <c r="ET133" s="136"/>
      <c r="EU133" s="136"/>
      <c r="EV133" s="136"/>
      <c r="EW133" s="136"/>
      <c r="EX133" s="136"/>
      <c r="EY133" s="136"/>
      <c r="EZ133" s="136"/>
      <c r="FA133" s="136"/>
      <c r="FB133" s="136"/>
      <c r="FC133" s="136"/>
      <c r="FD133" s="136"/>
      <c r="FE133" s="136"/>
      <c r="FF133" s="136"/>
      <c r="FG133" s="136"/>
      <c r="FH133" s="136"/>
      <c r="FI133" s="136"/>
      <c r="FJ133" s="136"/>
      <c r="FK133" s="136"/>
      <c r="FL133" s="136"/>
      <c r="FM133" s="136"/>
      <c r="FN133" s="136"/>
      <c r="FO133" s="136"/>
      <c r="FP133" s="136"/>
      <c r="FQ133" s="136"/>
      <c r="FR133" s="136"/>
      <c r="FS133" s="136"/>
      <c r="FT133" s="136"/>
      <c r="FU133" s="136"/>
      <c r="FV133" s="136"/>
      <c r="FW133" s="136"/>
      <c r="FX133" s="136"/>
      <c r="FY133" s="136"/>
      <c r="FZ133" s="136"/>
      <c r="GA133" s="136"/>
      <c r="GB133" s="136"/>
      <c r="GC133" s="136"/>
      <c r="GD133" s="136"/>
      <c r="GE133" s="136"/>
      <c r="GF133" s="136"/>
      <c r="GG133" s="136"/>
      <c r="GH133" s="136"/>
      <c r="GI133" s="136"/>
      <c r="GJ133" s="136"/>
      <c r="GK133" s="136"/>
      <c r="GL133" s="136"/>
      <c r="GM133" s="136"/>
      <c r="GN133" s="136"/>
      <c r="GO133" s="136"/>
      <c r="GP133" s="136"/>
      <c r="GQ133" s="136"/>
      <c r="GR133" s="136"/>
      <c r="GS133" s="136"/>
      <c r="GT133" s="136"/>
      <c r="GU133" s="136"/>
      <c r="GV133" s="136"/>
      <c r="GW133" s="136"/>
      <c r="GX133" s="136"/>
      <c r="GY133" s="136"/>
      <c r="GZ133" s="136"/>
      <c r="HA133" s="136"/>
      <c r="HB133" s="136"/>
      <c r="HC133" s="136"/>
      <c r="HD133" s="136"/>
      <c r="HE133" s="136"/>
      <c r="HF133" s="136"/>
      <c r="HG133" s="136"/>
      <c r="HH133" s="136"/>
      <c r="HI133" s="136"/>
      <c r="HJ133" s="136"/>
      <c r="HK133" s="136"/>
      <c r="HL133" s="136"/>
      <c r="HM133" s="136"/>
      <c r="HN133" s="81"/>
      <c r="HO133" s="81"/>
      <c r="HP133" s="81"/>
      <c r="HQ133" s="81"/>
      <c r="HR133" s="81"/>
      <c r="HS133" s="81"/>
      <c r="HT133" s="81"/>
      <c r="HU133" s="81"/>
      <c r="HV133" s="81"/>
      <c r="HW133" s="81"/>
    </row>
    <row r="134" ht="12.75" customHeight="1">
      <c r="A134" s="19"/>
      <c r="B134" s="24"/>
      <c r="C134" s="135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6"/>
      <c r="AV134" s="136"/>
      <c r="AW134" s="136"/>
      <c r="AX134" s="136"/>
      <c r="AY134" s="136"/>
      <c r="AZ134" s="136"/>
      <c r="BA134" s="136"/>
      <c r="BB134" s="136"/>
      <c r="BC134" s="136"/>
      <c r="BD134" s="136"/>
      <c r="BE134" s="136"/>
      <c r="BF134" s="136"/>
      <c r="BG134" s="136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36"/>
      <c r="BR134" s="136"/>
      <c r="BS134" s="136"/>
      <c r="BT134" s="136"/>
      <c r="BU134" s="136"/>
      <c r="BV134" s="136"/>
      <c r="BW134" s="136"/>
      <c r="BX134" s="136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  <c r="CJ134" s="136"/>
      <c r="CK134" s="136"/>
      <c r="CL134" s="136"/>
      <c r="CM134" s="136"/>
      <c r="CN134" s="136"/>
      <c r="CO134" s="136"/>
      <c r="CP134" s="136"/>
      <c r="CQ134" s="136"/>
      <c r="CR134" s="136"/>
      <c r="CS134" s="136"/>
      <c r="CT134" s="136"/>
      <c r="CU134" s="136"/>
      <c r="CV134" s="136"/>
      <c r="CW134" s="136"/>
      <c r="CX134" s="136"/>
      <c r="CY134" s="136"/>
      <c r="CZ134" s="136"/>
      <c r="DA134" s="136"/>
      <c r="DB134" s="136"/>
      <c r="DC134" s="136"/>
      <c r="DD134" s="136"/>
      <c r="DE134" s="136"/>
      <c r="DF134" s="136"/>
      <c r="DG134" s="136"/>
      <c r="DH134" s="136"/>
      <c r="DI134" s="136"/>
      <c r="DJ134" s="136"/>
      <c r="DK134" s="136"/>
      <c r="DL134" s="136"/>
      <c r="DM134" s="136"/>
      <c r="DN134" s="136"/>
      <c r="DO134" s="136"/>
      <c r="DP134" s="136"/>
      <c r="DQ134" s="136"/>
      <c r="DR134" s="136"/>
      <c r="DS134" s="136"/>
      <c r="DT134" s="136"/>
      <c r="DU134" s="136"/>
      <c r="DV134" s="136"/>
      <c r="DW134" s="136"/>
      <c r="DX134" s="136"/>
      <c r="DY134" s="136"/>
      <c r="DZ134" s="136"/>
      <c r="EA134" s="136"/>
      <c r="EB134" s="136"/>
      <c r="EC134" s="136"/>
      <c r="ED134" s="136"/>
      <c r="EE134" s="136"/>
      <c r="EF134" s="136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36"/>
      <c r="EQ134" s="136"/>
      <c r="ER134" s="136"/>
      <c r="ES134" s="136"/>
      <c r="ET134" s="136"/>
      <c r="EU134" s="136"/>
      <c r="EV134" s="136"/>
      <c r="EW134" s="136"/>
      <c r="EX134" s="136"/>
      <c r="EY134" s="136"/>
      <c r="EZ134" s="136"/>
      <c r="FA134" s="136"/>
      <c r="FB134" s="136"/>
      <c r="FC134" s="136"/>
      <c r="FD134" s="136"/>
      <c r="FE134" s="136"/>
      <c r="FF134" s="136"/>
      <c r="FG134" s="136"/>
      <c r="FH134" s="136"/>
      <c r="FI134" s="136"/>
      <c r="FJ134" s="136"/>
      <c r="FK134" s="136"/>
      <c r="FL134" s="136"/>
      <c r="FM134" s="136"/>
      <c r="FN134" s="136"/>
      <c r="FO134" s="136"/>
      <c r="FP134" s="136"/>
      <c r="FQ134" s="136"/>
      <c r="FR134" s="136"/>
      <c r="FS134" s="136"/>
      <c r="FT134" s="136"/>
      <c r="FU134" s="136"/>
      <c r="FV134" s="136"/>
      <c r="FW134" s="136"/>
      <c r="FX134" s="136"/>
      <c r="FY134" s="136"/>
      <c r="FZ134" s="136"/>
      <c r="GA134" s="136"/>
      <c r="GB134" s="136"/>
      <c r="GC134" s="136"/>
      <c r="GD134" s="136"/>
      <c r="GE134" s="136"/>
      <c r="GF134" s="136"/>
      <c r="GG134" s="136"/>
      <c r="GH134" s="136"/>
      <c r="GI134" s="136"/>
      <c r="GJ134" s="136"/>
      <c r="GK134" s="136"/>
      <c r="GL134" s="136"/>
      <c r="GM134" s="136"/>
      <c r="GN134" s="136"/>
      <c r="GO134" s="136"/>
      <c r="GP134" s="136"/>
      <c r="GQ134" s="136"/>
      <c r="GR134" s="136"/>
      <c r="GS134" s="136"/>
      <c r="GT134" s="136"/>
      <c r="GU134" s="136"/>
      <c r="GV134" s="136"/>
      <c r="GW134" s="136"/>
      <c r="GX134" s="136"/>
      <c r="GY134" s="136"/>
      <c r="GZ134" s="136"/>
      <c r="HA134" s="136"/>
      <c r="HB134" s="136"/>
      <c r="HC134" s="136"/>
      <c r="HD134" s="136"/>
      <c r="HE134" s="136"/>
      <c r="HF134" s="136"/>
      <c r="HG134" s="136"/>
      <c r="HH134" s="136"/>
      <c r="HI134" s="136"/>
      <c r="HJ134" s="136"/>
      <c r="HK134" s="136"/>
      <c r="HL134" s="136"/>
      <c r="HM134" s="136"/>
      <c r="HN134" s="81"/>
      <c r="HO134" s="81"/>
      <c r="HP134" s="81"/>
      <c r="HQ134" s="81"/>
      <c r="HR134" s="81"/>
      <c r="HS134" s="81"/>
      <c r="HT134" s="81"/>
      <c r="HU134" s="81"/>
      <c r="HV134" s="81"/>
      <c r="HW134" s="81"/>
    </row>
    <row r="135" ht="12.75" customHeight="1">
      <c r="A135" s="19"/>
      <c r="B135" s="24"/>
      <c r="C135" s="135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6"/>
      <c r="AV135" s="136"/>
      <c r="AW135" s="136"/>
      <c r="AX135" s="136"/>
      <c r="AY135" s="136"/>
      <c r="AZ135" s="136"/>
      <c r="BA135" s="136"/>
      <c r="BB135" s="136"/>
      <c r="BC135" s="136"/>
      <c r="BD135" s="136"/>
      <c r="BE135" s="136"/>
      <c r="BF135" s="136"/>
      <c r="BG135" s="136"/>
      <c r="BH135" s="136"/>
      <c r="BI135" s="136"/>
      <c r="BJ135" s="136"/>
      <c r="BK135" s="136"/>
      <c r="BL135" s="136"/>
      <c r="BM135" s="136"/>
      <c r="BN135" s="136"/>
      <c r="BO135" s="136"/>
      <c r="BP135" s="136"/>
      <c r="BQ135" s="136"/>
      <c r="BR135" s="136"/>
      <c r="BS135" s="136"/>
      <c r="BT135" s="136"/>
      <c r="BU135" s="136"/>
      <c r="BV135" s="136"/>
      <c r="BW135" s="136"/>
      <c r="BX135" s="136"/>
      <c r="BY135" s="136"/>
      <c r="BZ135" s="136"/>
      <c r="CA135" s="136"/>
      <c r="CB135" s="136"/>
      <c r="CC135" s="136"/>
      <c r="CD135" s="136"/>
      <c r="CE135" s="136"/>
      <c r="CF135" s="136"/>
      <c r="CG135" s="136"/>
      <c r="CH135" s="136"/>
      <c r="CI135" s="136"/>
      <c r="CJ135" s="136"/>
      <c r="CK135" s="136"/>
      <c r="CL135" s="136"/>
      <c r="CM135" s="136"/>
      <c r="CN135" s="136"/>
      <c r="CO135" s="136"/>
      <c r="CP135" s="136"/>
      <c r="CQ135" s="136"/>
      <c r="CR135" s="136"/>
      <c r="CS135" s="136"/>
      <c r="CT135" s="136"/>
      <c r="CU135" s="136"/>
      <c r="CV135" s="136"/>
      <c r="CW135" s="136"/>
      <c r="CX135" s="136"/>
      <c r="CY135" s="136"/>
      <c r="CZ135" s="136"/>
      <c r="DA135" s="136"/>
      <c r="DB135" s="136"/>
      <c r="DC135" s="136"/>
      <c r="DD135" s="136"/>
      <c r="DE135" s="136"/>
      <c r="DF135" s="136"/>
      <c r="DG135" s="136"/>
      <c r="DH135" s="136"/>
      <c r="DI135" s="136"/>
      <c r="DJ135" s="136"/>
      <c r="DK135" s="136"/>
      <c r="DL135" s="136"/>
      <c r="DM135" s="136"/>
      <c r="DN135" s="136"/>
      <c r="DO135" s="136"/>
      <c r="DP135" s="136"/>
      <c r="DQ135" s="136"/>
      <c r="DR135" s="136"/>
      <c r="DS135" s="136"/>
      <c r="DT135" s="136"/>
      <c r="DU135" s="136"/>
      <c r="DV135" s="136"/>
      <c r="DW135" s="136"/>
      <c r="DX135" s="136"/>
      <c r="DY135" s="136"/>
      <c r="DZ135" s="136"/>
      <c r="EA135" s="136"/>
      <c r="EB135" s="136"/>
      <c r="EC135" s="136"/>
      <c r="ED135" s="136"/>
      <c r="EE135" s="136"/>
      <c r="EF135" s="136"/>
      <c r="EG135" s="136"/>
      <c r="EH135" s="136"/>
      <c r="EI135" s="136"/>
      <c r="EJ135" s="136"/>
      <c r="EK135" s="136"/>
      <c r="EL135" s="136"/>
      <c r="EM135" s="136"/>
      <c r="EN135" s="136"/>
      <c r="EO135" s="136"/>
      <c r="EP135" s="136"/>
      <c r="EQ135" s="136"/>
      <c r="ER135" s="136"/>
      <c r="ES135" s="136"/>
      <c r="ET135" s="136"/>
      <c r="EU135" s="136"/>
      <c r="EV135" s="136"/>
      <c r="EW135" s="136"/>
      <c r="EX135" s="136"/>
      <c r="EY135" s="136"/>
      <c r="EZ135" s="136"/>
      <c r="FA135" s="136"/>
      <c r="FB135" s="136"/>
      <c r="FC135" s="136"/>
      <c r="FD135" s="136"/>
      <c r="FE135" s="136"/>
      <c r="FF135" s="136"/>
      <c r="FG135" s="136"/>
      <c r="FH135" s="136"/>
      <c r="FI135" s="136"/>
      <c r="FJ135" s="136"/>
      <c r="FK135" s="136"/>
      <c r="FL135" s="136"/>
      <c r="FM135" s="136"/>
      <c r="FN135" s="136"/>
      <c r="FO135" s="136"/>
      <c r="FP135" s="136"/>
      <c r="FQ135" s="136"/>
      <c r="FR135" s="136"/>
      <c r="FS135" s="136"/>
      <c r="FT135" s="136"/>
      <c r="FU135" s="136"/>
      <c r="FV135" s="136"/>
      <c r="FW135" s="136"/>
      <c r="FX135" s="136"/>
      <c r="FY135" s="136"/>
      <c r="FZ135" s="136"/>
      <c r="GA135" s="136"/>
      <c r="GB135" s="136"/>
      <c r="GC135" s="136"/>
      <c r="GD135" s="136"/>
      <c r="GE135" s="136"/>
      <c r="GF135" s="136"/>
      <c r="GG135" s="136"/>
      <c r="GH135" s="136"/>
      <c r="GI135" s="136"/>
      <c r="GJ135" s="136"/>
      <c r="GK135" s="136"/>
      <c r="GL135" s="136"/>
      <c r="GM135" s="136"/>
      <c r="GN135" s="136"/>
      <c r="GO135" s="136"/>
      <c r="GP135" s="136"/>
      <c r="GQ135" s="136"/>
      <c r="GR135" s="136"/>
      <c r="GS135" s="136"/>
      <c r="GT135" s="136"/>
      <c r="GU135" s="136"/>
      <c r="GV135" s="136"/>
      <c r="GW135" s="136"/>
      <c r="GX135" s="136"/>
      <c r="GY135" s="136"/>
      <c r="GZ135" s="136"/>
      <c r="HA135" s="136"/>
      <c r="HB135" s="136"/>
      <c r="HC135" s="136"/>
      <c r="HD135" s="136"/>
      <c r="HE135" s="136"/>
      <c r="HF135" s="136"/>
      <c r="HG135" s="136"/>
      <c r="HH135" s="136"/>
      <c r="HI135" s="136"/>
      <c r="HJ135" s="136"/>
      <c r="HK135" s="136"/>
      <c r="HL135" s="136"/>
      <c r="HM135" s="136"/>
      <c r="HN135" s="81"/>
      <c r="HO135" s="81"/>
      <c r="HP135" s="81"/>
      <c r="HQ135" s="81"/>
      <c r="HR135" s="81"/>
      <c r="HS135" s="81"/>
      <c r="HT135" s="81"/>
      <c r="HU135" s="81"/>
      <c r="HV135" s="81"/>
      <c r="HW135" s="81"/>
    </row>
    <row r="136" ht="12.75" customHeight="1">
      <c r="A136" s="19"/>
      <c r="B136" s="24"/>
      <c r="C136" s="135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  <c r="BF136" s="136"/>
      <c r="BG136" s="136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36"/>
      <c r="BR136" s="136"/>
      <c r="BS136" s="136"/>
      <c r="BT136" s="136"/>
      <c r="BU136" s="136"/>
      <c r="BV136" s="136"/>
      <c r="BW136" s="136"/>
      <c r="BX136" s="136"/>
      <c r="BY136" s="136"/>
      <c r="BZ136" s="136"/>
      <c r="CA136" s="136"/>
      <c r="CB136" s="136"/>
      <c r="CC136" s="136"/>
      <c r="CD136" s="136"/>
      <c r="CE136" s="136"/>
      <c r="CF136" s="136"/>
      <c r="CG136" s="136"/>
      <c r="CH136" s="136"/>
      <c r="CI136" s="136"/>
      <c r="CJ136" s="136"/>
      <c r="CK136" s="136"/>
      <c r="CL136" s="136"/>
      <c r="CM136" s="136"/>
      <c r="CN136" s="136"/>
      <c r="CO136" s="136"/>
      <c r="CP136" s="136"/>
      <c r="CQ136" s="136"/>
      <c r="CR136" s="136"/>
      <c r="CS136" s="136"/>
      <c r="CT136" s="136"/>
      <c r="CU136" s="136"/>
      <c r="CV136" s="136"/>
      <c r="CW136" s="136"/>
      <c r="CX136" s="136"/>
      <c r="CY136" s="136"/>
      <c r="CZ136" s="136"/>
      <c r="DA136" s="136"/>
      <c r="DB136" s="136"/>
      <c r="DC136" s="136"/>
      <c r="DD136" s="136"/>
      <c r="DE136" s="136"/>
      <c r="DF136" s="136"/>
      <c r="DG136" s="136"/>
      <c r="DH136" s="136"/>
      <c r="DI136" s="136"/>
      <c r="DJ136" s="136"/>
      <c r="DK136" s="136"/>
      <c r="DL136" s="136"/>
      <c r="DM136" s="136"/>
      <c r="DN136" s="136"/>
      <c r="DO136" s="136"/>
      <c r="DP136" s="136"/>
      <c r="DQ136" s="136"/>
      <c r="DR136" s="136"/>
      <c r="DS136" s="136"/>
      <c r="DT136" s="136"/>
      <c r="DU136" s="136"/>
      <c r="DV136" s="136"/>
      <c r="DW136" s="136"/>
      <c r="DX136" s="136"/>
      <c r="DY136" s="136"/>
      <c r="DZ136" s="136"/>
      <c r="EA136" s="136"/>
      <c r="EB136" s="136"/>
      <c r="EC136" s="136"/>
      <c r="ED136" s="136"/>
      <c r="EE136" s="136"/>
      <c r="EF136" s="136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36"/>
      <c r="EQ136" s="136"/>
      <c r="ER136" s="136"/>
      <c r="ES136" s="136"/>
      <c r="ET136" s="136"/>
      <c r="EU136" s="136"/>
      <c r="EV136" s="136"/>
      <c r="EW136" s="136"/>
      <c r="EX136" s="136"/>
      <c r="EY136" s="136"/>
      <c r="EZ136" s="136"/>
      <c r="FA136" s="136"/>
      <c r="FB136" s="136"/>
      <c r="FC136" s="136"/>
      <c r="FD136" s="136"/>
      <c r="FE136" s="136"/>
      <c r="FF136" s="136"/>
      <c r="FG136" s="136"/>
      <c r="FH136" s="136"/>
      <c r="FI136" s="136"/>
      <c r="FJ136" s="136"/>
      <c r="FK136" s="136"/>
      <c r="FL136" s="136"/>
      <c r="FM136" s="136"/>
      <c r="FN136" s="136"/>
      <c r="FO136" s="136"/>
      <c r="FP136" s="136"/>
      <c r="FQ136" s="136"/>
      <c r="FR136" s="136"/>
      <c r="FS136" s="136"/>
      <c r="FT136" s="136"/>
      <c r="FU136" s="136"/>
      <c r="FV136" s="136"/>
      <c r="FW136" s="136"/>
      <c r="FX136" s="136"/>
      <c r="FY136" s="136"/>
      <c r="FZ136" s="136"/>
      <c r="GA136" s="136"/>
      <c r="GB136" s="136"/>
      <c r="GC136" s="136"/>
      <c r="GD136" s="136"/>
      <c r="GE136" s="136"/>
      <c r="GF136" s="136"/>
      <c r="GG136" s="136"/>
      <c r="GH136" s="136"/>
      <c r="GI136" s="136"/>
      <c r="GJ136" s="136"/>
      <c r="GK136" s="136"/>
      <c r="GL136" s="136"/>
      <c r="GM136" s="136"/>
      <c r="GN136" s="136"/>
      <c r="GO136" s="136"/>
      <c r="GP136" s="136"/>
      <c r="GQ136" s="136"/>
      <c r="GR136" s="136"/>
      <c r="GS136" s="136"/>
      <c r="GT136" s="136"/>
      <c r="GU136" s="136"/>
      <c r="GV136" s="136"/>
      <c r="GW136" s="136"/>
      <c r="GX136" s="136"/>
      <c r="GY136" s="136"/>
      <c r="GZ136" s="136"/>
      <c r="HA136" s="136"/>
      <c r="HB136" s="136"/>
      <c r="HC136" s="136"/>
      <c r="HD136" s="136"/>
      <c r="HE136" s="136"/>
      <c r="HF136" s="136"/>
      <c r="HG136" s="136"/>
      <c r="HH136" s="136"/>
      <c r="HI136" s="136"/>
      <c r="HJ136" s="136"/>
      <c r="HK136" s="136"/>
      <c r="HL136" s="136"/>
      <c r="HM136" s="136"/>
      <c r="HN136" s="81"/>
      <c r="HO136" s="81"/>
      <c r="HP136" s="81"/>
      <c r="HQ136" s="81"/>
      <c r="HR136" s="81"/>
      <c r="HS136" s="81"/>
      <c r="HT136" s="81"/>
      <c r="HU136" s="81"/>
      <c r="HV136" s="81"/>
      <c r="HW136" s="81"/>
    </row>
    <row r="137" ht="12.75" customHeight="1">
      <c r="A137" s="19"/>
      <c r="B137" s="24"/>
      <c r="C137" s="135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36"/>
      <c r="AY137" s="136"/>
      <c r="AZ137" s="136"/>
      <c r="BA137" s="136"/>
      <c r="BB137" s="136"/>
      <c r="BC137" s="136"/>
      <c r="BD137" s="136"/>
      <c r="BE137" s="136"/>
      <c r="BF137" s="136"/>
      <c r="BG137" s="136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36"/>
      <c r="BR137" s="136"/>
      <c r="BS137" s="136"/>
      <c r="BT137" s="136"/>
      <c r="BU137" s="136"/>
      <c r="BV137" s="136"/>
      <c r="BW137" s="136"/>
      <c r="BX137" s="136"/>
      <c r="BY137" s="136"/>
      <c r="BZ137" s="136"/>
      <c r="CA137" s="136"/>
      <c r="CB137" s="136"/>
      <c r="CC137" s="136"/>
      <c r="CD137" s="136"/>
      <c r="CE137" s="136"/>
      <c r="CF137" s="136"/>
      <c r="CG137" s="136"/>
      <c r="CH137" s="136"/>
      <c r="CI137" s="136"/>
      <c r="CJ137" s="136"/>
      <c r="CK137" s="136"/>
      <c r="CL137" s="136"/>
      <c r="CM137" s="136"/>
      <c r="CN137" s="136"/>
      <c r="CO137" s="136"/>
      <c r="CP137" s="136"/>
      <c r="CQ137" s="136"/>
      <c r="CR137" s="136"/>
      <c r="CS137" s="136"/>
      <c r="CT137" s="136"/>
      <c r="CU137" s="136"/>
      <c r="CV137" s="136"/>
      <c r="CW137" s="136"/>
      <c r="CX137" s="136"/>
      <c r="CY137" s="136"/>
      <c r="CZ137" s="136"/>
      <c r="DA137" s="136"/>
      <c r="DB137" s="136"/>
      <c r="DC137" s="136"/>
      <c r="DD137" s="136"/>
      <c r="DE137" s="136"/>
      <c r="DF137" s="136"/>
      <c r="DG137" s="136"/>
      <c r="DH137" s="136"/>
      <c r="DI137" s="136"/>
      <c r="DJ137" s="136"/>
      <c r="DK137" s="136"/>
      <c r="DL137" s="136"/>
      <c r="DM137" s="136"/>
      <c r="DN137" s="136"/>
      <c r="DO137" s="136"/>
      <c r="DP137" s="136"/>
      <c r="DQ137" s="136"/>
      <c r="DR137" s="136"/>
      <c r="DS137" s="136"/>
      <c r="DT137" s="136"/>
      <c r="DU137" s="136"/>
      <c r="DV137" s="136"/>
      <c r="DW137" s="136"/>
      <c r="DX137" s="136"/>
      <c r="DY137" s="136"/>
      <c r="DZ137" s="136"/>
      <c r="EA137" s="136"/>
      <c r="EB137" s="136"/>
      <c r="EC137" s="136"/>
      <c r="ED137" s="136"/>
      <c r="EE137" s="136"/>
      <c r="EF137" s="136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36"/>
      <c r="EQ137" s="136"/>
      <c r="ER137" s="136"/>
      <c r="ES137" s="136"/>
      <c r="ET137" s="136"/>
      <c r="EU137" s="136"/>
      <c r="EV137" s="136"/>
      <c r="EW137" s="136"/>
      <c r="EX137" s="136"/>
      <c r="EY137" s="136"/>
      <c r="EZ137" s="136"/>
      <c r="FA137" s="136"/>
      <c r="FB137" s="136"/>
      <c r="FC137" s="136"/>
      <c r="FD137" s="136"/>
      <c r="FE137" s="136"/>
      <c r="FF137" s="136"/>
      <c r="FG137" s="136"/>
      <c r="FH137" s="136"/>
      <c r="FI137" s="136"/>
      <c r="FJ137" s="136"/>
      <c r="FK137" s="136"/>
      <c r="FL137" s="136"/>
      <c r="FM137" s="136"/>
      <c r="FN137" s="136"/>
      <c r="FO137" s="136"/>
      <c r="FP137" s="136"/>
      <c r="FQ137" s="136"/>
      <c r="FR137" s="136"/>
      <c r="FS137" s="136"/>
      <c r="FT137" s="136"/>
      <c r="FU137" s="136"/>
      <c r="FV137" s="136"/>
      <c r="FW137" s="136"/>
      <c r="FX137" s="136"/>
      <c r="FY137" s="136"/>
      <c r="FZ137" s="136"/>
      <c r="GA137" s="136"/>
      <c r="GB137" s="136"/>
      <c r="GC137" s="136"/>
      <c r="GD137" s="136"/>
      <c r="GE137" s="136"/>
      <c r="GF137" s="136"/>
      <c r="GG137" s="136"/>
      <c r="GH137" s="136"/>
      <c r="GI137" s="136"/>
      <c r="GJ137" s="136"/>
      <c r="GK137" s="136"/>
      <c r="GL137" s="136"/>
      <c r="GM137" s="136"/>
      <c r="GN137" s="136"/>
      <c r="GO137" s="136"/>
      <c r="GP137" s="136"/>
      <c r="GQ137" s="136"/>
      <c r="GR137" s="136"/>
      <c r="GS137" s="136"/>
      <c r="GT137" s="136"/>
      <c r="GU137" s="136"/>
      <c r="GV137" s="136"/>
      <c r="GW137" s="136"/>
      <c r="GX137" s="136"/>
      <c r="GY137" s="136"/>
      <c r="GZ137" s="136"/>
      <c r="HA137" s="136"/>
      <c r="HB137" s="136"/>
      <c r="HC137" s="136"/>
      <c r="HD137" s="136"/>
      <c r="HE137" s="136"/>
      <c r="HF137" s="136"/>
      <c r="HG137" s="136"/>
      <c r="HH137" s="136"/>
      <c r="HI137" s="136"/>
      <c r="HJ137" s="136"/>
      <c r="HK137" s="136"/>
      <c r="HL137" s="136"/>
      <c r="HM137" s="136"/>
      <c r="HN137" s="81"/>
      <c r="HO137" s="81"/>
      <c r="HP137" s="81"/>
      <c r="HQ137" s="81"/>
      <c r="HR137" s="81"/>
      <c r="HS137" s="81"/>
      <c r="HT137" s="81"/>
      <c r="HU137" s="81"/>
      <c r="HV137" s="81"/>
      <c r="HW137" s="81"/>
    </row>
    <row r="138" ht="12.75" customHeight="1">
      <c r="A138" s="19"/>
      <c r="B138" s="24"/>
      <c r="C138" s="135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  <c r="BF138" s="136"/>
      <c r="BG138" s="136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36"/>
      <c r="BR138" s="136"/>
      <c r="BS138" s="136"/>
      <c r="BT138" s="136"/>
      <c r="BU138" s="136"/>
      <c r="BV138" s="136"/>
      <c r="BW138" s="136"/>
      <c r="BX138" s="136"/>
      <c r="BY138" s="136"/>
      <c r="BZ138" s="136"/>
      <c r="CA138" s="136"/>
      <c r="CB138" s="136"/>
      <c r="CC138" s="136"/>
      <c r="CD138" s="136"/>
      <c r="CE138" s="136"/>
      <c r="CF138" s="136"/>
      <c r="CG138" s="136"/>
      <c r="CH138" s="136"/>
      <c r="CI138" s="136"/>
      <c r="CJ138" s="136"/>
      <c r="CK138" s="136"/>
      <c r="CL138" s="136"/>
      <c r="CM138" s="136"/>
      <c r="CN138" s="136"/>
      <c r="CO138" s="136"/>
      <c r="CP138" s="136"/>
      <c r="CQ138" s="136"/>
      <c r="CR138" s="136"/>
      <c r="CS138" s="136"/>
      <c r="CT138" s="136"/>
      <c r="CU138" s="136"/>
      <c r="CV138" s="136"/>
      <c r="CW138" s="136"/>
      <c r="CX138" s="136"/>
      <c r="CY138" s="136"/>
      <c r="CZ138" s="136"/>
      <c r="DA138" s="136"/>
      <c r="DB138" s="136"/>
      <c r="DC138" s="136"/>
      <c r="DD138" s="136"/>
      <c r="DE138" s="136"/>
      <c r="DF138" s="136"/>
      <c r="DG138" s="136"/>
      <c r="DH138" s="136"/>
      <c r="DI138" s="136"/>
      <c r="DJ138" s="136"/>
      <c r="DK138" s="136"/>
      <c r="DL138" s="136"/>
      <c r="DM138" s="136"/>
      <c r="DN138" s="136"/>
      <c r="DO138" s="136"/>
      <c r="DP138" s="136"/>
      <c r="DQ138" s="136"/>
      <c r="DR138" s="136"/>
      <c r="DS138" s="136"/>
      <c r="DT138" s="136"/>
      <c r="DU138" s="136"/>
      <c r="DV138" s="136"/>
      <c r="DW138" s="136"/>
      <c r="DX138" s="136"/>
      <c r="DY138" s="136"/>
      <c r="DZ138" s="136"/>
      <c r="EA138" s="136"/>
      <c r="EB138" s="136"/>
      <c r="EC138" s="136"/>
      <c r="ED138" s="136"/>
      <c r="EE138" s="136"/>
      <c r="EF138" s="136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36"/>
      <c r="EQ138" s="136"/>
      <c r="ER138" s="136"/>
      <c r="ES138" s="136"/>
      <c r="ET138" s="136"/>
      <c r="EU138" s="136"/>
      <c r="EV138" s="136"/>
      <c r="EW138" s="136"/>
      <c r="EX138" s="136"/>
      <c r="EY138" s="136"/>
      <c r="EZ138" s="136"/>
      <c r="FA138" s="136"/>
      <c r="FB138" s="136"/>
      <c r="FC138" s="136"/>
      <c r="FD138" s="136"/>
      <c r="FE138" s="136"/>
      <c r="FF138" s="136"/>
      <c r="FG138" s="136"/>
      <c r="FH138" s="136"/>
      <c r="FI138" s="136"/>
      <c r="FJ138" s="136"/>
      <c r="FK138" s="136"/>
      <c r="FL138" s="136"/>
      <c r="FM138" s="136"/>
      <c r="FN138" s="136"/>
      <c r="FO138" s="136"/>
      <c r="FP138" s="136"/>
      <c r="FQ138" s="136"/>
      <c r="FR138" s="136"/>
      <c r="FS138" s="136"/>
      <c r="FT138" s="136"/>
      <c r="FU138" s="136"/>
      <c r="FV138" s="136"/>
      <c r="FW138" s="136"/>
      <c r="FX138" s="136"/>
      <c r="FY138" s="136"/>
      <c r="FZ138" s="136"/>
      <c r="GA138" s="136"/>
      <c r="GB138" s="136"/>
      <c r="GC138" s="136"/>
      <c r="GD138" s="136"/>
      <c r="GE138" s="136"/>
      <c r="GF138" s="136"/>
      <c r="GG138" s="136"/>
      <c r="GH138" s="136"/>
      <c r="GI138" s="136"/>
      <c r="GJ138" s="136"/>
      <c r="GK138" s="136"/>
      <c r="GL138" s="136"/>
      <c r="GM138" s="136"/>
      <c r="GN138" s="136"/>
      <c r="GO138" s="136"/>
      <c r="GP138" s="136"/>
      <c r="GQ138" s="136"/>
      <c r="GR138" s="136"/>
      <c r="GS138" s="136"/>
      <c r="GT138" s="136"/>
      <c r="GU138" s="136"/>
      <c r="GV138" s="136"/>
      <c r="GW138" s="136"/>
      <c r="GX138" s="136"/>
      <c r="GY138" s="136"/>
      <c r="GZ138" s="136"/>
      <c r="HA138" s="136"/>
      <c r="HB138" s="136"/>
      <c r="HC138" s="136"/>
      <c r="HD138" s="136"/>
      <c r="HE138" s="136"/>
      <c r="HF138" s="136"/>
      <c r="HG138" s="136"/>
      <c r="HH138" s="136"/>
      <c r="HI138" s="136"/>
      <c r="HJ138" s="136"/>
      <c r="HK138" s="136"/>
      <c r="HL138" s="136"/>
      <c r="HM138" s="136"/>
      <c r="HN138" s="81"/>
      <c r="HO138" s="81"/>
      <c r="HP138" s="81"/>
      <c r="HQ138" s="81"/>
      <c r="HR138" s="81"/>
      <c r="HS138" s="81"/>
      <c r="HT138" s="81"/>
      <c r="HU138" s="81"/>
      <c r="HV138" s="81"/>
      <c r="HW138" s="81"/>
    </row>
    <row r="139" ht="12.75" customHeight="1">
      <c r="A139" s="19"/>
      <c r="B139" s="24"/>
      <c r="C139" s="135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6"/>
      <c r="AV139" s="136"/>
      <c r="AW139" s="136"/>
      <c r="AX139" s="136"/>
      <c r="AY139" s="136"/>
      <c r="AZ139" s="136"/>
      <c r="BA139" s="136"/>
      <c r="BB139" s="136"/>
      <c r="BC139" s="136"/>
      <c r="BD139" s="136"/>
      <c r="BE139" s="136"/>
      <c r="BF139" s="136"/>
      <c r="BG139" s="136"/>
      <c r="BH139" s="136"/>
      <c r="BI139" s="136"/>
      <c r="BJ139" s="136"/>
      <c r="BK139" s="136"/>
      <c r="BL139" s="136"/>
      <c r="BM139" s="136"/>
      <c r="BN139" s="136"/>
      <c r="BO139" s="136"/>
      <c r="BP139" s="136"/>
      <c r="BQ139" s="136"/>
      <c r="BR139" s="136"/>
      <c r="BS139" s="136"/>
      <c r="BT139" s="136"/>
      <c r="BU139" s="136"/>
      <c r="BV139" s="136"/>
      <c r="BW139" s="136"/>
      <c r="BX139" s="136"/>
      <c r="BY139" s="136"/>
      <c r="BZ139" s="136"/>
      <c r="CA139" s="136"/>
      <c r="CB139" s="136"/>
      <c r="CC139" s="136"/>
      <c r="CD139" s="136"/>
      <c r="CE139" s="136"/>
      <c r="CF139" s="136"/>
      <c r="CG139" s="136"/>
      <c r="CH139" s="136"/>
      <c r="CI139" s="136"/>
      <c r="CJ139" s="136"/>
      <c r="CK139" s="136"/>
      <c r="CL139" s="136"/>
      <c r="CM139" s="136"/>
      <c r="CN139" s="136"/>
      <c r="CO139" s="136"/>
      <c r="CP139" s="136"/>
      <c r="CQ139" s="136"/>
      <c r="CR139" s="136"/>
      <c r="CS139" s="136"/>
      <c r="CT139" s="136"/>
      <c r="CU139" s="136"/>
      <c r="CV139" s="136"/>
      <c r="CW139" s="136"/>
      <c r="CX139" s="136"/>
      <c r="CY139" s="136"/>
      <c r="CZ139" s="136"/>
      <c r="DA139" s="136"/>
      <c r="DB139" s="136"/>
      <c r="DC139" s="136"/>
      <c r="DD139" s="136"/>
      <c r="DE139" s="136"/>
      <c r="DF139" s="136"/>
      <c r="DG139" s="136"/>
      <c r="DH139" s="136"/>
      <c r="DI139" s="136"/>
      <c r="DJ139" s="136"/>
      <c r="DK139" s="136"/>
      <c r="DL139" s="136"/>
      <c r="DM139" s="136"/>
      <c r="DN139" s="136"/>
      <c r="DO139" s="136"/>
      <c r="DP139" s="136"/>
      <c r="DQ139" s="136"/>
      <c r="DR139" s="136"/>
      <c r="DS139" s="136"/>
      <c r="DT139" s="136"/>
      <c r="DU139" s="136"/>
      <c r="DV139" s="136"/>
      <c r="DW139" s="136"/>
      <c r="DX139" s="136"/>
      <c r="DY139" s="136"/>
      <c r="DZ139" s="136"/>
      <c r="EA139" s="136"/>
      <c r="EB139" s="136"/>
      <c r="EC139" s="136"/>
      <c r="ED139" s="136"/>
      <c r="EE139" s="136"/>
      <c r="EF139" s="136"/>
      <c r="EG139" s="136"/>
      <c r="EH139" s="136"/>
      <c r="EI139" s="136"/>
      <c r="EJ139" s="136"/>
      <c r="EK139" s="136"/>
      <c r="EL139" s="136"/>
      <c r="EM139" s="136"/>
      <c r="EN139" s="136"/>
      <c r="EO139" s="136"/>
      <c r="EP139" s="136"/>
      <c r="EQ139" s="136"/>
      <c r="ER139" s="136"/>
      <c r="ES139" s="136"/>
      <c r="ET139" s="136"/>
      <c r="EU139" s="136"/>
      <c r="EV139" s="136"/>
      <c r="EW139" s="136"/>
      <c r="EX139" s="136"/>
      <c r="EY139" s="136"/>
      <c r="EZ139" s="136"/>
      <c r="FA139" s="136"/>
      <c r="FB139" s="136"/>
      <c r="FC139" s="136"/>
      <c r="FD139" s="136"/>
      <c r="FE139" s="136"/>
      <c r="FF139" s="136"/>
      <c r="FG139" s="136"/>
      <c r="FH139" s="136"/>
      <c r="FI139" s="136"/>
      <c r="FJ139" s="136"/>
      <c r="FK139" s="136"/>
      <c r="FL139" s="136"/>
      <c r="FM139" s="136"/>
      <c r="FN139" s="136"/>
      <c r="FO139" s="136"/>
      <c r="FP139" s="136"/>
      <c r="FQ139" s="136"/>
      <c r="FR139" s="136"/>
      <c r="FS139" s="136"/>
      <c r="FT139" s="136"/>
      <c r="FU139" s="136"/>
      <c r="FV139" s="136"/>
      <c r="FW139" s="136"/>
      <c r="FX139" s="136"/>
      <c r="FY139" s="136"/>
      <c r="FZ139" s="136"/>
      <c r="GA139" s="136"/>
      <c r="GB139" s="136"/>
      <c r="GC139" s="136"/>
      <c r="GD139" s="136"/>
      <c r="GE139" s="136"/>
      <c r="GF139" s="136"/>
      <c r="GG139" s="136"/>
      <c r="GH139" s="136"/>
      <c r="GI139" s="136"/>
      <c r="GJ139" s="136"/>
      <c r="GK139" s="136"/>
      <c r="GL139" s="136"/>
      <c r="GM139" s="136"/>
      <c r="GN139" s="136"/>
      <c r="GO139" s="136"/>
      <c r="GP139" s="136"/>
      <c r="GQ139" s="136"/>
      <c r="GR139" s="136"/>
      <c r="GS139" s="136"/>
      <c r="GT139" s="136"/>
      <c r="GU139" s="136"/>
      <c r="GV139" s="136"/>
      <c r="GW139" s="136"/>
      <c r="GX139" s="136"/>
      <c r="GY139" s="136"/>
      <c r="GZ139" s="136"/>
      <c r="HA139" s="136"/>
      <c r="HB139" s="136"/>
      <c r="HC139" s="136"/>
      <c r="HD139" s="136"/>
      <c r="HE139" s="136"/>
      <c r="HF139" s="136"/>
      <c r="HG139" s="136"/>
      <c r="HH139" s="136"/>
      <c r="HI139" s="136"/>
      <c r="HJ139" s="136"/>
      <c r="HK139" s="136"/>
      <c r="HL139" s="136"/>
      <c r="HM139" s="136"/>
      <c r="HN139" s="81"/>
      <c r="HO139" s="81"/>
      <c r="HP139" s="81"/>
      <c r="HQ139" s="81"/>
      <c r="HR139" s="81"/>
      <c r="HS139" s="81"/>
      <c r="HT139" s="81"/>
      <c r="HU139" s="81"/>
      <c r="HV139" s="81"/>
      <c r="HW139" s="81"/>
    </row>
    <row r="140" ht="12.75" customHeight="1">
      <c r="A140" s="19"/>
      <c r="B140" s="24"/>
      <c r="C140" s="135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  <c r="BA140" s="136"/>
      <c r="BB140" s="136"/>
      <c r="BC140" s="136"/>
      <c r="BD140" s="136"/>
      <c r="BE140" s="136"/>
      <c r="BF140" s="136"/>
      <c r="BG140" s="136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36"/>
      <c r="BR140" s="136"/>
      <c r="BS140" s="136"/>
      <c r="BT140" s="136"/>
      <c r="BU140" s="136"/>
      <c r="BV140" s="136"/>
      <c r="BW140" s="136"/>
      <c r="BX140" s="136"/>
      <c r="BY140" s="136"/>
      <c r="BZ140" s="136"/>
      <c r="CA140" s="136"/>
      <c r="CB140" s="136"/>
      <c r="CC140" s="136"/>
      <c r="CD140" s="136"/>
      <c r="CE140" s="136"/>
      <c r="CF140" s="136"/>
      <c r="CG140" s="136"/>
      <c r="CH140" s="136"/>
      <c r="CI140" s="136"/>
      <c r="CJ140" s="136"/>
      <c r="CK140" s="136"/>
      <c r="CL140" s="136"/>
      <c r="CM140" s="136"/>
      <c r="CN140" s="136"/>
      <c r="CO140" s="136"/>
      <c r="CP140" s="136"/>
      <c r="CQ140" s="136"/>
      <c r="CR140" s="136"/>
      <c r="CS140" s="136"/>
      <c r="CT140" s="136"/>
      <c r="CU140" s="136"/>
      <c r="CV140" s="136"/>
      <c r="CW140" s="136"/>
      <c r="CX140" s="136"/>
      <c r="CY140" s="136"/>
      <c r="CZ140" s="136"/>
      <c r="DA140" s="136"/>
      <c r="DB140" s="136"/>
      <c r="DC140" s="136"/>
      <c r="DD140" s="136"/>
      <c r="DE140" s="136"/>
      <c r="DF140" s="136"/>
      <c r="DG140" s="136"/>
      <c r="DH140" s="136"/>
      <c r="DI140" s="136"/>
      <c r="DJ140" s="136"/>
      <c r="DK140" s="136"/>
      <c r="DL140" s="136"/>
      <c r="DM140" s="136"/>
      <c r="DN140" s="136"/>
      <c r="DO140" s="136"/>
      <c r="DP140" s="136"/>
      <c r="DQ140" s="136"/>
      <c r="DR140" s="136"/>
      <c r="DS140" s="136"/>
      <c r="DT140" s="136"/>
      <c r="DU140" s="136"/>
      <c r="DV140" s="136"/>
      <c r="DW140" s="136"/>
      <c r="DX140" s="136"/>
      <c r="DY140" s="136"/>
      <c r="DZ140" s="136"/>
      <c r="EA140" s="136"/>
      <c r="EB140" s="136"/>
      <c r="EC140" s="136"/>
      <c r="ED140" s="136"/>
      <c r="EE140" s="136"/>
      <c r="EF140" s="136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36"/>
      <c r="EQ140" s="136"/>
      <c r="ER140" s="136"/>
      <c r="ES140" s="136"/>
      <c r="ET140" s="136"/>
      <c r="EU140" s="136"/>
      <c r="EV140" s="136"/>
      <c r="EW140" s="136"/>
      <c r="EX140" s="136"/>
      <c r="EY140" s="136"/>
      <c r="EZ140" s="136"/>
      <c r="FA140" s="136"/>
      <c r="FB140" s="136"/>
      <c r="FC140" s="136"/>
      <c r="FD140" s="136"/>
      <c r="FE140" s="136"/>
      <c r="FF140" s="136"/>
      <c r="FG140" s="136"/>
      <c r="FH140" s="136"/>
      <c r="FI140" s="136"/>
      <c r="FJ140" s="136"/>
      <c r="FK140" s="136"/>
      <c r="FL140" s="136"/>
      <c r="FM140" s="136"/>
      <c r="FN140" s="136"/>
      <c r="FO140" s="136"/>
      <c r="FP140" s="136"/>
      <c r="FQ140" s="136"/>
      <c r="FR140" s="136"/>
      <c r="FS140" s="136"/>
      <c r="FT140" s="136"/>
      <c r="FU140" s="136"/>
      <c r="FV140" s="136"/>
      <c r="FW140" s="136"/>
      <c r="FX140" s="136"/>
      <c r="FY140" s="136"/>
      <c r="FZ140" s="136"/>
      <c r="GA140" s="136"/>
      <c r="GB140" s="136"/>
      <c r="GC140" s="136"/>
      <c r="GD140" s="136"/>
      <c r="GE140" s="136"/>
      <c r="GF140" s="136"/>
      <c r="GG140" s="136"/>
      <c r="GH140" s="136"/>
      <c r="GI140" s="136"/>
      <c r="GJ140" s="136"/>
      <c r="GK140" s="136"/>
      <c r="GL140" s="136"/>
      <c r="GM140" s="136"/>
      <c r="GN140" s="136"/>
      <c r="GO140" s="136"/>
      <c r="GP140" s="136"/>
      <c r="GQ140" s="136"/>
      <c r="GR140" s="136"/>
      <c r="GS140" s="136"/>
      <c r="GT140" s="136"/>
      <c r="GU140" s="136"/>
      <c r="GV140" s="136"/>
      <c r="GW140" s="136"/>
      <c r="GX140" s="136"/>
      <c r="GY140" s="136"/>
      <c r="GZ140" s="136"/>
      <c r="HA140" s="136"/>
      <c r="HB140" s="136"/>
      <c r="HC140" s="136"/>
      <c r="HD140" s="136"/>
      <c r="HE140" s="136"/>
      <c r="HF140" s="136"/>
      <c r="HG140" s="136"/>
      <c r="HH140" s="136"/>
      <c r="HI140" s="136"/>
      <c r="HJ140" s="136"/>
      <c r="HK140" s="136"/>
      <c r="HL140" s="136"/>
      <c r="HM140" s="136"/>
      <c r="HN140" s="81"/>
      <c r="HO140" s="81"/>
      <c r="HP140" s="81"/>
      <c r="HQ140" s="81"/>
      <c r="HR140" s="81"/>
      <c r="HS140" s="81"/>
      <c r="HT140" s="81"/>
      <c r="HU140" s="81"/>
      <c r="HV140" s="81"/>
      <c r="HW140" s="81"/>
    </row>
    <row r="141" ht="12.75" customHeight="1">
      <c r="A141" s="19"/>
      <c r="B141" s="24"/>
      <c r="C141" s="135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36"/>
      <c r="BG141" s="136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36"/>
      <c r="BR141" s="136"/>
      <c r="BS141" s="136"/>
      <c r="BT141" s="136"/>
      <c r="BU141" s="136"/>
      <c r="BV141" s="136"/>
      <c r="BW141" s="136"/>
      <c r="BX141" s="136"/>
      <c r="BY141" s="136"/>
      <c r="BZ141" s="136"/>
      <c r="CA141" s="136"/>
      <c r="CB141" s="136"/>
      <c r="CC141" s="136"/>
      <c r="CD141" s="136"/>
      <c r="CE141" s="136"/>
      <c r="CF141" s="136"/>
      <c r="CG141" s="136"/>
      <c r="CH141" s="136"/>
      <c r="CI141" s="136"/>
      <c r="CJ141" s="136"/>
      <c r="CK141" s="136"/>
      <c r="CL141" s="136"/>
      <c r="CM141" s="136"/>
      <c r="CN141" s="136"/>
      <c r="CO141" s="136"/>
      <c r="CP141" s="136"/>
      <c r="CQ141" s="136"/>
      <c r="CR141" s="136"/>
      <c r="CS141" s="136"/>
      <c r="CT141" s="136"/>
      <c r="CU141" s="136"/>
      <c r="CV141" s="136"/>
      <c r="CW141" s="136"/>
      <c r="CX141" s="136"/>
      <c r="CY141" s="136"/>
      <c r="CZ141" s="136"/>
      <c r="DA141" s="136"/>
      <c r="DB141" s="136"/>
      <c r="DC141" s="136"/>
      <c r="DD141" s="136"/>
      <c r="DE141" s="136"/>
      <c r="DF141" s="136"/>
      <c r="DG141" s="136"/>
      <c r="DH141" s="136"/>
      <c r="DI141" s="136"/>
      <c r="DJ141" s="136"/>
      <c r="DK141" s="136"/>
      <c r="DL141" s="136"/>
      <c r="DM141" s="136"/>
      <c r="DN141" s="136"/>
      <c r="DO141" s="136"/>
      <c r="DP141" s="136"/>
      <c r="DQ141" s="136"/>
      <c r="DR141" s="136"/>
      <c r="DS141" s="136"/>
      <c r="DT141" s="136"/>
      <c r="DU141" s="136"/>
      <c r="DV141" s="136"/>
      <c r="DW141" s="136"/>
      <c r="DX141" s="136"/>
      <c r="DY141" s="136"/>
      <c r="DZ141" s="136"/>
      <c r="EA141" s="136"/>
      <c r="EB141" s="136"/>
      <c r="EC141" s="136"/>
      <c r="ED141" s="136"/>
      <c r="EE141" s="136"/>
      <c r="EF141" s="136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36"/>
      <c r="EQ141" s="136"/>
      <c r="ER141" s="136"/>
      <c r="ES141" s="136"/>
      <c r="ET141" s="136"/>
      <c r="EU141" s="136"/>
      <c r="EV141" s="136"/>
      <c r="EW141" s="136"/>
      <c r="EX141" s="136"/>
      <c r="EY141" s="136"/>
      <c r="EZ141" s="136"/>
      <c r="FA141" s="136"/>
      <c r="FB141" s="136"/>
      <c r="FC141" s="136"/>
      <c r="FD141" s="136"/>
      <c r="FE141" s="136"/>
      <c r="FF141" s="136"/>
      <c r="FG141" s="136"/>
      <c r="FH141" s="136"/>
      <c r="FI141" s="136"/>
      <c r="FJ141" s="136"/>
      <c r="FK141" s="136"/>
      <c r="FL141" s="136"/>
      <c r="FM141" s="136"/>
      <c r="FN141" s="136"/>
      <c r="FO141" s="136"/>
      <c r="FP141" s="136"/>
      <c r="FQ141" s="136"/>
      <c r="FR141" s="136"/>
      <c r="FS141" s="136"/>
      <c r="FT141" s="136"/>
      <c r="FU141" s="136"/>
      <c r="FV141" s="136"/>
      <c r="FW141" s="136"/>
      <c r="FX141" s="136"/>
      <c r="FY141" s="136"/>
      <c r="FZ141" s="136"/>
      <c r="GA141" s="136"/>
      <c r="GB141" s="136"/>
      <c r="GC141" s="136"/>
      <c r="GD141" s="136"/>
      <c r="GE141" s="136"/>
      <c r="GF141" s="136"/>
      <c r="GG141" s="136"/>
      <c r="GH141" s="136"/>
      <c r="GI141" s="136"/>
      <c r="GJ141" s="136"/>
      <c r="GK141" s="136"/>
      <c r="GL141" s="136"/>
      <c r="GM141" s="136"/>
      <c r="GN141" s="136"/>
      <c r="GO141" s="136"/>
      <c r="GP141" s="136"/>
      <c r="GQ141" s="136"/>
      <c r="GR141" s="136"/>
      <c r="GS141" s="136"/>
      <c r="GT141" s="136"/>
      <c r="GU141" s="136"/>
      <c r="GV141" s="136"/>
      <c r="GW141" s="136"/>
      <c r="GX141" s="136"/>
      <c r="GY141" s="136"/>
      <c r="GZ141" s="136"/>
      <c r="HA141" s="136"/>
      <c r="HB141" s="136"/>
      <c r="HC141" s="136"/>
      <c r="HD141" s="136"/>
      <c r="HE141" s="136"/>
      <c r="HF141" s="136"/>
      <c r="HG141" s="136"/>
      <c r="HH141" s="136"/>
      <c r="HI141" s="136"/>
      <c r="HJ141" s="136"/>
      <c r="HK141" s="136"/>
      <c r="HL141" s="136"/>
      <c r="HM141" s="136"/>
      <c r="HN141" s="81"/>
      <c r="HO141" s="81"/>
      <c r="HP141" s="81"/>
      <c r="HQ141" s="81"/>
      <c r="HR141" s="81"/>
      <c r="HS141" s="81"/>
      <c r="HT141" s="81"/>
      <c r="HU141" s="81"/>
      <c r="HV141" s="81"/>
      <c r="HW141" s="81"/>
    </row>
    <row r="142" ht="12.75" customHeight="1">
      <c r="A142" s="19"/>
      <c r="B142" s="24"/>
      <c r="C142" s="135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36"/>
      <c r="BR142" s="136"/>
      <c r="BS142" s="136"/>
      <c r="BT142" s="136"/>
      <c r="BU142" s="136"/>
      <c r="BV142" s="136"/>
      <c r="BW142" s="136"/>
      <c r="BX142" s="136"/>
      <c r="BY142" s="136"/>
      <c r="BZ142" s="136"/>
      <c r="CA142" s="136"/>
      <c r="CB142" s="136"/>
      <c r="CC142" s="136"/>
      <c r="CD142" s="136"/>
      <c r="CE142" s="136"/>
      <c r="CF142" s="136"/>
      <c r="CG142" s="136"/>
      <c r="CH142" s="136"/>
      <c r="CI142" s="136"/>
      <c r="CJ142" s="136"/>
      <c r="CK142" s="136"/>
      <c r="CL142" s="136"/>
      <c r="CM142" s="136"/>
      <c r="CN142" s="136"/>
      <c r="CO142" s="136"/>
      <c r="CP142" s="136"/>
      <c r="CQ142" s="136"/>
      <c r="CR142" s="136"/>
      <c r="CS142" s="136"/>
      <c r="CT142" s="136"/>
      <c r="CU142" s="136"/>
      <c r="CV142" s="136"/>
      <c r="CW142" s="136"/>
      <c r="CX142" s="136"/>
      <c r="CY142" s="136"/>
      <c r="CZ142" s="136"/>
      <c r="DA142" s="136"/>
      <c r="DB142" s="136"/>
      <c r="DC142" s="136"/>
      <c r="DD142" s="136"/>
      <c r="DE142" s="136"/>
      <c r="DF142" s="136"/>
      <c r="DG142" s="136"/>
      <c r="DH142" s="136"/>
      <c r="DI142" s="136"/>
      <c r="DJ142" s="136"/>
      <c r="DK142" s="136"/>
      <c r="DL142" s="136"/>
      <c r="DM142" s="136"/>
      <c r="DN142" s="136"/>
      <c r="DO142" s="136"/>
      <c r="DP142" s="136"/>
      <c r="DQ142" s="136"/>
      <c r="DR142" s="136"/>
      <c r="DS142" s="136"/>
      <c r="DT142" s="136"/>
      <c r="DU142" s="136"/>
      <c r="DV142" s="136"/>
      <c r="DW142" s="136"/>
      <c r="DX142" s="136"/>
      <c r="DY142" s="136"/>
      <c r="DZ142" s="136"/>
      <c r="EA142" s="136"/>
      <c r="EB142" s="136"/>
      <c r="EC142" s="136"/>
      <c r="ED142" s="136"/>
      <c r="EE142" s="136"/>
      <c r="EF142" s="136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36"/>
      <c r="EQ142" s="136"/>
      <c r="ER142" s="136"/>
      <c r="ES142" s="136"/>
      <c r="ET142" s="136"/>
      <c r="EU142" s="136"/>
      <c r="EV142" s="136"/>
      <c r="EW142" s="136"/>
      <c r="EX142" s="136"/>
      <c r="EY142" s="136"/>
      <c r="EZ142" s="136"/>
      <c r="FA142" s="136"/>
      <c r="FB142" s="136"/>
      <c r="FC142" s="136"/>
      <c r="FD142" s="136"/>
      <c r="FE142" s="136"/>
      <c r="FF142" s="136"/>
      <c r="FG142" s="136"/>
      <c r="FH142" s="136"/>
      <c r="FI142" s="136"/>
      <c r="FJ142" s="136"/>
      <c r="FK142" s="136"/>
      <c r="FL142" s="136"/>
      <c r="FM142" s="136"/>
      <c r="FN142" s="136"/>
      <c r="FO142" s="136"/>
      <c r="FP142" s="136"/>
      <c r="FQ142" s="136"/>
      <c r="FR142" s="136"/>
      <c r="FS142" s="136"/>
      <c r="FT142" s="136"/>
      <c r="FU142" s="136"/>
      <c r="FV142" s="136"/>
      <c r="FW142" s="136"/>
      <c r="FX142" s="136"/>
      <c r="FY142" s="136"/>
      <c r="FZ142" s="136"/>
      <c r="GA142" s="136"/>
      <c r="GB142" s="136"/>
      <c r="GC142" s="136"/>
      <c r="GD142" s="136"/>
      <c r="GE142" s="136"/>
      <c r="GF142" s="136"/>
      <c r="GG142" s="136"/>
      <c r="GH142" s="136"/>
      <c r="GI142" s="136"/>
      <c r="GJ142" s="136"/>
      <c r="GK142" s="136"/>
      <c r="GL142" s="136"/>
      <c r="GM142" s="136"/>
      <c r="GN142" s="136"/>
      <c r="GO142" s="136"/>
      <c r="GP142" s="136"/>
      <c r="GQ142" s="136"/>
      <c r="GR142" s="136"/>
      <c r="GS142" s="136"/>
      <c r="GT142" s="136"/>
      <c r="GU142" s="136"/>
      <c r="GV142" s="136"/>
      <c r="GW142" s="136"/>
      <c r="GX142" s="136"/>
      <c r="GY142" s="136"/>
      <c r="GZ142" s="136"/>
      <c r="HA142" s="136"/>
      <c r="HB142" s="136"/>
      <c r="HC142" s="136"/>
      <c r="HD142" s="136"/>
      <c r="HE142" s="136"/>
      <c r="HF142" s="136"/>
      <c r="HG142" s="136"/>
      <c r="HH142" s="136"/>
      <c r="HI142" s="136"/>
      <c r="HJ142" s="136"/>
      <c r="HK142" s="136"/>
      <c r="HL142" s="136"/>
      <c r="HM142" s="136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</row>
    <row r="143" ht="12.75" customHeight="1">
      <c r="A143" s="19"/>
      <c r="B143" s="24"/>
      <c r="C143" s="135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6"/>
      <c r="AV143" s="136"/>
      <c r="AW143" s="136"/>
      <c r="AX143" s="136"/>
      <c r="AY143" s="136"/>
      <c r="AZ143" s="136"/>
      <c r="BA143" s="136"/>
      <c r="BB143" s="136"/>
      <c r="BC143" s="136"/>
      <c r="BD143" s="136"/>
      <c r="BE143" s="136"/>
      <c r="BF143" s="136"/>
      <c r="BG143" s="136"/>
      <c r="BH143" s="136"/>
      <c r="BI143" s="136"/>
      <c r="BJ143" s="136"/>
      <c r="BK143" s="136"/>
      <c r="BL143" s="136"/>
      <c r="BM143" s="136"/>
      <c r="BN143" s="136"/>
      <c r="BO143" s="136"/>
      <c r="BP143" s="136"/>
      <c r="BQ143" s="136"/>
      <c r="BR143" s="136"/>
      <c r="BS143" s="136"/>
      <c r="BT143" s="136"/>
      <c r="BU143" s="136"/>
      <c r="BV143" s="136"/>
      <c r="BW143" s="136"/>
      <c r="BX143" s="136"/>
      <c r="BY143" s="136"/>
      <c r="BZ143" s="136"/>
      <c r="CA143" s="136"/>
      <c r="CB143" s="136"/>
      <c r="CC143" s="136"/>
      <c r="CD143" s="136"/>
      <c r="CE143" s="136"/>
      <c r="CF143" s="136"/>
      <c r="CG143" s="136"/>
      <c r="CH143" s="136"/>
      <c r="CI143" s="136"/>
      <c r="CJ143" s="136"/>
      <c r="CK143" s="136"/>
      <c r="CL143" s="136"/>
      <c r="CM143" s="136"/>
      <c r="CN143" s="136"/>
      <c r="CO143" s="136"/>
      <c r="CP143" s="136"/>
      <c r="CQ143" s="136"/>
      <c r="CR143" s="136"/>
      <c r="CS143" s="136"/>
      <c r="CT143" s="136"/>
      <c r="CU143" s="136"/>
      <c r="CV143" s="136"/>
      <c r="CW143" s="136"/>
      <c r="CX143" s="136"/>
      <c r="CY143" s="136"/>
      <c r="CZ143" s="136"/>
      <c r="DA143" s="136"/>
      <c r="DB143" s="136"/>
      <c r="DC143" s="136"/>
      <c r="DD143" s="136"/>
      <c r="DE143" s="136"/>
      <c r="DF143" s="136"/>
      <c r="DG143" s="136"/>
      <c r="DH143" s="136"/>
      <c r="DI143" s="136"/>
      <c r="DJ143" s="136"/>
      <c r="DK143" s="136"/>
      <c r="DL143" s="136"/>
      <c r="DM143" s="136"/>
      <c r="DN143" s="136"/>
      <c r="DO143" s="136"/>
      <c r="DP143" s="136"/>
      <c r="DQ143" s="136"/>
      <c r="DR143" s="136"/>
      <c r="DS143" s="136"/>
      <c r="DT143" s="136"/>
      <c r="DU143" s="136"/>
      <c r="DV143" s="136"/>
      <c r="DW143" s="136"/>
      <c r="DX143" s="136"/>
      <c r="DY143" s="136"/>
      <c r="DZ143" s="136"/>
      <c r="EA143" s="136"/>
      <c r="EB143" s="136"/>
      <c r="EC143" s="136"/>
      <c r="ED143" s="136"/>
      <c r="EE143" s="136"/>
      <c r="EF143" s="136"/>
      <c r="EG143" s="136"/>
      <c r="EH143" s="136"/>
      <c r="EI143" s="136"/>
      <c r="EJ143" s="136"/>
      <c r="EK143" s="136"/>
      <c r="EL143" s="136"/>
      <c r="EM143" s="136"/>
      <c r="EN143" s="136"/>
      <c r="EO143" s="136"/>
      <c r="EP143" s="136"/>
      <c r="EQ143" s="136"/>
      <c r="ER143" s="136"/>
      <c r="ES143" s="136"/>
      <c r="ET143" s="136"/>
      <c r="EU143" s="136"/>
      <c r="EV143" s="136"/>
      <c r="EW143" s="136"/>
      <c r="EX143" s="136"/>
      <c r="EY143" s="136"/>
      <c r="EZ143" s="136"/>
      <c r="FA143" s="136"/>
      <c r="FB143" s="136"/>
      <c r="FC143" s="136"/>
      <c r="FD143" s="136"/>
      <c r="FE143" s="136"/>
      <c r="FF143" s="136"/>
      <c r="FG143" s="136"/>
      <c r="FH143" s="136"/>
      <c r="FI143" s="136"/>
      <c r="FJ143" s="136"/>
      <c r="FK143" s="136"/>
      <c r="FL143" s="136"/>
      <c r="FM143" s="136"/>
      <c r="FN143" s="136"/>
      <c r="FO143" s="136"/>
      <c r="FP143" s="136"/>
      <c r="FQ143" s="136"/>
      <c r="FR143" s="136"/>
      <c r="FS143" s="136"/>
      <c r="FT143" s="136"/>
      <c r="FU143" s="136"/>
      <c r="FV143" s="136"/>
      <c r="FW143" s="136"/>
      <c r="FX143" s="136"/>
      <c r="FY143" s="136"/>
      <c r="FZ143" s="136"/>
      <c r="GA143" s="136"/>
      <c r="GB143" s="136"/>
      <c r="GC143" s="136"/>
      <c r="GD143" s="136"/>
      <c r="GE143" s="136"/>
      <c r="GF143" s="136"/>
      <c r="GG143" s="136"/>
      <c r="GH143" s="136"/>
      <c r="GI143" s="136"/>
      <c r="GJ143" s="136"/>
      <c r="GK143" s="136"/>
      <c r="GL143" s="136"/>
      <c r="GM143" s="136"/>
      <c r="GN143" s="136"/>
      <c r="GO143" s="136"/>
      <c r="GP143" s="136"/>
      <c r="GQ143" s="136"/>
      <c r="GR143" s="136"/>
      <c r="GS143" s="136"/>
      <c r="GT143" s="136"/>
      <c r="GU143" s="136"/>
      <c r="GV143" s="136"/>
      <c r="GW143" s="136"/>
      <c r="GX143" s="136"/>
      <c r="GY143" s="136"/>
      <c r="GZ143" s="136"/>
      <c r="HA143" s="136"/>
      <c r="HB143" s="136"/>
      <c r="HC143" s="136"/>
      <c r="HD143" s="136"/>
      <c r="HE143" s="136"/>
      <c r="HF143" s="136"/>
      <c r="HG143" s="136"/>
      <c r="HH143" s="136"/>
      <c r="HI143" s="136"/>
      <c r="HJ143" s="136"/>
      <c r="HK143" s="136"/>
      <c r="HL143" s="136"/>
      <c r="HM143" s="136"/>
      <c r="HN143" s="81"/>
      <c r="HO143" s="81"/>
      <c r="HP143" s="81"/>
      <c r="HQ143" s="81"/>
      <c r="HR143" s="81"/>
      <c r="HS143" s="81"/>
      <c r="HT143" s="81"/>
      <c r="HU143" s="81"/>
      <c r="HV143" s="81"/>
      <c r="HW143" s="81"/>
    </row>
    <row r="144" ht="12.75" customHeight="1">
      <c r="A144" s="19"/>
      <c r="B144" s="24"/>
      <c r="C144" s="135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  <c r="BF144" s="136"/>
      <c r="BG144" s="136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36"/>
      <c r="BR144" s="136"/>
      <c r="BS144" s="136"/>
      <c r="BT144" s="136"/>
      <c r="BU144" s="136"/>
      <c r="BV144" s="136"/>
      <c r="BW144" s="136"/>
      <c r="BX144" s="136"/>
      <c r="BY144" s="136"/>
      <c r="BZ144" s="136"/>
      <c r="CA144" s="136"/>
      <c r="CB144" s="136"/>
      <c r="CC144" s="136"/>
      <c r="CD144" s="136"/>
      <c r="CE144" s="136"/>
      <c r="CF144" s="136"/>
      <c r="CG144" s="136"/>
      <c r="CH144" s="136"/>
      <c r="CI144" s="136"/>
      <c r="CJ144" s="136"/>
      <c r="CK144" s="136"/>
      <c r="CL144" s="136"/>
      <c r="CM144" s="136"/>
      <c r="CN144" s="136"/>
      <c r="CO144" s="136"/>
      <c r="CP144" s="136"/>
      <c r="CQ144" s="136"/>
      <c r="CR144" s="136"/>
      <c r="CS144" s="136"/>
      <c r="CT144" s="136"/>
      <c r="CU144" s="136"/>
      <c r="CV144" s="136"/>
      <c r="CW144" s="136"/>
      <c r="CX144" s="136"/>
      <c r="CY144" s="136"/>
      <c r="CZ144" s="136"/>
      <c r="DA144" s="136"/>
      <c r="DB144" s="136"/>
      <c r="DC144" s="136"/>
      <c r="DD144" s="136"/>
      <c r="DE144" s="136"/>
      <c r="DF144" s="136"/>
      <c r="DG144" s="136"/>
      <c r="DH144" s="136"/>
      <c r="DI144" s="136"/>
      <c r="DJ144" s="136"/>
      <c r="DK144" s="136"/>
      <c r="DL144" s="136"/>
      <c r="DM144" s="136"/>
      <c r="DN144" s="136"/>
      <c r="DO144" s="136"/>
      <c r="DP144" s="136"/>
      <c r="DQ144" s="136"/>
      <c r="DR144" s="136"/>
      <c r="DS144" s="136"/>
      <c r="DT144" s="136"/>
      <c r="DU144" s="136"/>
      <c r="DV144" s="136"/>
      <c r="DW144" s="136"/>
      <c r="DX144" s="136"/>
      <c r="DY144" s="136"/>
      <c r="DZ144" s="136"/>
      <c r="EA144" s="136"/>
      <c r="EB144" s="136"/>
      <c r="EC144" s="136"/>
      <c r="ED144" s="136"/>
      <c r="EE144" s="136"/>
      <c r="EF144" s="136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36"/>
      <c r="EQ144" s="136"/>
      <c r="ER144" s="136"/>
      <c r="ES144" s="136"/>
      <c r="ET144" s="136"/>
      <c r="EU144" s="136"/>
      <c r="EV144" s="136"/>
      <c r="EW144" s="136"/>
      <c r="EX144" s="136"/>
      <c r="EY144" s="136"/>
      <c r="EZ144" s="136"/>
      <c r="FA144" s="136"/>
      <c r="FB144" s="136"/>
      <c r="FC144" s="136"/>
      <c r="FD144" s="136"/>
      <c r="FE144" s="136"/>
      <c r="FF144" s="136"/>
      <c r="FG144" s="136"/>
      <c r="FH144" s="136"/>
      <c r="FI144" s="136"/>
      <c r="FJ144" s="136"/>
      <c r="FK144" s="136"/>
      <c r="FL144" s="136"/>
      <c r="FM144" s="136"/>
      <c r="FN144" s="136"/>
      <c r="FO144" s="136"/>
      <c r="FP144" s="136"/>
      <c r="FQ144" s="136"/>
      <c r="FR144" s="136"/>
      <c r="FS144" s="136"/>
      <c r="FT144" s="136"/>
      <c r="FU144" s="136"/>
      <c r="FV144" s="136"/>
      <c r="FW144" s="136"/>
      <c r="FX144" s="136"/>
      <c r="FY144" s="136"/>
      <c r="FZ144" s="136"/>
      <c r="GA144" s="136"/>
      <c r="GB144" s="136"/>
      <c r="GC144" s="136"/>
      <c r="GD144" s="136"/>
      <c r="GE144" s="136"/>
      <c r="GF144" s="136"/>
      <c r="GG144" s="136"/>
      <c r="GH144" s="136"/>
      <c r="GI144" s="136"/>
      <c r="GJ144" s="136"/>
      <c r="GK144" s="136"/>
      <c r="GL144" s="136"/>
      <c r="GM144" s="136"/>
      <c r="GN144" s="136"/>
      <c r="GO144" s="136"/>
      <c r="GP144" s="136"/>
      <c r="GQ144" s="136"/>
      <c r="GR144" s="136"/>
      <c r="GS144" s="136"/>
      <c r="GT144" s="136"/>
      <c r="GU144" s="136"/>
      <c r="GV144" s="136"/>
      <c r="GW144" s="136"/>
      <c r="GX144" s="136"/>
      <c r="GY144" s="136"/>
      <c r="GZ144" s="136"/>
      <c r="HA144" s="136"/>
      <c r="HB144" s="136"/>
      <c r="HC144" s="136"/>
      <c r="HD144" s="136"/>
      <c r="HE144" s="136"/>
      <c r="HF144" s="136"/>
      <c r="HG144" s="136"/>
      <c r="HH144" s="136"/>
      <c r="HI144" s="136"/>
      <c r="HJ144" s="136"/>
      <c r="HK144" s="136"/>
      <c r="HL144" s="136"/>
      <c r="HM144" s="136"/>
      <c r="HN144" s="81"/>
      <c r="HO144" s="81"/>
      <c r="HP144" s="81"/>
      <c r="HQ144" s="81"/>
      <c r="HR144" s="81"/>
      <c r="HS144" s="81"/>
      <c r="HT144" s="81"/>
      <c r="HU144" s="81"/>
      <c r="HV144" s="81"/>
      <c r="HW144" s="81"/>
    </row>
    <row r="145" ht="12.75" customHeight="1">
      <c r="A145" s="19"/>
      <c r="B145" s="24"/>
      <c r="C145" s="135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6"/>
      <c r="AV145" s="136"/>
      <c r="AW145" s="136"/>
      <c r="AX145" s="136"/>
      <c r="AY145" s="136"/>
      <c r="AZ145" s="136"/>
      <c r="BA145" s="136"/>
      <c r="BB145" s="136"/>
      <c r="BC145" s="136"/>
      <c r="BD145" s="136"/>
      <c r="BE145" s="136"/>
      <c r="BF145" s="136"/>
      <c r="BG145" s="136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36"/>
      <c r="BR145" s="136"/>
      <c r="BS145" s="136"/>
      <c r="BT145" s="136"/>
      <c r="BU145" s="136"/>
      <c r="BV145" s="136"/>
      <c r="BW145" s="136"/>
      <c r="BX145" s="136"/>
      <c r="BY145" s="136"/>
      <c r="BZ145" s="136"/>
      <c r="CA145" s="136"/>
      <c r="CB145" s="136"/>
      <c r="CC145" s="136"/>
      <c r="CD145" s="136"/>
      <c r="CE145" s="136"/>
      <c r="CF145" s="136"/>
      <c r="CG145" s="136"/>
      <c r="CH145" s="136"/>
      <c r="CI145" s="136"/>
      <c r="CJ145" s="136"/>
      <c r="CK145" s="136"/>
      <c r="CL145" s="136"/>
      <c r="CM145" s="136"/>
      <c r="CN145" s="136"/>
      <c r="CO145" s="136"/>
      <c r="CP145" s="136"/>
      <c r="CQ145" s="136"/>
      <c r="CR145" s="136"/>
      <c r="CS145" s="136"/>
      <c r="CT145" s="136"/>
      <c r="CU145" s="136"/>
      <c r="CV145" s="136"/>
      <c r="CW145" s="136"/>
      <c r="CX145" s="136"/>
      <c r="CY145" s="136"/>
      <c r="CZ145" s="136"/>
      <c r="DA145" s="136"/>
      <c r="DB145" s="136"/>
      <c r="DC145" s="136"/>
      <c r="DD145" s="136"/>
      <c r="DE145" s="136"/>
      <c r="DF145" s="136"/>
      <c r="DG145" s="136"/>
      <c r="DH145" s="136"/>
      <c r="DI145" s="136"/>
      <c r="DJ145" s="136"/>
      <c r="DK145" s="136"/>
      <c r="DL145" s="136"/>
      <c r="DM145" s="136"/>
      <c r="DN145" s="136"/>
      <c r="DO145" s="136"/>
      <c r="DP145" s="136"/>
      <c r="DQ145" s="136"/>
      <c r="DR145" s="136"/>
      <c r="DS145" s="136"/>
      <c r="DT145" s="136"/>
      <c r="DU145" s="136"/>
      <c r="DV145" s="136"/>
      <c r="DW145" s="136"/>
      <c r="DX145" s="136"/>
      <c r="DY145" s="136"/>
      <c r="DZ145" s="136"/>
      <c r="EA145" s="136"/>
      <c r="EB145" s="136"/>
      <c r="EC145" s="136"/>
      <c r="ED145" s="136"/>
      <c r="EE145" s="136"/>
      <c r="EF145" s="136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36"/>
      <c r="EQ145" s="136"/>
      <c r="ER145" s="136"/>
      <c r="ES145" s="136"/>
      <c r="ET145" s="136"/>
      <c r="EU145" s="136"/>
      <c r="EV145" s="136"/>
      <c r="EW145" s="136"/>
      <c r="EX145" s="136"/>
      <c r="EY145" s="136"/>
      <c r="EZ145" s="136"/>
      <c r="FA145" s="136"/>
      <c r="FB145" s="136"/>
      <c r="FC145" s="136"/>
      <c r="FD145" s="136"/>
      <c r="FE145" s="136"/>
      <c r="FF145" s="136"/>
      <c r="FG145" s="136"/>
      <c r="FH145" s="136"/>
      <c r="FI145" s="136"/>
      <c r="FJ145" s="136"/>
      <c r="FK145" s="136"/>
      <c r="FL145" s="136"/>
      <c r="FM145" s="136"/>
      <c r="FN145" s="136"/>
      <c r="FO145" s="136"/>
      <c r="FP145" s="136"/>
      <c r="FQ145" s="136"/>
      <c r="FR145" s="136"/>
      <c r="FS145" s="136"/>
      <c r="FT145" s="136"/>
      <c r="FU145" s="136"/>
      <c r="FV145" s="136"/>
      <c r="FW145" s="136"/>
      <c r="FX145" s="136"/>
      <c r="FY145" s="136"/>
      <c r="FZ145" s="136"/>
      <c r="GA145" s="136"/>
      <c r="GB145" s="136"/>
      <c r="GC145" s="136"/>
      <c r="GD145" s="136"/>
      <c r="GE145" s="136"/>
      <c r="GF145" s="136"/>
      <c r="GG145" s="136"/>
      <c r="GH145" s="136"/>
      <c r="GI145" s="136"/>
      <c r="GJ145" s="136"/>
      <c r="GK145" s="136"/>
      <c r="GL145" s="136"/>
      <c r="GM145" s="136"/>
      <c r="GN145" s="136"/>
      <c r="GO145" s="136"/>
      <c r="GP145" s="136"/>
      <c r="GQ145" s="136"/>
      <c r="GR145" s="136"/>
      <c r="GS145" s="136"/>
      <c r="GT145" s="136"/>
      <c r="GU145" s="136"/>
      <c r="GV145" s="136"/>
      <c r="GW145" s="136"/>
      <c r="GX145" s="136"/>
      <c r="GY145" s="136"/>
      <c r="GZ145" s="136"/>
      <c r="HA145" s="136"/>
      <c r="HB145" s="136"/>
      <c r="HC145" s="136"/>
      <c r="HD145" s="136"/>
      <c r="HE145" s="136"/>
      <c r="HF145" s="136"/>
      <c r="HG145" s="136"/>
      <c r="HH145" s="136"/>
      <c r="HI145" s="136"/>
      <c r="HJ145" s="136"/>
      <c r="HK145" s="136"/>
      <c r="HL145" s="136"/>
      <c r="HM145" s="136"/>
      <c r="HN145" s="81"/>
      <c r="HO145" s="81"/>
      <c r="HP145" s="81"/>
      <c r="HQ145" s="81"/>
      <c r="HR145" s="81"/>
      <c r="HS145" s="81"/>
      <c r="HT145" s="81"/>
      <c r="HU145" s="81"/>
      <c r="HV145" s="81"/>
      <c r="HW145" s="81"/>
    </row>
    <row r="146" ht="12.75" customHeight="1">
      <c r="A146" s="19"/>
      <c r="B146" s="24"/>
      <c r="C146" s="135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36"/>
      <c r="BF146" s="136"/>
      <c r="BG146" s="136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36"/>
      <c r="BR146" s="136"/>
      <c r="BS146" s="136"/>
      <c r="BT146" s="136"/>
      <c r="BU146" s="136"/>
      <c r="BV146" s="136"/>
      <c r="BW146" s="136"/>
      <c r="BX146" s="136"/>
      <c r="BY146" s="136"/>
      <c r="BZ146" s="136"/>
      <c r="CA146" s="136"/>
      <c r="CB146" s="136"/>
      <c r="CC146" s="136"/>
      <c r="CD146" s="136"/>
      <c r="CE146" s="136"/>
      <c r="CF146" s="136"/>
      <c r="CG146" s="136"/>
      <c r="CH146" s="136"/>
      <c r="CI146" s="136"/>
      <c r="CJ146" s="136"/>
      <c r="CK146" s="136"/>
      <c r="CL146" s="136"/>
      <c r="CM146" s="136"/>
      <c r="CN146" s="136"/>
      <c r="CO146" s="136"/>
      <c r="CP146" s="136"/>
      <c r="CQ146" s="136"/>
      <c r="CR146" s="136"/>
      <c r="CS146" s="136"/>
      <c r="CT146" s="136"/>
      <c r="CU146" s="136"/>
      <c r="CV146" s="136"/>
      <c r="CW146" s="136"/>
      <c r="CX146" s="136"/>
      <c r="CY146" s="136"/>
      <c r="CZ146" s="136"/>
      <c r="DA146" s="136"/>
      <c r="DB146" s="136"/>
      <c r="DC146" s="136"/>
      <c r="DD146" s="136"/>
      <c r="DE146" s="136"/>
      <c r="DF146" s="136"/>
      <c r="DG146" s="136"/>
      <c r="DH146" s="136"/>
      <c r="DI146" s="136"/>
      <c r="DJ146" s="136"/>
      <c r="DK146" s="136"/>
      <c r="DL146" s="136"/>
      <c r="DM146" s="136"/>
      <c r="DN146" s="136"/>
      <c r="DO146" s="136"/>
      <c r="DP146" s="136"/>
      <c r="DQ146" s="136"/>
      <c r="DR146" s="136"/>
      <c r="DS146" s="136"/>
      <c r="DT146" s="136"/>
      <c r="DU146" s="136"/>
      <c r="DV146" s="136"/>
      <c r="DW146" s="136"/>
      <c r="DX146" s="136"/>
      <c r="DY146" s="136"/>
      <c r="DZ146" s="136"/>
      <c r="EA146" s="136"/>
      <c r="EB146" s="136"/>
      <c r="EC146" s="136"/>
      <c r="ED146" s="136"/>
      <c r="EE146" s="136"/>
      <c r="EF146" s="136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36"/>
      <c r="EQ146" s="136"/>
      <c r="ER146" s="136"/>
      <c r="ES146" s="136"/>
      <c r="ET146" s="136"/>
      <c r="EU146" s="136"/>
      <c r="EV146" s="136"/>
      <c r="EW146" s="136"/>
      <c r="EX146" s="136"/>
      <c r="EY146" s="136"/>
      <c r="EZ146" s="136"/>
      <c r="FA146" s="136"/>
      <c r="FB146" s="136"/>
      <c r="FC146" s="136"/>
      <c r="FD146" s="136"/>
      <c r="FE146" s="136"/>
      <c r="FF146" s="136"/>
      <c r="FG146" s="136"/>
      <c r="FH146" s="136"/>
      <c r="FI146" s="136"/>
      <c r="FJ146" s="136"/>
      <c r="FK146" s="136"/>
      <c r="FL146" s="136"/>
      <c r="FM146" s="136"/>
      <c r="FN146" s="136"/>
      <c r="FO146" s="136"/>
      <c r="FP146" s="136"/>
      <c r="FQ146" s="136"/>
      <c r="FR146" s="136"/>
      <c r="FS146" s="136"/>
      <c r="FT146" s="136"/>
      <c r="FU146" s="136"/>
      <c r="FV146" s="136"/>
      <c r="FW146" s="136"/>
      <c r="FX146" s="136"/>
      <c r="FY146" s="136"/>
      <c r="FZ146" s="136"/>
      <c r="GA146" s="136"/>
      <c r="GB146" s="136"/>
      <c r="GC146" s="136"/>
      <c r="GD146" s="136"/>
      <c r="GE146" s="136"/>
      <c r="GF146" s="136"/>
      <c r="GG146" s="136"/>
      <c r="GH146" s="136"/>
      <c r="GI146" s="136"/>
      <c r="GJ146" s="136"/>
      <c r="GK146" s="136"/>
      <c r="GL146" s="136"/>
      <c r="GM146" s="136"/>
      <c r="GN146" s="136"/>
      <c r="GO146" s="136"/>
      <c r="GP146" s="136"/>
      <c r="GQ146" s="136"/>
      <c r="GR146" s="136"/>
      <c r="GS146" s="136"/>
      <c r="GT146" s="136"/>
      <c r="GU146" s="136"/>
      <c r="GV146" s="136"/>
      <c r="GW146" s="136"/>
      <c r="GX146" s="136"/>
      <c r="GY146" s="136"/>
      <c r="GZ146" s="136"/>
      <c r="HA146" s="136"/>
      <c r="HB146" s="136"/>
      <c r="HC146" s="136"/>
      <c r="HD146" s="136"/>
      <c r="HE146" s="136"/>
      <c r="HF146" s="136"/>
      <c r="HG146" s="136"/>
      <c r="HH146" s="136"/>
      <c r="HI146" s="136"/>
      <c r="HJ146" s="136"/>
      <c r="HK146" s="136"/>
      <c r="HL146" s="136"/>
      <c r="HM146" s="136"/>
      <c r="HN146" s="81"/>
      <c r="HO146" s="81"/>
      <c r="HP146" s="81"/>
      <c r="HQ146" s="81"/>
      <c r="HR146" s="81"/>
      <c r="HS146" s="81"/>
      <c r="HT146" s="81"/>
      <c r="HU146" s="81"/>
      <c r="HV146" s="81"/>
      <c r="HW146" s="81"/>
    </row>
    <row r="147" ht="12.75" customHeight="1">
      <c r="A147" s="19"/>
      <c r="B147" s="24"/>
      <c r="C147" s="135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6"/>
      <c r="AV147" s="136"/>
      <c r="AW147" s="136"/>
      <c r="AX147" s="136"/>
      <c r="AY147" s="136"/>
      <c r="AZ147" s="136"/>
      <c r="BA147" s="136"/>
      <c r="BB147" s="136"/>
      <c r="BC147" s="136"/>
      <c r="BD147" s="136"/>
      <c r="BE147" s="136"/>
      <c r="BF147" s="136"/>
      <c r="BG147" s="136"/>
      <c r="BH147" s="136"/>
      <c r="BI147" s="136"/>
      <c r="BJ147" s="136"/>
      <c r="BK147" s="136"/>
      <c r="BL147" s="136"/>
      <c r="BM147" s="136"/>
      <c r="BN147" s="136"/>
      <c r="BO147" s="136"/>
      <c r="BP147" s="136"/>
      <c r="BQ147" s="136"/>
      <c r="BR147" s="136"/>
      <c r="BS147" s="136"/>
      <c r="BT147" s="136"/>
      <c r="BU147" s="136"/>
      <c r="BV147" s="136"/>
      <c r="BW147" s="136"/>
      <c r="BX147" s="136"/>
      <c r="BY147" s="136"/>
      <c r="BZ147" s="136"/>
      <c r="CA147" s="136"/>
      <c r="CB147" s="136"/>
      <c r="CC147" s="136"/>
      <c r="CD147" s="136"/>
      <c r="CE147" s="136"/>
      <c r="CF147" s="136"/>
      <c r="CG147" s="136"/>
      <c r="CH147" s="136"/>
      <c r="CI147" s="136"/>
      <c r="CJ147" s="136"/>
      <c r="CK147" s="136"/>
      <c r="CL147" s="136"/>
      <c r="CM147" s="136"/>
      <c r="CN147" s="136"/>
      <c r="CO147" s="136"/>
      <c r="CP147" s="136"/>
      <c r="CQ147" s="136"/>
      <c r="CR147" s="136"/>
      <c r="CS147" s="136"/>
      <c r="CT147" s="136"/>
      <c r="CU147" s="136"/>
      <c r="CV147" s="136"/>
      <c r="CW147" s="136"/>
      <c r="CX147" s="136"/>
      <c r="CY147" s="136"/>
      <c r="CZ147" s="136"/>
      <c r="DA147" s="136"/>
      <c r="DB147" s="136"/>
      <c r="DC147" s="136"/>
      <c r="DD147" s="136"/>
      <c r="DE147" s="136"/>
      <c r="DF147" s="136"/>
      <c r="DG147" s="136"/>
      <c r="DH147" s="136"/>
      <c r="DI147" s="136"/>
      <c r="DJ147" s="136"/>
      <c r="DK147" s="136"/>
      <c r="DL147" s="136"/>
      <c r="DM147" s="136"/>
      <c r="DN147" s="136"/>
      <c r="DO147" s="136"/>
      <c r="DP147" s="136"/>
      <c r="DQ147" s="136"/>
      <c r="DR147" s="136"/>
      <c r="DS147" s="136"/>
      <c r="DT147" s="136"/>
      <c r="DU147" s="136"/>
      <c r="DV147" s="136"/>
      <c r="DW147" s="136"/>
      <c r="DX147" s="136"/>
      <c r="DY147" s="136"/>
      <c r="DZ147" s="136"/>
      <c r="EA147" s="136"/>
      <c r="EB147" s="136"/>
      <c r="EC147" s="136"/>
      <c r="ED147" s="136"/>
      <c r="EE147" s="136"/>
      <c r="EF147" s="136"/>
      <c r="EG147" s="136"/>
      <c r="EH147" s="136"/>
      <c r="EI147" s="136"/>
      <c r="EJ147" s="136"/>
      <c r="EK147" s="136"/>
      <c r="EL147" s="136"/>
      <c r="EM147" s="136"/>
      <c r="EN147" s="136"/>
      <c r="EO147" s="136"/>
      <c r="EP147" s="136"/>
      <c r="EQ147" s="136"/>
      <c r="ER147" s="136"/>
      <c r="ES147" s="136"/>
      <c r="ET147" s="136"/>
      <c r="EU147" s="136"/>
      <c r="EV147" s="136"/>
      <c r="EW147" s="136"/>
      <c r="EX147" s="136"/>
      <c r="EY147" s="136"/>
      <c r="EZ147" s="136"/>
      <c r="FA147" s="136"/>
      <c r="FB147" s="136"/>
      <c r="FC147" s="136"/>
      <c r="FD147" s="136"/>
      <c r="FE147" s="136"/>
      <c r="FF147" s="136"/>
      <c r="FG147" s="136"/>
      <c r="FH147" s="136"/>
      <c r="FI147" s="136"/>
      <c r="FJ147" s="136"/>
      <c r="FK147" s="136"/>
      <c r="FL147" s="136"/>
      <c r="FM147" s="136"/>
      <c r="FN147" s="136"/>
      <c r="FO147" s="136"/>
      <c r="FP147" s="136"/>
      <c r="FQ147" s="136"/>
      <c r="FR147" s="136"/>
      <c r="FS147" s="136"/>
      <c r="FT147" s="136"/>
      <c r="FU147" s="136"/>
      <c r="FV147" s="136"/>
      <c r="FW147" s="136"/>
      <c r="FX147" s="136"/>
      <c r="FY147" s="136"/>
      <c r="FZ147" s="136"/>
      <c r="GA147" s="136"/>
      <c r="GB147" s="136"/>
      <c r="GC147" s="136"/>
      <c r="GD147" s="136"/>
      <c r="GE147" s="136"/>
      <c r="GF147" s="136"/>
      <c r="GG147" s="136"/>
      <c r="GH147" s="136"/>
      <c r="GI147" s="136"/>
      <c r="GJ147" s="136"/>
      <c r="GK147" s="136"/>
      <c r="GL147" s="136"/>
      <c r="GM147" s="136"/>
      <c r="GN147" s="136"/>
      <c r="GO147" s="136"/>
      <c r="GP147" s="136"/>
      <c r="GQ147" s="136"/>
      <c r="GR147" s="136"/>
      <c r="GS147" s="136"/>
      <c r="GT147" s="136"/>
      <c r="GU147" s="136"/>
      <c r="GV147" s="136"/>
      <c r="GW147" s="136"/>
      <c r="GX147" s="136"/>
      <c r="GY147" s="136"/>
      <c r="GZ147" s="136"/>
      <c r="HA147" s="136"/>
      <c r="HB147" s="136"/>
      <c r="HC147" s="136"/>
      <c r="HD147" s="136"/>
      <c r="HE147" s="136"/>
      <c r="HF147" s="136"/>
      <c r="HG147" s="136"/>
      <c r="HH147" s="136"/>
      <c r="HI147" s="136"/>
      <c r="HJ147" s="136"/>
      <c r="HK147" s="136"/>
      <c r="HL147" s="136"/>
      <c r="HM147" s="136"/>
      <c r="HN147" s="81"/>
      <c r="HO147" s="81"/>
      <c r="HP147" s="81"/>
      <c r="HQ147" s="81"/>
      <c r="HR147" s="81"/>
      <c r="HS147" s="81"/>
      <c r="HT147" s="81"/>
      <c r="HU147" s="81"/>
      <c r="HV147" s="81"/>
      <c r="HW147" s="81"/>
    </row>
    <row r="148" ht="12.75" customHeight="1">
      <c r="A148" s="19"/>
      <c r="B148" s="24"/>
      <c r="C148" s="135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6"/>
      <c r="AV148" s="136"/>
      <c r="AW148" s="136"/>
      <c r="AX148" s="136"/>
      <c r="AY148" s="136"/>
      <c r="AZ148" s="136"/>
      <c r="BA148" s="136"/>
      <c r="BB148" s="136"/>
      <c r="BC148" s="136"/>
      <c r="BD148" s="136"/>
      <c r="BE148" s="136"/>
      <c r="BF148" s="136"/>
      <c r="BG148" s="136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36"/>
      <c r="BR148" s="136"/>
      <c r="BS148" s="136"/>
      <c r="BT148" s="136"/>
      <c r="BU148" s="136"/>
      <c r="BV148" s="136"/>
      <c r="BW148" s="136"/>
      <c r="BX148" s="136"/>
      <c r="BY148" s="136"/>
      <c r="BZ148" s="136"/>
      <c r="CA148" s="136"/>
      <c r="CB148" s="136"/>
      <c r="CC148" s="136"/>
      <c r="CD148" s="136"/>
      <c r="CE148" s="136"/>
      <c r="CF148" s="136"/>
      <c r="CG148" s="136"/>
      <c r="CH148" s="136"/>
      <c r="CI148" s="136"/>
      <c r="CJ148" s="136"/>
      <c r="CK148" s="136"/>
      <c r="CL148" s="136"/>
      <c r="CM148" s="136"/>
      <c r="CN148" s="136"/>
      <c r="CO148" s="136"/>
      <c r="CP148" s="136"/>
      <c r="CQ148" s="136"/>
      <c r="CR148" s="136"/>
      <c r="CS148" s="136"/>
      <c r="CT148" s="136"/>
      <c r="CU148" s="136"/>
      <c r="CV148" s="136"/>
      <c r="CW148" s="136"/>
      <c r="CX148" s="136"/>
      <c r="CY148" s="136"/>
      <c r="CZ148" s="136"/>
      <c r="DA148" s="136"/>
      <c r="DB148" s="136"/>
      <c r="DC148" s="136"/>
      <c r="DD148" s="136"/>
      <c r="DE148" s="136"/>
      <c r="DF148" s="136"/>
      <c r="DG148" s="136"/>
      <c r="DH148" s="136"/>
      <c r="DI148" s="136"/>
      <c r="DJ148" s="136"/>
      <c r="DK148" s="136"/>
      <c r="DL148" s="136"/>
      <c r="DM148" s="136"/>
      <c r="DN148" s="136"/>
      <c r="DO148" s="136"/>
      <c r="DP148" s="136"/>
      <c r="DQ148" s="136"/>
      <c r="DR148" s="136"/>
      <c r="DS148" s="136"/>
      <c r="DT148" s="136"/>
      <c r="DU148" s="136"/>
      <c r="DV148" s="136"/>
      <c r="DW148" s="136"/>
      <c r="DX148" s="136"/>
      <c r="DY148" s="136"/>
      <c r="DZ148" s="136"/>
      <c r="EA148" s="136"/>
      <c r="EB148" s="136"/>
      <c r="EC148" s="136"/>
      <c r="ED148" s="136"/>
      <c r="EE148" s="136"/>
      <c r="EF148" s="136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36"/>
      <c r="EQ148" s="136"/>
      <c r="ER148" s="136"/>
      <c r="ES148" s="136"/>
      <c r="ET148" s="136"/>
      <c r="EU148" s="136"/>
      <c r="EV148" s="136"/>
      <c r="EW148" s="136"/>
      <c r="EX148" s="136"/>
      <c r="EY148" s="136"/>
      <c r="EZ148" s="136"/>
      <c r="FA148" s="136"/>
      <c r="FB148" s="136"/>
      <c r="FC148" s="136"/>
      <c r="FD148" s="136"/>
      <c r="FE148" s="136"/>
      <c r="FF148" s="136"/>
      <c r="FG148" s="136"/>
      <c r="FH148" s="136"/>
      <c r="FI148" s="136"/>
      <c r="FJ148" s="136"/>
      <c r="FK148" s="136"/>
      <c r="FL148" s="136"/>
      <c r="FM148" s="136"/>
      <c r="FN148" s="136"/>
      <c r="FO148" s="136"/>
      <c r="FP148" s="136"/>
      <c r="FQ148" s="136"/>
      <c r="FR148" s="136"/>
      <c r="FS148" s="136"/>
      <c r="FT148" s="136"/>
      <c r="FU148" s="136"/>
      <c r="FV148" s="136"/>
      <c r="FW148" s="136"/>
      <c r="FX148" s="136"/>
      <c r="FY148" s="136"/>
      <c r="FZ148" s="136"/>
      <c r="GA148" s="136"/>
      <c r="GB148" s="136"/>
      <c r="GC148" s="136"/>
      <c r="GD148" s="136"/>
      <c r="GE148" s="136"/>
      <c r="GF148" s="136"/>
      <c r="GG148" s="136"/>
      <c r="GH148" s="136"/>
      <c r="GI148" s="136"/>
      <c r="GJ148" s="136"/>
      <c r="GK148" s="136"/>
      <c r="GL148" s="136"/>
      <c r="GM148" s="136"/>
      <c r="GN148" s="136"/>
      <c r="GO148" s="136"/>
      <c r="GP148" s="136"/>
      <c r="GQ148" s="136"/>
      <c r="GR148" s="136"/>
      <c r="GS148" s="136"/>
      <c r="GT148" s="136"/>
      <c r="GU148" s="136"/>
      <c r="GV148" s="136"/>
      <c r="GW148" s="136"/>
      <c r="GX148" s="136"/>
      <c r="GY148" s="136"/>
      <c r="GZ148" s="136"/>
      <c r="HA148" s="136"/>
      <c r="HB148" s="136"/>
      <c r="HC148" s="136"/>
      <c r="HD148" s="136"/>
      <c r="HE148" s="136"/>
      <c r="HF148" s="136"/>
      <c r="HG148" s="136"/>
      <c r="HH148" s="136"/>
      <c r="HI148" s="136"/>
      <c r="HJ148" s="136"/>
      <c r="HK148" s="136"/>
      <c r="HL148" s="136"/>
      <c r="HM148" s="136"/>
      <c r="HN148" s="81"/>
      <c r="HO148" s="81"/>
      <c r="HP148" s="81"/>
      <c r="HQ148" s="81"/>
      <c r="HR148" s="81"/>
      <c r="HS148" s="81"/>
      <c r="HT148" s="81"/>
      <c r="HU148" s="81"/>
      <c r="HV148" s="81"/>
      <c r="HW148" s="81"/>
    </row>
    <row r="149" ht="12.75" customHeight="1">
      <c r="A149" s="19"/>
      <c r="B149" s="24"/>
      <c r="C149" s="135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36"/>
      <c r="BR149" s="136"/>
      <c r="BS149" s="136"/>
      <c r="BT149" s="136"/>
      <c r="BU149" s="136"/>
      <c r="BV149" s="136"/>
      <c r="BW149" s="136"/>
      <c r="BX149" s="136"/>
      <c r="BY149" s="136"/>
      <c r="BZ149" s="136"/>
      <c r="CA149" s="136"/>
      <c r="CB149" s="136"/>
      <c r="CC149" s="136"/>
      <c r="CD149" s="136"/>
      <c r="CE149" s="136"/>
      <c r="CF149" s="136"/>
      <c r="CG149" s="136"/>
      <c r="CH149" s="136"/>
      <c r="CI149" s="136"/>
      <c r="CJ149" s="136"/>
      <c r="CK149" s="136"/>
      <c r="CL149" s="136"/>
      <c r="CM149" s="136"/>
      <c r="CN149" s="136"/>
      <c r="CO149" s="136"/>
      <c r="CP149" s="136"/>
      <c r="CQ149" s="136"/>
      <c r="CR149" s="136"/>
      <c r="CS149" s="136"/>
      <c r="CT149" s="136"/>
      <c r="CU149" s="136"/>
      <c r="CV149" s="136"/>
      <c r="CW149" s="136"/>
      <c r="CX149" s="136"/>
      <c r="CY149" s="136"/>
      <c r="CZ149" s="136"/>
      <c r="DA149" s="136"/>
      <c r="DB149" s="136"/>
      <c r="DC149" s="136"/>
      <c r="DD149" s="136"/>
      <c r="DE149" s="136"/>
      <c r="DF149" s="136"/>
      <c r="DG149" s="136"/>
      <c r="DH149" s="136"/>
      <c r="DI149" s="136"/>
      <c r="DJ149" s="136"/>
      <c r="DK149" s="136"/>
      <c r="DL149" s="136"/>
      <c r="DM149" s="136"/>
      <c r="DN149" s="136"/>
      <c r="DO149" s="136"/>
      <c r="DP149" s="136"/>
      <c r="DQ149" s="136"/>
      <c r="DR149" s="136"/>
      <c r="DS149" s="136"/>
      <c r="DT149" s="136"/>
      <c r="DU149" s="136"/>
      <c r="DV149" s="136"/>
      <c r="DW149" s="136"/>
      <c r="DX149" s="136"/>
      <c r="DY149" s="136"/>
      <c r="DZ149" s="136"/>
      <c r="EA149" s="136"/>
      <c r="EB149" s="136"/>
      <c r="EC149" s="136"/>
      <c r="ED149" s="136"/>
      <c r="EE149" s="136"/>
      <c r="EF149" s="136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36"/>
      <c r="EQ149" s="136"/>
      <c r="ER149" s="136"/>
      <c r="ES149" s="136"/>
      <c r="ET149" s="136"/>
      <c r="EU149" s="136"/>
      <c r="EV149" s="136"/>
      <c r="EW149" s="136"/>
      <c r="EX149" s="136"/>
      <c r="EY149" s="136"/>
      <c r="EZ149" s="136"/>
      <c r="FA149" s="136"/>
      <c r="FB149" s="136"/>
      <c r="FC149" s="136"/>
      <c r="FD149" s="136"/>
      <c r="FE149" s="136"/>
      <c r="FF149" s="136"/>
      <c r="FG149" s="136"/>
      <c r="FH149" s="136"/>
      <c r="FI149" s="136"/>
      <c r="FJ149" s="136"/>
      <c r="FK149" s="136"/>
      <c r="FL149" s="136"/>
      <c r="FM149" s="136"/>
      <c r="FN149" s="136"/>
      <c r="FO149" s="136"/>
      <c r="FP149" s="136"/>
      <c r="FQ149" s="136"/>
      <c r="FR149" s="136"/>
      <c r="FS149" s="136"/>
      <c r="FT149" s="136"/>
      <c r="FU149" s="136"/>
      <c r="FV149" s="136"/>
      <c r="FW149" s="136"/>
      <c r="FX149" s="136"/>
      <c r="FY149" s="136"/>
      <c r="FZ149" s="136"/>
      <c r="GA149" s="136"/>
      <c r="GB149" s="136"/>
      <c r="GC149" s="136"/>
      <c r="GD149" s="136"/>
      <c r="GE149" s="136"/>
      <c r="GF149" s="136"/>
      <c r="GG149" s="136"/>
      <c r="GH149" s="136"/>
      <c r="GI149" s="136"/>
      <c r="GJ149" s="136"/>
      <c r="GK149" s="136"/>
      <c r="GL149" s="136"/>
      <c r="GM149" s="136"/>
      <c r="GN149" s="136"/>
      <c r="GO149" s="136"/>
      <c r="GP149" s="136"/>
      <c r="GQ149" s="136"/>
      <c r="GR149" s="136"/>
      <c r="GS149" s="136"/>
      <c r="GT149" s="136"/>
      <c r="GU149" s="136"/>
      <c r="GV149" s="136"/>
      <c r="GW149" s="136"/>
      <c r="GX149" s="136"/>
      <c r="GY149" s="136"/>
      <c r="GZ149" s="136"/>
      <c r="HA149" s="136"/>
      <c r="HB149" s="136"/>
      <c r="HC149" s="136"/>
      <c r="HD149" s="136"/>
      <c r="HE149" s="136"/>
      <c r="HF149" s="136"/>
      <c r="HG149" s="136"/>
      <c r="HH149" s="136"/>
      <c r="HI149" s="136"/>
      <c r="HJ149" s="136"/>
      <c r="HK149" s="136"/>
      <c r="HL149" s="136"/>
      <c r="HM149" s="136"/>
      <c r="HN149" s="81"/>
      <c r="HO149" s="81"/>
      <c r="HP149" s="81"/>
      <c r="HQ149" s="81"/>
      <c r="HR149" s="81"/>
      <c r="HS149" s="81"/>
      <c r="HT149" s="81"/>
      <c r="HU149" s="81"/>
      <c r="HV149" s="81"/>
      <c r="HW149" s="81"/>
    </row>
    <row r="150" ht="12.75" customHeight="1">
      <c r="A150" s="19"/>
      <c r="B150" s="24"/>
      <c r="C150" s="135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6"/>
      <c r="AV150" s="136"/>
      <c r="AW150" s="136"/>
      <c r="AX150" s="136"/>
      <c r="AY150" s="136"/>
      <c r="AZ150" s="136"/>
      <c r="BA150" s="136"/>
      <c r="BB150" s="136"/>
      <c r="BC150" s="136"/>
      <c r="BD150" s="136"/>
      <c r="BE150" s="136"/>
      <c r="BF150" s="136"/>
      <c r="BG150" s="136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36"/>
      <c r="BR150" s="136"/>
      <c r="BS150" s="136"/>
      <c r="BT150" s="136"/>
      <c r="BU150" s="136"/>
      <c r="BV150" s="136"/>
      <c r="BW150" s="136"/>
      <c r="BX150" s="136"/>
      <c r="BY150" s="136"/>
      <c r="BZ150" s="136"/>
      <c r="CA150" s="136"/>
      <c r="CB150" s="136"/>
      <c r="CC150" s="136"/>
      <c r="CD150" s="136"/>
      <c r="CE150" s="136"/>
      <c r="CF150" s="136"/>
      <c r="CG150" s="136"/>
      <c r="CH150" s="136"/>
      <c r="CI150" s="136"/>
      <c r="CJ150" s="136"/>
      <c r="CK150" s="136"/>
      <c r="CL150" s="136"/>
      <c r="CM150" s="136"/>
      <c r="CN150" s="136"/>
      <c r="CO150" s="136"/>
      <c r="CP150" s="136"/>
      <c r="CQ150" s="136"/>
      <c r="CR150" s="136"/>
      <c r="CS150" s="136"/>
      <c r="CT150" s="136"/>
      <c r="CU150" s="136"/>
      <c r="CV150" s="136"/>
      <c r="CW150" s="136"/>
      <c r="CX150" s="136"/>
      <c r="CY150" s="136"/>
      <c r="CZ150" s="136"/>
      <c r="DA150" s="136"/>
      <c r="DB150" s="136"/>
      <c r="DC150" s="136"/>
      <c r="DD150" s="136"/>
      <c r="DE150" s="136"/>
      <c r="DF150" s="136"/>
      <c r="DG150" s="136"/>
      <c r="DH150" s="136"/>
      <c r="DI150" s="136"/>
      <c r="DJ150" s="136"/>
      <c r="DK150" s="136"/>
      <c r="DL150" s="136"/>
      <c r="DM150" s="136"/>
      <c r="DN150" s="136"/>
      <c r="DO150" s="136"/>
      <c r="DP150" s="136"/>
      <c r="DQ150" s="136"/>
      <c r="DR150" s="136"/>
      <c r="DS150" s="136"/>
      <c r="DT150" s="136"/>
      <c r="DU150" s="136"/>
      <c r="DV150" s="136"/>
      <c r="DW150" s="136"/>
      <c r="DX150" s="136"/>
      <c r="DY150" s="136"/>
      <c r="DZ150" s="136"/>
      <c r="EA150" s="136"/>
      <c r="EB150" s="136"/>
      <c r="EC150" s="136"/>
      <c r="ED150" s="136"/>
      <c r="EE150" s="136"/>
      <c r="EF150" s="136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36"/>
      <c r="EQ150" s="136"/>
      <c r="ER150" s="136"/>
      <c r="ES150" s="136"/>
      <c r="ET150" s="136"/>
      <c r="EU150" s="136"/>
      <c r="EV150" s="136"/>
      <c r="EW150" s="136"/>
      <c r="EX150" s="136"/>
      <c r="EY150" s="136"/>
      <c r="EZ150" s="136"/>
      <c r="FA150" s="136"/>
      <c r="FB150" s="136"/>
      <c r="FC150" s="136"/>
      <c r="FD150" s="136"/>
      <c r="FE150" s="136"/>
      <c r="FF150" s="136"/>
      <c r="FG150" s="136"/>
      <c r="FH150" s="136"/>
      <c r="FI150" s="136"/>
      <c r="FJ150" s="136"/>
      <c r="FK150" s="136"/>
      <c r="FL150" s="136"/>
      <c r="FM150" s="136"/>
      <c r="FN150" s="136"/>
      <c r="FO150" s="136"/>
      <c r="FP150" s="136"/>
      <c r="FQ150" s="136"/>
      <c r="FR150" s="136"/>
      <c r="FS150" s="136"/>
      <c r="FT150" s="136"/>
      <c r="FU150" s="136"/>
      <c r="FV150" s="136"/>
      <c r="FW150" s="136"/>
      <c r="FX150" s="136"/>
      <c r="FY150" s="136"/>
      <c r="FZ150" s="136"/>
      <c r="GA150" s="136"/>
      <c r="GB150" s="136"/>
      <c r="GC150" s="136"/>
      <c r="GD150" s="136"/>
      <c r="GE150" s="136"/>
      <c r="GF150" s="136"/>
      <c r="GG150" s="136"/>
      <c r="GH150" s="136"/>
      <c r="GI150" s="136"/>
      <c r="GJ150" s="136"/>
      <c r="GK150" s="136"/>
      <c r="GL150" s="136"/>
      <c r="GM150" s="136"/>
      <c r="GN150" s="136"/>
      <c r="GO150" s="136"/>
      <c r="GP150" s="136"/>
      <c r="GQ150" s="136"/>
      <c r="GR150" s="136"/>
      <c r="GS150" s="136"/>
      <c r="GT150" s="136"/>
      <c r="GU150" s="136"/>
      <c r="GV150" s="136"/>
      <c r="GW150" s="136"/>
      <c r="GX150" s="136"/>
      <c r="GY150" s="136"/>
      <c r="GZ150" s="136"/>
      <c r="HA150" s="136"/>
      <c r="HB150" s="136"/>
      <c r="HC150" s="136"/>
      <c r="HD150" s="136"/>
      <c r="HE150" s="136"/>
      <c r="HF150" s="136"/>
      <c r="HG150" s="136"/>
      <c r="HH150" s="136"/>
      <c r="HI150" s="136"/>
      <c r="HJ150" s="136"/>
      <c r="HK150" s="136"/>
      <c r="HL150" s="136"/>
      <c r="HM150" s="136"/>
      <c r="HN150" s="81"/>
      <c r="HO150" s="81"/>
      <c r="HP150" s="81"/>
      <c r="HQ150" s="81"/>
      <c r="HR150" s="81"/>
      <c r="HS150" s="81"/>
      <c r="HT150" s="81"/>
      <c r="HU150" s="81"/>
      <c r="HV150" s="81"/>
      <c r="HW150" s="81"/>
    </row>
    <row r="151" ht="12.75" customHeight="1">
      <c r="A151" s="19"/>
      <c r="B151" s="24"/>
      <c r="C151" s="135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6"/>
      <c r="AV151" s="136"/>
      <c r="AW151" s="136"/>
      <c r="AX151" s="136"/>
      <c r="AY151" s="136"/>
      <c r="AZ151" s="136"/>
      <c r="BA151" s="136"/>
      <c r="BB151" s="136"/>
      <c r="BC151" s="136"/>
      <c r="BD151" s="136"/>
      <c r="BE151" s="136"/>
      <c r="BF151" s="136"/>
      <c r="BG151" s="136"/>
      <c r="BH151" s="136"/>
      <c r="BI151" s="136"/>
      <c r="BJ151" s="136"/>
      <c r="BK151" s="136"/>
      <c r="BL151" s="136"/>
      <c r="BM151" s="136"/>
      <c r="BN151" s="136"/>
      <c r="BO151" s="136"/>
      <c r="BP151" s="136"/>
      <c r="BQ151" s="136"/>
      <c r="BR151" s="136"/>
      <c r="BS151" s="136"/>
      <c r="BT151" s="136"/>
      <c r="BU151" s="136"/>
      <c r="BV151" s="136"/>
      <c r="BW151" s="136"/>
      <c r="BX151" s="136"/>
      <c r="BY151" s="136"/>
      <c r="BZ151" s="136"/>
      <c r="CA151" s="136"/>
      <c r="CB151" s="136"/>
      <c r="CC151" s="136"/>
      <c r="CD151" s="136"/>
      <c r="CE151" s="136"/>
      <c r="CF151" s="136"/>
      <c r="CG151" s="136"/>
      <c r="CH151" s="136"/>
      <c r="CI151" s="136"/>
      <c r="CJ151" s="136"/>
      <c r="CK151" s="136"/>
      <c r="CL151" s="136"/>
      <c r="CM151" s="136"/>
      <c r="CN151" s="136"/>
      <c r="CO151" s="136"/>
      <c r="CP151" s="136"/>
      <c r="CQ151" s="136"/>
      <c r="CR151" s="136"/>
      <c r="CS151" s="136"/>
      <c r="CT151" s="136"/>
      <c r="CU151" s="136"/>
      <c r="CV151" s="136"/>
      <c r="CW151" s="136"/>
      <c r="CX151" s="136"/>
      <c r="CY151" s="136"/>
      <c r="CZ151" s="136"/>
      <c r="DA151" s="136"/>
      <c r="DB151" s="136"/>
      <c r="DC151" s="136"/>
      <c r="DD151" s="136"/>
      <c r="DE151" s="136"/>
      <c r="DF151" s="136"/>
      <c r="DG151" s="136"/>
      <c r="DH151" s="136"/>
      <c r="DI151" s="136"/>
      <c r="DJ151" s="136"/>
      <c r="DK151" s="136"/>
      <c r="DL151" s="136"/>
      <c r="DM151" s="136"/>
      <c r="DN151" s="136"/>
      <c r="DO151" s="136"/>
      <c r="DP151" s="136"/>
      <c r="DQ151" s="136"/>
      <c r="DR151" s="136"/>
      <c r="DS151" s="136"/>
      <c r="DT151" s="136"/>
      <c r="DU151" s="136"/>
      <c r="DV151" s="136"/>
      <c r="DW151" s="136"/>
      <c r="DX151" s="136"/>
      <c r="DY151" s="136"/>
      <c r="DZ151" s="136"/>
      <c r="EA151" s="136"/>
      <c r="EB151" s="136"/>
      <c r="EC151" s="136"/>
      <c r="ED151" s="136"/>
      <c r="EE151" s="136"/>
      <c r="EF151" s="136"/>
      <c r="EG151" s="136"/>
      <c r="EH151" s="136"/>
      <c r="EI151" s="136"/>
      <c r="EJ151" s="136"/>
      <c r="EK151" s="136"/>
      <c r="EL151" s="136"/>
      <c r="EM151" s="136"/>
      <c r="EN151" s="136"/>
      <c r="EO151" s="136"/>
      <c r="EP151" s="136"/>
      <c r="EQ151" s="136"/>
      <c r="ER151" s="136"/>
      <c r="ES151" s="136"/>
      <c r="ET151" s="136"/>
      <c r="EU151" s="136"/>
      <c r="EV151" s="136"/>
      <c r="EW151" s="136"/>
      <c r="EX151" s="136"/>
      <c r="EY151" s="136"/>
      <c r="EZ151" s="136"/>
      <c r="FA151" s="136"/>
      <c r="FB151" s="136"/>
      <c r="FC151" s="136"/>
      <c r="FD151" s="136"/>
      <c r="FE151" s="136"/>
      <c r="FF151" s="136"/>
      <c r="FG151" s="136"/>
      <c r="FH151" s="136"/>
      <c r="FI151" s="136"/>
      <c r="FJ151" s="136"/>
      <c r="FK151" s="136"/>
      <c r="FL151" s="136"/>
      <c r="FM151" s="136"/>
      <c r="FN151" s="136"/>
      <c r="FO151" s="136"/>
      <c r="FP151" s="136"/>
      <c r="FQ151" s="136"/>
      <c r="FR151" s="136"/>
      <c r="FS151" s="136"/>
      <c r="FT151" s="136"/>
      <c r="FU151" s="136"/>
      <c r="FV151" s="136"/>
      <c r="FW151" s="136"/>
      <c r="FX151" s="136"/>
      <c r="FY151" s="136"/>
      <c r="FZ151" s="136"/>
      <c r="GA151" s="136"/>
      <c r="GB151" s="136"/>
      <c r="GC151" s="136"/>
      <c r="GD151" s="136"/>
      <c r="GE151" s="136"/>
      <c r="GF151" s="136"/>
      <c r="GG151" s="136"/>
      <c r="GH151" s="136"/>
      <c r="GI151" s="136"/>
      <c r="GJ151" s="136"/>
      <c r="GK151" s="136"/>
      <c r="GL151" s="136"/>
      <c r="GM151" s="136"/>
      <c r="GN151" s="136"/>
      <c r="GO151" s="136"/>
      <c r="GP151" s="136"/>
      <c r="GQ151" s="136"/>
      <c r="GR151" s="136"/>
      <c r="GS151" s="136"/>
      <c r="GT151" s="136"/>
      <c r="GU151" s="136"/>
      <c r="GV151" s="136"/>
      <c r="GW151" s="136"/>
      <c r="GX151" s="136"/>
      <c r="GY151" s="136"/>
      <c r="GZ151" s="136"/>
      <c r="HA151" s="136"/>
      <c r="HB151" s="136"/>
      <c r="HC151" s="136"/>
      <c r="HD151" s="136"/>
      <c r="HE151" s="136"/>
      <c r="HF151" s="136"/>
      <c r="HG151" s="136"/>
      <c r="HH151" s="136"/>
      <c r="HI151" s="136"/>
      <c r="HJ151" s="136"/>
      <c r="HK151" s="136"/>
      <c r="HL151" s="136"/>
      <c r="HM151" s="136"/>
      <c r="HN151" s="81"/>
      <c r="HO151" s="81"/>
      <c r="HP151" s="81"/>
      <c r="HQ151" s="81"/>
      <c r="HR151" s="81"/>
      <c r="HS151" s="81"/>
      <c r="HT151" s="81"/>
      <c r="HU151" s="81"/>
      <c r="HV151" s="81"/>
      <c r="HW151" s="81"/>
    </row>
    <row r="152" ht="12.75" customHeight="1">
      <c r="A152" s="19"/>
      <c r="B152" s="24"/>
      <c r="C152" s="135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6"/>
      <c r="BW152" s="136"/>
      <c r="BX152" s="136"/>
      <c r="BY152" s="136"/>
      <c r="BZ152" s="136"/>
      <c r="CA152" s="136"/>
      <c r="CB152" s="136"/>
      <c r="CC152" s="136"/>
      <c r="CD152" s="136"/>
      <c r="CE152" s="136"/>
      <c r="CF152" s="136"/>
      <c r="CG152" s="136"/>
      <c r="CH152" s="136"/>
      <c r="CI152" s="136"/>
      <c r="CJ152" s="136"/>
      <c r="CK152" s="136"/>
      <c r="CL152" s="136"/>
      <c r="CM152" s="136"/>
      <c r="CN152" s="136"/>
      <c r="CO152" s="136"/>
      <c r="CP152" s="136"/>
      <c r="CQ152" s="136"/>
      <c r="CR152" s="136"/>
      <c r="CS152" s="136"/>
      <c r="CT152" s="136"/>
      <c r="CU152" s="136"/>
      <c r="CV152" s="136"/>
      <c r="CW152" s="136"/>
      <c r="CX152" s="136"/>
      <c r="CY152" s="136"/>
      <c r="CZ152" s="136"/>
      <c r="DA152" s="136"/>
      <c r="DB152" s="136"/>
      <c r="DC152" s="136"/>
      <c r="DD152" s="136"/>
      <c r="DE152" s="136"/>
      <c r="DF152" s="136"/>
      <c r="DG152" s="136"/>
      <c r="DH152" s="136"/>
      <c r="DI152" s="136"/>
      <c r="DJ152" s="136"/>
      <c r="DK152" s="136"/>
      <c r="DL152" s="136"/>
      <c r="DM152" s="136"/>
      <c r="DN152" s="136"/>
      <c r="DO152" s="136"/>
      <c r="DP152" s="136"/>
      <c r="DQ152" s="136"/>
      <c r="DR152" s="136"/>
      <c r="DS152" s="136"/>
      <c r="DT152" s="136"/>
      <c r="DU152" s="136"/>
      <c r="DV152" s="136"/>
      <c r="DW152" s="136"/>
      <c r="DX152" s="136"/>
      <c r="DY152" s="136"/>
      <c r="DZ152" s="136"/>
      <c r="EA152" s="136"/>
      <c r="EB152" s="136"/>
      <c r="EC152" s="136"/>
      <c r="ED152" s="136"/>
      <c r="EE152" s="136"/>
      <c r="EF152" s="136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36"/>
      <c r="EQ152" s="136"/>
      <c r="ER152" s="136"/>
      <c r="ES152" s="136"/>
      <c r="ET152" s="136"/>
      <c r="EU152" s="136"/>
      <c r="EV152" s="136"/>
      <c r="EW152" s="136"/>
      <c r="EX152" s="136"/>
      <c r="EY152" s="136"/>
      <c r="EZ152" s="136"/>
      <c r="FA152" s="136"/>
      <c r="FB152" s="136"/>
      <c r="FC152" s="136"/>
      <c r="FD152" s="136"/>
      <c r="FE152" s="136"/>
      <c r="FF152" s="136"/>
      <c r="FG152" s="136"/>
      <c r="FH152" s="136"/>
      <c r="FI152" s="136"/>
      <c r="FJ152" s="136"/>
      <c r="FK152" s="136"/>
      <c r="FL152" s="136"/>
      <c r="FM152" s="136"/>
      <c r="FN152" s="136"/>
      <c r="FO152" s="136"/>
      <c r="FP152" s="136"/>
      <c r="FQ152" s="136"/>
      <c r="FR152" s="136"/>
      <c r="FS152" s="136"/>
      <c r="FT152" s="136"/>
      <c r="FU152" s="136"/>
      <c r="FV152" s="136"/>
      <c r="FW152" s="136"/>
      <c r="FX152" s="136"/>
      <c r="FY152" s="136"/>
      <c r="FZ152" s="136"/>
      <c r="GA152" s="136"/>
      <c r="GB152" s="136"/>
      <c r="GC152" s="136"/>
      <c r="GD152" s="136"/>
      <c r="GE152" s="136"/>
      <c r="GF152" s="136"/>
      <c r="GG152" s="136"/>
      <c r="GH152" s="136"/>
      <c r="GI152" s="136"/>
      <c r="GJ152" s="136"/>
      <c r="GK152" s="136"/>
      <c r="GL152" s="136"/>
      <c r="GM152" s="136"/>
      <c r="GN152" s="136"/>
      <c r="GO152" s="136"/>
      <c r="GP152" s="136"/>
      <c r="GQ152" s="136"/>
      <c r="GR152" s="136"/>
      <c r="GS152" s="136"/>
      <c r="GT152" s="136"/>
      <c r="GU152" s="136"/>
      <c r="GV152" s="136"/>
      <c r="GW152" s="136"/>
      <c r="GX152" s="136"/>
      <c r="GY152" s="136"/>
      <c r="GZ152" s="136"/>
      <c r="HA152" s="136"/>
      <c r="HB152" s="136"/>
      <c r="HC152" s="136"/>
      <c r="HD152" s="136"/>
      <c r="HE152" s="136"/>
      <c r="HF152" s="136"/>
      <c r="HG152" s="136"/>
      <c r="HH152" s="136"/>
      <c r="HI152" s="136"/>
      <c r="HJ152" s="136"/>
      <c r="HK152" s="136"/>
      <c r="HL152" s="136"/>
      <c r="HM152" s="136"/>
      <c r="HN152" s="81"/>
      <c r="HO152" s="81"/>
      <c r="HP152" s="81"/>
      <c r="HQ152" s="81"/>
      <c r="HR152" s="81"/>
      <c r="HS152" s="81"/>
      <c r="HT152" s="81"/>
      <c r="HU152" s="81"/>
      <c r="HV152" s="81"/>
      <c r="HW152" s="81"/>
    </row>
    <row r="153" ht="12.75" customHeight="1">
      <c r="A153" s="19"/>
      <c r="B153" s="24"/>
      <c r="C153" s="135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  <c r="BF153" s="136"/>
      <c r="BG153" s="136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36"/>
      <c r="BR153" s="136"/>
      <c r="BS153" s="136"/>
      <c r="BT153" s="136"/>
      <c r="BU153" s="136"/>
      <c r="BV153" s="136"/>
      <c r="BW153" s="136"/>
      <c r="BX153" s="136"/>
      <c r="BY153" s="136"/>
      <c r="BZ153" s="136"/>
      <c r="CA153" s="136"/>
      <c r="CB153" s="136"/>
      <c r="CC153" s="136"/>
      <c r="CD153" s="136"/>
      <c r="CE153" s="136"/>
      <c r="CF153" s="136"/>
      <c r="CG153" s="136"/>
      <c r="CH153" s="136"/>
      <c r="CI153" s="136"/>
      <c r="CJ153" s="136"/>
      <c r="CK153" s="136"/>
      <c r="CL153" s="136"/>
      <c r="CM153" s="136"/>
      <c r="CN153" s="136"/>
      <c r="CO153" s="136"/>
      <c r="CP153" s="136"/>
      <c r="CQ153" s="136"/>
      <c r="CR153" s="136"/>
      <c r="CS153" s="136"/>
      <c r="CT153" s="136"/>
      <c r="CU153" s="136"/>
      <c r="CV153" s="136"/>
      <c r="CW153" s="136"/>
      <c r="CX153" s="136"/>
      <c r="CY153" s="136"/>
      <c r="CZ153" s="136"/>
      <c r="DA153" s="136"/>
      <c r="DB153" s="136"/>
      <c r="DC153" s="136"/>
      <c r="DD153" s="136"/>
      <c r="DE153" s="136"/>
      <c r="DF153" s="136"/>
      <c r="DG153" s="136"/>
      <c r="DH153" s="136"/>
      <c r="DI153" s="136"/>
      <c r="DJ153" s="136"/>
      <c r="DK153" s="136"/>
      <c r="DL153" s="136"/>
      <c r="DM153" s="136"/>
      <c r="DN153" s="136"/>
      <c r="DO153" s="136"/>
      <c r="DP153" s="136"/>
      <c r="DQ153" s="136"/>
      <c r="DR153" s="136"/>
      <c r="DS153" s="136"/>
      <c r="DT153" s="136"/>
      <c r="DU153" s="136"/>
      <c r="DV153" s="136"/>
      <c r="DW153" s="136"/>
      <c r="DX153" s="136"/>
      <c r="DY153" s="136"/>
      <c r="DZ153" s="136"/>
      <c r="EA153" s="136"/>
      <c r="EB153" s="136"/>
      <c r="EC153" s="136"/>
      <c r="ED153" s="136"/>
      <c r="EE153" s="136"/>
      <c r="EF153" s="136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36"/>
      <c r="EQ153" s="136"/>
      <c r="ER153" s="136"/>
      <c r="ES153" s="136"/>
      <c r="ET153" s="136"/>
      <c r="EU153" s="136"/>
      <c r="EV153" s="136"/>
      <c r="EW153" s="136"/>
      <c r="EX153" s="136"/>
      <c r="EY153" s="136"/>
      <c r="EZ153" s="136"/>
      <c r="FA153" s="136"/>
      <c r="FB153" s="136"/>
      <c r="FC153" s="136"/>
      <c r="FD153" s="136"/>
      <c r="FE153" s="136"/>
      <c r="FF153" s="136"/>
      <c r="FG153" s="136"/>
      <c r="FH153" s="136"/>
      <c r="FI153" s="136"/>
      <c r="FJ153" s="136"/>
      <c r="FK153" s="136"/>
      <c r="FL153" s="136"/>
      <c r="FM153" s="136"/>
      <c r="FN153" s="136"/>
      <c r="FO153" s="136"/>
      <c r="FP153" s="136"/>
      <c r="FQ153" s="136"/>
      <c r="FR153" s="136"/>
      <c r="FS153" s="136"/>
      <c r="FT153" s="136"/>
      <c r="FU153" s="136"/>
      <c r="FV153" s="136"/>
      <c r="FW153" s="136"/>
      <c r="FX153" s="136"/>
      <c r="FY153" s="136"/>
      <c r="FZ153" s="136"/>
      <c r="GA153" s="136"/>
      <c r="GB153" s="136"/>
      <c r="GC153" s="136"/>
      <c r="GD153" s="136"/>
      <c r="GE153" s="136"/>
      <c r="GF153" s="136"/>
      <c r="GG153" s="136"/>
      <c r="GH153" s="136"/>
      <c r="GI153" s="136"/>
      <c r="GJ153" s="136"/>
      <c r="GK153" s="136"/>
      <c r="GL153" s="136"/>
      <c r="GM153" s="136"/>
      <c r="GN153" s="136"/>
      <c r="GO153" s="136"/>
      <c r="GP153" s="136"/>
      <c r="GQ153" s="136"/>
      <c r="GR153" s="136"/>
      <c r="GS153" s="136"/>
      <c r="GT153" s="136"/>
      <c r="GU153" s="136"/>
      <c r="GV153" s="136"/>
      <c r="GW153" s="136"/>
      <c r="GX153" s="136"/>
      <c r="GY153" s="136"/>
      <c r="GZ153" s="136"/>
      <c r="HA153" s="136"/>
      <c r="HB153" s="136"/>
      <c r="HC153" s="136"/>
      <c r="HD153" s="136"/>
      <c r="HE153" s="136"/>
      <c r="HF153" s="136"/>
      <c r="HG153" s="136"/>
      <c r="HH153" s="136"/>
      <c r="HI153" s="136"/>
      <c r="HJ153" s="136"/>
      <c r="HK153" s="136"/>
      <c r="HL153" s="136"/>
      <c r="HM153" s="136"/>
      <c r="HN153" s="81"/>
      <c r="HO153" s="81"/>
      <c r="HP153" s="81"/>
      <c r="HQ153" s="81"/>
      <c r="HR153" s="81"/>
      <c r="HS153" s="81"/>
      <c r="HT153" s="81"/>
      <c r="HU153" s="81"/>
      <c r="HV153" s="81"/>
      <c r="HW153" s="81"/>
    </row>
    <row r="154" ht="12.75" customHeight="1">
      <c r="A154" s="19"/>
      <c r="B154" s="24"/>
      <c r="C154" s="135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  <c r="AW154" s="136"/>
      <c r="AX154" s="136"/>
      <c r="AY154" s="136"/>
      <c r="AZ154" s="136"/>
      <c r="BA154" s="136"/>
      <c r="BB154" s="136"/>
      <c r="BC154" s="136"/>
      <c r="BD154" s="136"/>
      <c r="BE154" s="136"/>
      <c r="BF154" s="136"/>
      <c r="BG154" s="136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36"/>
      <c r="BR154" s="136"/>
      <c r="BS154" s="136"/>
      <c r="BT154" s="136"/>
      <c r="BU154" s="136"/>
      <c r="BV154" s="136"/>
      <c r="BW154" s="136"/>
      <c r="BX154" s="136"/>
      <c r="BY154" s="136"/>
      <c r="BZ154" s="136"/>
      <c r="CA154" s="136"/>
      <c r="CB154" s="136"/>
      <c r="CC154" s="136"/>
      <c r="CD154" s="136"/>
      <c r="CE154" s="136"/>
      <c r="CF154" s="136"/>
      <c r="CG154" s="136"/>
      <c r="CH154" s="136"/>
      <c r="CI154" s="136"/>
      <c r="CJ154" s="136"/>
      <c r="CK154" s="136"/>
      <c r="CL154" s="136"/>
      <c r="CM154" s="136"/>
      <c r="CN154" s="136"/>
      <c r="CO154" s="136"/>
      <c r="CP154" s="136"/>
      <c r="CQ154" s="136"/>
      <c r="CR154" s="136"/>
      <c r="CS154" s="136"/>
      <c r="CT154" s="136"/>
      <c r="CU154" s="136"/>
      <c r="CV154" s="136"/>
      <c r="CW154" s="136"/>
      <c r="CX154" s="136"/>
      <c r="CY154" s="136"/>
      <c r="CZ154" s="136"/>
      <c r="DA154" s="136"/>
      <c r="DB154" s="136"/>
      <c r="DC154" s="136"/>
      <c r="DD154" s="136"/>
      <c r="DE154" s="136"/>
      <c r="DF154" s="136"/>
      <c r="DG154" s="136"/>
      <c r="DH154" s="136"/>
      <c r="DI154" s="136"/>
      <c r="DJ154" s="136"/>
      <c r="DK154" s="136"/>
      <c r="DL154" s="136"/>
      <c r="DM154" s="136"/>
      <c r="DN154" s="136"/>
      <c r="DO154" s="136"/>
      <c r="DP154" s="136"/>
      <c r="DQ154" s="136"/>
      <c r="DR154" s="136"/>
      <c r="DS154" s="136"/>
      <c r="DT154" s="136"/>
      <c r="DU154" s="136"/>
      <c r="DV154" s="136"/>
      <c r="DW154" s="136"/>
      <c r="DX154" s="136"/>
      <c r="DY154" s="136"/>
      <c r="DZ154" s="136"/>
      <c r="EA154" s="136"/>
      <c r="EB154" s="136"/>
      <c r="EC154" s="136"/>
      <c r="ED154" s="136"/>
      <c r="EE154" s="136"/>
      <c r="EF154" s="136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36"/>
      <c r="EQ154" s="136"/>
      <c r="ER154" s="136"/>
      <c r="ES154" s="136"/>
      <c r="ET154" s="136"/>
      <c r="EU154" s="136"/>
      <c r="EV154" s="136"/>
      <c r="EW154" s="136"/>
      <c r="EX154" s="136"/>
      <c r="EY154" s="136"/>
      <c r="EZ154" s="136"/>
      <c r="FA154" s="136"/>
      <c r="FB154" s="136"/>
      <c r="FC154" s="136"/>
      <c r="FD154" s="136"/>
      <c r="FE154" s="136"/>
      <c r="FF154" s="136"/>
      <c r="FG154" s="136"/>
      <c r="FH154" s="136"/>
      <c r="FI154" s="136"/>
      <c r="FJ154" s="136"/>
      <c r="FK154" s="136"/>
      <c r="FL154" s="136"/>
      <c r="FM154" s="136"/>
      <c r="FN154" s="136"/>
      <c r="FO154" s="136"/>
      <c r="FP154" s="136"/>
      <c r="FQ154" s="136"/>
      <c r="FR154" s="136"/>
      <c r="FS154" s="136"/>
      <c r="FT154" s="136"/>
      <c r="FU154" s="136"/>
      <c r="FV154" s="136"/>
      <c r="FW154" s="136"/>
      <c r="FX154" s="136"/>
      <c r="FY154" s="136"/>
      <c r="FZ154" s="136"/>
      <c r="GA154" s="136"/>
      <c r="GB154" s="136"/>
      <c r="GC154" s="136"/>
      <c r="GD154" s="136"/>
      <c r="GE154" s="136"/>
      <c r="GF154" s="136"/>
      <c r="GG154" s="136"/>
      <c r="GH154" s="136"/>
      <c r="GI154" s="136"/>
      <c r="GJ154" s="136"/>
      <c r="GK154" s="136"/>
      <c r="GL154" s="136"/>
      <c r="GM154" s="136"/>
      <c r="GN154" s="136"/>
      <c r="GO154" s="136"/>
      <c r="GP154" s="136"/>
      <c r="GQ154" s="136"/>
      <c r="GR154" s="136"/>
      <c r="GS154" s="136"/>
      <c r="GT154" s="136"/>
      <c r="GU154" s="136"/>
      <c r="GV154" s="136"/>
      <c r="GW154" s="136"/>
      <c r="GX154" s="136"/>
      <c r="GY154" s="136"/>
      <c r="GZ154" s="136"/>
      <c r="HA154" s="136"/>
      <c r="HB154" s="136"/>
      <c r="HC154" s="136"/>
      <c r="HD154" s="136"/>
      <c r="HE154" s="136"/>
      <c r="HF154" s="136"/>
      <c r="HG154" s="136"/>
      <c r="HH154" s="136"/>
      <c r="HI154" s="136"/>
      <c r="HJ154" s="136"/>
      <c r="HK154" s="136"/>
      <c r="HL154" s="136"/>
      <c r="HM154" s="136"/>
      <c r="HN154" s="81"/>
      <c r="HO154" s="81"/>
      <c r="HP154" s="81"/>
      <c r="HQ154" s="81"/>
      <c r="HR154" s="81"/>
      <c r="HS154" s="81"/>
      <c r="HT154" s="81"/>
      <c r="HU154" s="81"/>
      <c r="HV154" s="81"/>
      <c r="HW154" s="81"/>
    </row>
    <row r="155" ht="12.75" customHeight="1">
      <c r="A155" s="19"/>
      <c r="B155" s="24"/>
      <c r="C155" s="135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  <c r="BA155" s="136"/>
      <c r="BB155" s="136"/>
      <c r="BC155" s="136"/>
      <c r="BD155" s="136"/>
      <c r="BE155" s="136"/>
      <c r="BF155" s="136"/>
      <c r="BG155" s="136"/>
      <c r="BH155" s="136"/>
      <c r="BI155" s="136"/>
      <c r="BJ155" s="136"/>
      <c r="BK155" s="136"/>
      <c r="BL155" s="136"/>
      <c r="BM155" s="136"/>
      <c r="BN155" s="136"/>
      <c r="BO155" s="136"/>
      <c r="BP155" s="136"/>
      <c r="BQ155" s="136"/>
      <c r="BR155" s="136"/>
      <c r="BS155" s="136"/>
      <c r="BT155" s="136"/>
      <c r="BU155" s="136"/>
      <c r="BV155" s="136"/>
      <c r="BW155" s="136"/>
      <c r="BX155" s="136"/>
      <c r="BY155" s="136"/>
      <c r="BZ155" s="136"/>
      <c r="CA155" s="136"/>
      <c r="CB155" s="136"/>
      <c r="CC155" s="136"/>
      <c r="CD155" s="136"/>
      <c r="CE155" s="136"/>
      <c r="CF155" s="136"/>
      <c r="CG155" s="136"/>
      <c r="CH155" s="136"/>
      <c r="CI155" s="136"/>
      <c r="CJ155" s="136"/>
      <c r="CK155" s="136"/>
      <c r="CL155" s="136"/>
      <c r="CM155" s="136"/>
      <c r="CN155" s="136"/>
      <c r="CO155" s="136"/>
      <c r="CP155" s="136"/>
      <c r="CQ155" s="136"/>
      <c r="CR155" s="136"/>
      <c r="CS155" s="136"/>
      <c r="CT155" s="136"/>
      <c r="CU155" s="136"/>
      <c r="CV155" s="136"/>
      <c r="CW155" s="136"/>
      <c r="CX155" s="136"/>
      <c r="CY155" s="136"/>
      <c r="CZ155" s="136"/>
      <c r="DA155" s="136"/>
      <c r="DB155" s="136"/>
      <c r="DC155" s="136"/>
      <c r="DD155" s="136"/>
      <c r="DE155" s="136"/>
      <c r="DF155" s="136"/>
      <c r="DG155" s="136"/>
      <c r="DH155" s="136"/>
      <c r="DI155" s="136"/>
      <c r="DJ155" s="136"/>
      <c r="DK155" s="136"/>
      <c r="DL155" s="136"/>
      <c r="DM155" s="136"/>
      <c r="DN155" s="136"/>
      <c r="DO155" s="136"/>
      <c r="DP155" s="136"/>
      <c r="DQ155" s="136"/>
      <c r="DR155" s="136"/>
      <c r="DS155" s="136"/>
      <c r="DT155" s="136"/>
      <c r="DU155" s="136"/>
      <c r="DV155" s="136"/>
      <c r="DW155" s="136"/>
      <c r="DX155" s="136"/>
      <c r="DY155" s="136"/>
      <c r="DZ155" s="136"/>
      <c r="EA155" s="136"/>
      <c r="EB155" s="136"/>
      <c r="EC155" s="136"/>
      <c r="ED155" s="136"/>
      <c r="EE155" s="136"/>
      <c r="EF155" s="136"/>
      <c r="EG155" s="136"/>
      <c r="EH155" s="136"/>
      <c r="EI155" s="136"/>
      <c r="EJ155" s="136"/>
      <c r="EK155" s="136"/>
      <c r="EL155" s="136"/>
      <c r="EM155" s="136"/>
      <c r="EN155" s="136"/>
      <c r="EO155" s="136"/>
      <c r="EP155" s="136"/>
      <c r="EQ155" s="136"/>
      <c r="ER155" s="136"/>
      <c r="ES155" s="136"/>
      <c r="ET155" s="136"/>
      <c r="EU155" s="136"/>
      <c r="EV155" s="136"/>
      <c r="EW155" s="136"/>
      <c r="EX155" s="136"/>
      <c r="EY155" s="136"/>
      <c r="EZ155" s="136"/>
      <c r="FA155" s="136"/>
      <c r="FB155" s="136"/>
      <c r="FC155" s="136"/>
      <c r="FD155" s="136"/>
      <c r="FE155" s="136"/>
      <c r="FF155" s="136"/>
      <c r="FG155" s="136"/>
      <c r="FH155" s="136"/>
      <c r="FI155" s="136"/>
      <c r="FJ155" s="136"/>
      <c r="FK155" s="136"/>
      <c r="FL155" s="136"/>
      <c r="FM155" s="136"/>
      <c r="FN155" s="136"/>
      <c r="FO155" s="136"/>
      <c r="FP155" s="136"/>
      <c r="FQ155" s="136"/>
      <c r="FR155" s="136"/>
      <c r="FS155" s="136"/>
      <c r="FT155" s="136"/>
      <c r="FU155" s="136"/>
      <c r="FV155" s="136"/>
      <c r="FW155" s="136"/>
      <c r="FX155" s="136"/>
      <c r="FY155" s="136"/>
      <c r="FZ155" s="136"/>
      <c r="GA155" s="136"/>
      <c r="GB155" s="136"/>
      <c r="GC155" s="136"/>
      <c r="GD155" s="136"/>
      <c r="GE155" s="136"/>
      <c r="GF155" s="136"/>
      <c r="GG155" s="136"/>
      <c r="GH155" s="136"/>
      <c r="GI155" s="136"/>
      <c r="GJ155" s="136"/>
      <c r="GK155" s="136"/>
      <c r="GL155" s="136"/>
      <c r="GM155" s="136"/>
      <c r="GN155" s="136"/>
      <c r="GO155" s="136"/>
      <c r="GP155" s="136"/>
      <c r="GQ155" s="136"/>
      <c r="GR155" s="136"/>
      <c r="GS155" s="136"/>
      <c r="GT155" s="136"/>
      <c r="GU155" s="136"/>
      <c r="GV155" s="136"/>
      <c r="GW155" s="136"/>
      <c r="GX155" s="136"/>
      <c r="GY155" s="136"/>
      <c r="GZ155" s="136"/>
      <c r="HA155" s="136"/>
      <c r="HB155" s="136"/>
      <c r="HC155" s="136"/>
      <c r="HD155" s="136"/>
      <c r="HE155" s="136"/>
      <c r="HF155" s="136"/>
      <c r="HG155" s="136"/>
      <c r="HH155" s="136"/>
      <c r="HI155" s="136"/>
      <c r="HJ155" s="136"/>
      <c r="HK155" s="136"/>
      <c r="HL155" s="136"/>
      <c r="HM155" s="136"/>
      <c r="HN155" s="81"/>
      <c r="HO155" s="81"/>
      <c r="HP155" s="81"/>
      <c r="HQ155" s="81"/>
      <c r="HR155" s="81"/>
      <c r="HS155" s="81"/>
      <c r="HT155" s="81"/>
      <c r="HU155" s="81"/>
      <c r="HV155" s="81"/>
      <c r="HW155" s="81"/>
    </row>
    <row r="156" ht="12.75" customHeight="1">
      <c r="A156" s="19"/>
      <c r="B156" s="24"/>
      <c r="C156" s="135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  <c r="AW156" s="136"/>
      <c r="AX156" s="136"/>
      <c r="AY156" s="136"/>
      <c r="AZ156" s="136"/>
      <c r="BA156" s="136"/>
      <c r="BB156" s="136"/>
      <c r="BC156" s="136"/>
      <c r="BD156" s="136"/>
      <c r="BE156" s="136"/>
      <c r="BF156" s="136"/>
      <c r="BG156" s="136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36"/>
      <c r="BR156" s="136"/>
      <c r="BS156" s="136"/>
      <c r="BT156" s="136"/>
      <c r="BU156" s="136"/>
      <c r="BV156" s="136"/>
      <c r="BW156" s="136"/>
      <c r="BX156" s="136"/>
      <c r="BY156" s="136"/>
      <c r="BZ156" s="136"/>
      <c r="CA156" s="136"/>
      <c r="CB156" s="136"/>
      <c r="CC156" s="136"/>
      <c r="CD156" s="136"/>
      <c r="CE156" s="136"/>
      <c r="CF156" s="136"/>
      <c r="CG156" s="136"/>
      <c r="CH156" s="136"/>
      <c r="CI156" s="136"/>
      <c r="CJ156" s="136"/>
      <c r="CK156" s="136"/>
      <c r="CL156" s="136"/>
      <c r="CM156" s="136"/>
      <c r="CN156" s="136"/>
      <c r="CO156" s="136"/>
      <c r="CP156" s="136"/>
      <c r="CQ156" s="136"/>
      <c r="CR156" s="136"/>
      <c r="CS156" s="136"/>
      <c r="CT156" s="136"/>
      <c r="CU156" s="136"/>
      <c r="CV156" s="136"/>
      <c r="CW156" s="136"/>
      <c r="CX156" s="136"/>
      <c r="CY156" s="136"/>
      <c r="CZ156" s="136"/>
      <c r="DA156" s="136"/>
      <c r="DB156" s="136"/>
      <c r="DC156" s="136"/>
      <c r="DD156" s="136"/>
      <c r="DE156" s="136"/>
      <c r="DF156" s="136"/>
      <c r="DG156" s="136"/>
      <c r="DH156" s="136"/>
      <c r="DI156" s="136"/>
      <c r="DJ156" s="136"/>
      <c r="DK156" s="136"/>
      <c r="DL156" s="136"/>
      <c r="DM156" s="136"/>
      <c r="DN156" s="136"/>
      <c r="DO156" s="136"/>
      <c r="DP156" s="136"/>
      <c r="DQ156" s="136"/>
      <c r="DR156" s="136"/>
      <c r="DS156" s="136"/>
      <c r="DT156" s="136"/>
      <c r="DU156" s="136"/>
      <c r="DV156" s="136"/>
      <c r="DW156" s="136"/>
      <c r="DX156" s="136"/>
      <c r="DY156" s="136"/>
      <c r="DZ156" s="136"/>
      <c r="EA156" s="136"/>
      <c r="EB156" s="136"/>
      <c r="EC156" s="136"/>
      <c r="ED156" s="136"/>
      <c r="EE156" s="136"/>
      <c r="EF156" s="136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36"/>
      <c r="EQ156" s="136"/>
      <c r="ER156" s="136"/>
      <c r="ES156" s="136"/>
      <c r="ET156" s="136"/>
      <c r="EU156" s="136"/>
      <c r="EV156" s="136"/>
      <c r="EW156" s="136"/>
      <c r="EX156" s="136"/>
      <c r="EY156" s="136"/>
      <c r="EZ156" s="136"/>
      <c r="FA156" s="136"/>
      <c r="FB156" s="136"/>
      <c r="FC156" s="136"/>
      <c r="FD156" s="136"/>
      <c r="FE156" s="136"/>
      <c r="FF156" s="136"/>
      <c r="FG156" s="136"/>
      <c r="FH156" s="136"/>
      <c r="FI156" s="136"/>
      <c r="FJ156" s="136"/>
      <c r="FK156" s="136"/>
      <c r="FL156" s="136"/>
      <c r="FM156" s="136"/>
      <c r="FN156" s="136"/>
      <c r="FO156" s="136"/>
      <c r="FP156" s="136"/>
      <c r="FQ156" s="136"/>
      <c r="FR156" s="136"/>
      <c r="FS156" s="136"/>
      <c r="FT156" s="136"/>
      <c r="FU156" s="136"/>
      <c r="FV156" s="136"/>
      <c r="FW156" s="136"/>
      <c r="FX156" s="136"/>
      <c r="FY156" s="136"/>
      <c r="FZ156" s="136"/>
      <c r="GA156" s="136"/>
      <c r="GB156" s="136"/>
      <c r="GC156" s="136"/>
      <c r="GD156" s="136"/>
      <c r="GE156" s="136"/>
      <c r="GF156" s="136"/>
      <c r="GG156" s="136"/>
      <c r="GH156" s="136"/>
      <c r="GI156" s="136"/>
      <c r="GJ156" s="136"/>
      <c r="GK156" s="136"/>
      <c r="GL156" s="136"/>
      <c r="GM156" s="136"/>
      <c r="GN156" s="136"/>
      <c r="GO156" s="136"/>
      <c r="GP156" s="136"/>
      <c r="GQ156" s="136"/>
      <c r="GR156" s="136"/>
      <c r="GS156" s="136"/>
      <c r="GT156" s="136"/>
      <c r="GU156" s="136"/>
      <c r="GV156" s="136"/>
      <c r="GW156" s="136"/>
      <c r="GX156" s="136"/>
      <c r="GY156" s="136"/>
      <c r="GZ156" s="136"/>
      <c r="HA156" s="136"/>
      <c r="HB156" s="136"/>
      <c r="HC156" s="136"/>
      <c r="HD156" s="136"/>
      <c r="HE156" s="136"/>
      <c r="HF156" s="136"/>
      <c r="HG156" s="136"/>
      <c r="HH156" s="136"/>
      <c r="HI156" s="136"/>
      <c r="HJ156" s="136"/>
      <c r="HK156" s="136"/>
      <c r="HL156" s="136"/>
      <c r="HM156" s="136"/>
      <c r="HN156" s="81"/>
      <c r="HO156" s="81"/>
      <c r="HP156" s="81"/>
      <c r="HQ156" s="81"/>
      <c r="HR156" s="81"/>
      <c r="HS156" s="81"/>
      <c r="HT156" s="81"/>
      <c r="HU156" s="81"/>
      <c r="HV156" s="81"/>
      <c r="HW156" s="81"/>
    </row>
    <row r="157" ht="12.75" customHeight="1">
      <c r="A157" s="19"/>
      <c r="B157" s="24"/>
      <c r="C157" s="135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6"/>
      <c r="AV157" s="136"/>
      <c r="AW157" s="136"/>
      <c r="AX157" s="136"/>
      <c r="AY157" s="136"/>
      <c r="AZ157" s="136"/>
      <c r="BA157" s="136"/>
      <c r="BB157" s="136"/>
      <c r="BC157" s="136"/>
      <c r="BD157" s="136"/>
      <c r="BE157" s="136"/>
      <c r="BF157" s="136"/>
      <c r="BG157" s="136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36"/>
      <c r="BR157" s="136"/>
      <c r="BS157" s="136"/>
      <c r="BT157" s="136"/>
      <c r="BU157" s="136"/>
      <c r="BV157" s="136"/>
      <c r="BW157" s="136"/>
      <c r="BX157" s="136"/>
      <c r="BY157" s="136"/>
      <c r="BZ157" s="136"/>
      <c r="CA157" s="136"/>
      <c r="CB157" s="136"/>
      <c r="CC157" s="136"/>
      <c r="CD157" s="136"/>
      <c r="CE157" s="136"/>
      <c r="CF157" s="136"/>
      <c r="CG157" s="136"/>
      <c r="CH157" s="136"/>
      <c r="CI157" s="136"/>
      <c r="CJ157" s="136"/>
      <c r="CK157" s="136"/>
      <c r="CL157" s="136"/>
      <c r="CM157" s="136"/>
      <c r="CN157" s="136"/>
      <c r="CO157" s="136"/>
      <c r="CP157" s="136"/>
      <c r="CQ157" s="136"/>
      <c r="CR157" s="136"/>
      <c r="CS157" s="136"/>
      <c r="CT157" s="136"/>
      <c r="CU157" s="136"/>
      <c r="CV157" s="136"/>
      <c r="CW157" s="136"/>
      <c r="CX157" s="136"/>
      <c r="CY157" s="136"/>
      <c r="CZ157" s="136"/>
      <c r="DA157" s="136"/>
      <c r="DB157" s="136"/>
      <c r="DC157" s="136"/>
      <c r="DD157" s="136"/>
      <c r="DE157" s="136"/>
      <c r="DF157" s="136"/>
      <c r="DG157" s="136"/>
      <c r="DH157" s="136"/>
      <c r="DI157" s="136"/>
      <c r="DJ157" s="136"/>
      <c r="DK157" s="136"/>
      <c r="DL157" s="136"/>
      <c r="DM157" s="136"/>
      <c r="DN157" s="136"/>
      <c r="DO157" s="136"/>
      <c r="DP157" s="136"/>
      <c r="DQ157" s="136"/>
      <c r="DR157" s="136"/>
      <c r="DS157" s="136"/>
      <c r="DT157" s="136"/>
      <c r="DU157" s="136"/>
      <c r="DV157" s="136"/>
      <c r="DW157" s="136"/>
      <c r="DX157" s="136"/>
      <c r="DY157" s="136"/>
      <c r="DZ157" s="136"/>
      <c r="EA157" s="136"/>
      <c r="EB157" s="136"/>
      <c r="EC157" s="136"/>
      <c r="ED157" s="136"/>
      <c r="EE157" s="136"/>
      <c r="EF157" s="136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36"/>
      <c r="EQ157" s="136"/>
      <c r="ER157" s="136"/>
      <c r="ES157" s="136"/>
      <c r="ET157" s="136"/>
      <c r="EU157" s="136"/>
      <c r="EV157" s="136"/>
      <c r="EW157" s="136"/>
      <c r="EX157" s="136"/>
      <c r="EY157" s="136"/>
      <c r="EZ157" s="136"/>
      <c r="FA157" s="136"/>
      <c r="FB157" s="136"/>
      <c r="FC157" s="136"/>
      <c r="FD157" s="136"/>
      <c r="FE157" s="136"/>
      <c r="FF157" s="136"/>
      <c r="FG157" s="136"/>
      <c r="FH157" s="136"/>
      <c r="FI157" s="136"/>
      <c r="FJ157" s="136"/>
      <c r="FK157" s="136"/>
      <c r="FL157" s="136"/>
      <c r="FM157" s="136"/>
      <c r="FN157" s="136"/>
      <c r="FO157" s="136"/>
      <c r="FP157" s="136"/>
      <c r="FQ157" s="136"/>
      <c r="FR157" s="136"/>
      <c r="FS157" s="136"/>
      <c r="FT157" s="136"/>
      <c r="FU157" s="136"/>
      <c r="FV157" s="136"/>
      <c r="FW157" s="136"/>
      <c r="FX157" s="136"/>
      <c r="FY157" s="136"/>
      <c r="FZ157" s="136"/>
      <c r="GA157" s="136"/>
      <c r="GB157" s="136"/>
      <c r="GC157" s="136"/>
      <c r="GD157" s="136"/>
      <c r="GE157" s="136"/>
      <c r="GF157" s="136"/>
      <c r="GG157" s="136"/>
      <c r="GH157" s="136"/>
      <c r="GI157" s="136"/>
      <c r="GJ157" s="136"/>
      <c r="GK157" s="136"/>
      <c r="GL157" s="136"/>
      <c r="GM157" s="136"/>
      <c r="GN157" s="136"/>
      <c r="GO157" s="136"/>
      <c r="GP157" s="136"/>
      <c r="GQ157" s="136"/>
      <c r="GR157" s="136"/>
      <c r="GS157" s="136"/>
      <c r="GT157" s="136"/>
      <c r="GU157" s="136"/>
      <c r="GV157" s="136"/>
      <c r="GW157" s="136"/>
      <c r="GX157" s="136"/>
      <c r="GY157" s="136"/>
      <c r="GZ157" s="136"/>
      <c r="HA157" s="136"/>
      <c r="HB157" s="136"/>
      <c r="HC157" s="136"/>
      <c r="HD157" s="136"/>
      <c r="HE157" s="136"/>
      <c r="HF157" s="136"/>
      <c r="HG157" s="136"/>
      <c r="HH157" s="136"/>
      <c r="HI157" s="136"/>
      <c r="HJ157" s="136"/>
      <c r="HK157" s="136"/>
      <c r="HL157" s="136"/>
      <c r="HM157" s="136"/>
      <c r="HN157" s="81"/>
      <c r="HO157" s="81"/>
      <c r="HP157" s="81"/>
      <c r="HQ157" s="81"/>
      <c r="HR157" s="81"/>
      <c r="HS157" s="81"/>
      <c r="HT157" s="81"/>
      <c r="HU157" s="81"/>
      <c r="HV157" s="81"/>
      <c r="HW157" s="81"/>
    </row>
    <row r="158" ht="12.75" customHeight="1">
      <c r="A158" s="19"/>
      <c r="B158" s="24"/>
      <c r="C158" s="135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6"/>
      <c r="AV158" s="136"/>
      <c r="AW158" s="136"/>
      <c r="AX158" s="136"/>
      <c r="AY158" s="136"/>
      <c r="AZ158" s="136"/>
      <c r="BA158" s="136"/>
      <c r="BB158" s="136"/>
      <c r="BC158" s="136"/>
      <c r="BD158" s="136"/>
      <c r="BE158" s="136"/>
      <c r="BF158" s="136"/>
      <c r="BG158" s="136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36"/>
      <c r="BR158" s="136"/>
      <c r="BS158" s="136"/>
      <c r="BT158" s="136"/>
      <c r="BU158" s="136"/>
      <c r="BV158" s="136"/>
      <c r="BW158" s="136"/>
      <c r="BX158" s="136"/>
      <c r="BY158" s="136"/>
      <c r="BZ158" s="136"/>
      <c r="CA158" s="136"/>
      <c r="CB158" s="136"/>
      <c r="CC158" s="136"/>
      <c r="CD158" s="136"/>
      <c r="CE158" s="136"/>
      <c r="CF158" s="136"/>
      <c r="CG158" s="136"/>
      <c r="CH158" s="136"/>
      <c r="CI158" s="136"/>
      <c r="CJ158" s="136"/>
      <c r="CK158" s="136"/>
      <c r="CL158" s="136"/>
      <c r="CM158" s="136"/>
      <c r="CN158" s="136"/>
      <c r="CO158" s="136"/>
      <c r="CP158" s="136"/>
      <c r="CQ158" s="136"/>
      <c r="CR158" s="136"/>
      <c r="CS158" s="136"/>
      <c r="CT158" s="136"/>
      <c r="CU158" s="136"/>
      <c r="CV158" s="136"/>
      <c r="CW158" s="136"/>
      <c r="CX158" s="136"/>
      <c r="CY158" s="136"/>
      <c r="CZ158" s="136"/>
      <c r="DA158" s="136"/>
      <c r="DB158" s="136"/>
      <c r="DC158" s="136"/>
      <c r="DD158" s="136"/>
      <c r="DE158" s="136"/>
      <c r="DF158" s="136"/>
      <c r="DG158" s="136"/>
      <c r="DH158" s="136"/>
      <c r="DI158" s="136"/>
      <c r="DJ158" s="136"/>
      <c r="DK158" s="136"/>
      <c r="DL158" s="136"/>
      <c r="DM158" s="136"/>
      <c r="DN158" s="136"/>
      <c r="DO158" s="136"/>
      <c r="DP158" s="136"/>
      <c r="DQ158" s="136"/>
      <c r="DR158" s="136"/>
      <c r="DS158" s="136"/>
      <c r="DT158" s="136"/>
      <c r="DU158" s="136"/>
      <c r="DV158" s="136"/>
      <c r="DW158" s="136"/>
      <c r="DX158" s="136"/>
      <c r="DY158" s="136"/>
      <c r="DZ158" s="136"/>
      <c r="EA158" s="136"/>
      <c r="EB158" s="136"/>
      <c r="EC158" s="136"/>
      <c r="ED158" s="136"/>
      <c r="EE158" s="136"/>
      <c r="EF158" s="136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36"/>
      <c r="EQ158" s="136"/>
      <c r="ER158" s="136"/>
      <c r="ES158" s="136"/>
      <c r="ET158" s="136"/>
      <c r="EU158" s="136"/>
      <c r="EV158" s="136"/>
      <c r="EW158" s="136"/>
      <c r="EX158" s="136"/>
      <c r="EY158" s="136"/>
      <c r="EZ158" s="136"/>
      <c r="FA158" s="136"/>
      <c r="FB158" s="136"/>
      <c r="FC158" s="136"/>
      <c r="FD158" s="136"/>
      <c r="FE158" s="136"/>
      <c r="FF158" s="136"/>
      <c r="FG158" s="136"/>
      <c r="FH158" s="136"/>
      <c r="FI158" s="136"/>
      <c r="FJ158" s="136"/>
      <c r="FK158" s="136"/>
      <c r="FL158" s="136"/>
      <c r="FM158" s="136"/>
      <c r="FN158" s="136"/>
      <c r="FO158" s="136"/>
      <c r="FP158" s="136"/>
      <c r="FQ158" s="136"/>
      <c r="FR158" s="136"/>
      <c r="FS158" s="136"/>
      <c r="FT158" s="136"/>
      <c r="FU158" s="136"/>
      <c r="FV158" s="136"/>
      <c r="FW158" s="136"/>
      <c r="FX158" s="136"/>
      <c r="FY158" s="136"/>
      <c r="FZ158" s="136"/>
      <c r="GA158" s="136"/>
      <c r="GB158" s="136"/>
      <c r="GC158" s="136"/>
      <c r="GD158" s="136"/>
      <c r="GE158" s="136"/>
      <c r="GF158" s="136"/>
      <c r="GG158" s="136"/>
      <c r="GH158" s="136"/>
      <c r="GI158" s="136"/>
      <c r="GJ158" s="136"/>
      <c r="GK158" s="136"/>
      <c r="GL158" s="136"/>
      <c r="GM158" s="136"/>
      <c r="GN158" s="136"/>
      <c r="GO158" s="136"/>
      <c r="GP158" s="136"/>
      <c r="GQ158" s="136"/>
      <c r="GR158" s="136"/>
      <c r="GS158" s="136"/>
      <c r="GT158" s="136"/>
      <c r="GU158" s="136"/>
      <c r="GV158" s="136"/>
      <c r="GW158" s="136"/>
      <c r="GX158" s="136"/>
      <c r="GY158" s="136"/>
      <c r="GZ158" s="136"/>
      <c r="HA158" s="136"/>
      <c r="HB158" s="136"/>
      <c r="HC158" s="136"/>
      <c r="HD158" s="136"/>
      <c r="HE158" s="136"/>
      <c r="HF158" s="136"/>
      <c r="HG158" s="136"/>
      <c r="HH158" s="136"/>
      <c r="HI158" s="136"/>
      <c r="HJ158" s="136"/>
      <c r="HK158" s="136"/>
      <c r="HL158" s="136"/>
      <c r="HM158" s="136"/>
      <c r="HN158" s="81"/>
      <c r="HO158" s="81"/>
      <c r="HP158" s="81"/>
      <c r="HQ158" s="81"/>
      <c r="HR158" s="81"/>
      <c r="HS158" s="81"/>
      <c r="HT158" s="81"/>
      <c r="HU158" s="81"/>
      <c r="HV158" s="81"/>
      <c r="HW158" s="81"/>
    </row>
    <row r="159" ht="12.75" customHeight="1">
      <c r="A159" s="19"/>
      <c r="B159" s="24"/>
      <c r="C159" s="135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6"/>
      <c r="AV159" s="136"/>
      <c r="AW159" s="136"/>
      <c r="AX159" s="136"/>
      <c r="AY159" s="136"/>
      <c r="AZ159" s="136"/>
      <c r="BA159" s="136"/>
      <c r="BB159" s="136"/>
      <c r="BC159" s="136"/>
      <c r="BD159" s="136"/>
      <c r="BE159" s="136"/>
      <c r="BF159" s="136"/>
      <c r="BG159" s="136"/>
      <c r="BH159" s="136"/>
      <c r="BI159" s="136"/>
      <c r="BJ159" s="136"/>
      <c r="BK159" s="136"/>
      <c r="BL159" s="136"/>
      <c r="BM159" s="136"/>
      <c r="BN159" s="136"/>
      <c r="BO159" s="136"/>
      <c r="BP159" s="136"/>
      <c r="BQ159" s="136"/>
      <c r="BR159" s="136"/>
      <c r="BS159" s="136"/>
      <c r="BT159" s="136"/>
      <c r="BU159" s="136"/>
      <c r="BV159" s="136"/>
      <c r="BW159" s="136"/>
      <c r="BX159" s="136"/>
      <c r="BY159" s="136"/>
      <c r="BZ159" s="136"/>
      <c r="CA159" s="136"/>
      <c r="CB159" s="136"/>
      <c r="CC159" s="136"/>
      <c r="CD159" s="136"/>
      <c r="CE159" s="136"/>
      <c r="CF159" s="136"/>
      <c r="CG159" s="136"/>
      <c r="CH159" s="136"/>
      <c r="CI159" s="136"/>
      <c r="CJ159" s="136"/>
      <c r="CK159" s="136"/>
      <c r="CL159" s="136"/>
      <c r="CM159" s="136"/>
      <c r="CN159" s="136"/>
      <c r="CO159" s="136"/>
      <c r="CP159" s="136"/>
      <c r="CQ159" s="136"/>
      <c r="CR159" s="136"/>
      <c r="CS159" s="136"/>
      <c r="CT159" s="136"/>
      <c r="CU159" s="136"/>
      <c r="CV159" s="136"/>
      <c r="CW159" s="136"/>
      <c r="CX159" s="136"/>
      <c r="CY159" s="136"/>
      <c r="CZ159" s="136"/>
      <c r="DA159" s="136"/>
      <c r="DB159" s="136"/>
      <c r="DC159" s="136"/>
      <c r="DD159" s="136"/>
      <c r="DE159" s="136"/>
      <c r="DF159" s="136"/>
      <c r="DG159" s="136"/>
      <c r="DH159" s="136"/>
      <c r="DI159" s="136"/>
      <c r="DJ159" s="136"/>
      <c r="DK159" s="136"/>
      <c r="DL159" s="136"/>
      <c r="DM159" s="136"/>
      <c r="DN159" s="136"/>
      <c r="DO159" s="136"/>
      <c r="DP159" s="136"/>
      <c r="DQ159" s="136"/>
      <c r="DR159" s="136"/>
      <c r="DS159" s="136"/>
      <c r="DT159" s="136"/>
      <c r="DU159" s="136"/>
      <c r="DV159" s="136"/>
      <c r="DW159" s="136"/>
      <c r="DX159" s="136"/>
      <c r="DY159" s="136"/>
      <c r="DZ159" s="136"/>
      <c r="EA159" s="136"/>
      <c r="EB159" s="136"/>
      <c r="EC159" s="136"/>
      <c r="ED159" s="136"/>
      <c r="EE159" s="136"/>
      <c r="EF159" s="136"/>
      <c r="EG159" s="136"/>
      <c r="EH159" s="136"/>
      <c r="EI159" s="136"/>
      <c r="EJ159" s="136"/>
      <c r="EK159" s="136"/>
      <c r="EL159" s="136"/>
      <c r="EM159" s="136"/>
      <c r="EN159" s="136"/>
      <c r="EO159" s="136"/>
      <c r="EP159" s="136"/>
      <c r="EQ159" s="136"/>
      <c r="ER159" s="136"/>
      <c r="ES159" s="136"/>
      <c r="ET159" s="136"/>
      <c r="EU159" s="136"/>
      <c r="EV159" s="136"/>
      <c r="EW159" s="136"/>
      <c r="EX159" s="136"/>
      <c r="EY159" s="136"/>
      <c r="EZ159" s="136"/>
      <c r="FA159" s="136"/>
      <c r="FB159" s="136"/>
      <c r="FC159" s="136"/>
      <c r="FD159" s="136"/>
      <c r="FE159" s="136"/>
      <c r="FF159" s="136"/>
      <c r="FG159" s="136"/>
      <c r="FH159" s="136"/>
      <c r="FI159" s="136"/>
      <c r="FJ159" s="136"/>
      <c r="FK159" s="136"/>
      <c r="FL159" s="136"/>
      <c r="FM159" s="136"/>
      <c r="FN159" s="136"/>
      <c r="FO159" s="136"/>
      <c r="FP159" s="136"/>
      <c r="FQ159" s="136"/>
      <c r="FR159" s="136"/>
      <c r="FS159" s="136"/>
      <c r="FT159" s="136"/>
      <c r="FU159" s="136"/>
      <c r="FV159" s="136"/>
      <c r="FW159" s="136"/>
      <c r="FX159" s="136"/>
      <c r="FY159" s="136"/>
      <c r="FZ159" s="136"/>
      <c r="GA159" s="136"/>
      <c r="GB159" s="136"/>
      <c r="GC159" s="136"/>
      <c r="GD159" s="136"/>
      <c r="GE159" s="136"/>
      <c r="GF159" s="136"/>
      <c r="GG159" s="136"/>
      <c r="GH159" s="136"/>
      <c r="GI159" s="136"/>
      <c r="GJ159" s="136"/>
      <c r="GK159" s="136"/>
      <c r="GL159" s="136"/>
      <c r="GM159" s="136"/>
      <c r="GN159" s="136"/>
      <c r="GO159" s="136"/>
      <c r="GP159" s="136"/>
      <c r="GQ159" s="136"/>
      <c r="GR159" s="136"/>
      <c r="GS159" s="136"/>
      <c r="GT159" s="136"/>
      <c r="GU159" s="136"/>
      <c r="GV159" s="136"/>
      <c r="GW159" s="136"/>
      <c r="GX159" s="136"/>
      <c r="GY159" s="136"/>
      <c r="GZ159" s="136"/>
      <c r="HA159" s="136"/>
      <c r="HB159" s="136"/>
      <c r="HC159" s="136"/>
      <c r="HD159" s="136"/>
      <c r="HE159" s="136"/>
      <c r="HF159" s="136"/>
      <c r="HG159" s="136"/>
      <c r="HH159" s="136"/>
      <c r="HI159" s="136"/>
      <c r="HJ159" s="136"/>
      <c r="HK159" s="136"/>
      <c r="HL159" s="136"/>
      <c r="HM159" s="136"/>
      <c r="HN159" s="81"/>
      <c r="HO159" s="81"/>
      <c r="HP159" s="81"/>
      <c r="HQ159" s="81"/>
      <c r="HR159" s="81"/>
      <c r="HS159" s="81"/>
      <c r="HT159" s="81"/>
      <c r="HU159" s="81"/>
      <c r="HV159" s="81"/>
      <c r="HW159" s="81"/>
    </row>
    <row r="160" ht="12.75" customHeight="1">
      <c r="A160" s="19"/>
      <c r="B160" s="24"/>
      <c r="C160" s="135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6"/>
      <c r="AV160" s="136"/>
      <c r="AW160" s="136"/>
      <c r="AX160" s="136"/>
      <c r="AY160" s="136"/>
      <c r="AZ160" s="136"/>
      <c r="BA160" s="136"/>
      <c r="BB160" s="136"/>
      <c r="BC160" s="136"/>
      <c r="BD160" s="136"/>
      <c r="BE160" s="136"/>
      <c r="BF160" s="136"/>
      <c r="BG160" s="136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36"/>
      <c r="BR160" s="136"/>
      <c r="BS160" s="136"/>
      <c r="BT160" s="136"/>
      <c r="BU160" s="136"/>
      <c r="BV160" s="136"/>
      <c r="BW160" s="136"/>
      <c r="BX160" s="136"/>
      <c r="BY160" s="136"/>
      <c r="BZ160" s="136"/>
      <c r="CA160" s="136"/>
      <c r="CB160" s="136"/>
      <c r="CC160" s="136"/>
      <c r="CD160" s="136"/>
      <c r="CE160" s="136"/>
      <c r="CF160" s="136"/>
      <c r="CG160" s="136"/>
      <c r="CH160" s="136"/>
      <c r="CI160" s="136"/>
      <c r="CJ160" s="136"/>
      <c r="CK160" s="136"/>
      <c r="CL160" s="136"/>
      <c r="CM160" s="136"/>
      <c r="CN160" s="136"/>
      <c r="CO160" s="136"/>
      <c r="CP160" s="136"/>
      <c r="CQ160" s="136"/>
      <c r="CR160" s="136"/>
      <c r="CS160" s="136"/>
      <c r="CT160" s="136"/>
      <c r="CU160" s="136"/>
      <c r="CV160" s="136"/>
      <c r="CW160" s="136"/>
      <c r="CX160" s="136"/>
      <c r="CY160" s="136"/>
      <c r="CZ160" s="136"/>
      <c r="DA160" s="136"/>
      <c r="DB160" s="136"/>
      <c r="DC160" s="136"/>
      <c r="DD160" s="136"/>
      <c r="DE160" s="136"/>
      <c r="DF160" s="136"/>
      <c r="DG160" s="136"/>
      <c r="DH160" s="136"/>
      <c r="DI160" s="136"/>
      <c r="DJ160" s="136"/>
      <c r="DK160" s="136"/>
      <c r="DL160" s="136"/>
      <c r="DM160" s="136"/>
      <c r="DN160" s="136"/>
      <c r="DO160" s="136"/>
      <c r="DP160" s="136"/>
      <c r="DQ160" s="136"/>
      <c r="DR160" s="136"/>
      <c r="DS160" s="136"/>
      <c r="DT160" s="136"/>
      <c r="DU160" s="136"/>
      <c r="DV160" s="136"/>
      <c r="DW160" s="136"/>
      <c r="DX160" s="136"/>
      <c r="DY160" s="136"/>
      <c r="DZ160" s="136"/>
      <c r="EA160" s="136"/>
      <c r="EB160" s="136"/>
      <c r="EC160" s="136"/>
      <c r="ED160" s="136"/>
      <c r="EE160" s="136"/>
      <c r="EF160" s="136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36"/>
      <c r="EQ160" s="136"/>
      <c r="ER160" s="136"/>
      <c r="ES160" s="136"/>
      <c r="ET160" s="136"/>
      <c r="EU160" s="136"/>
      <c r="EV160" s="136"/>
      <c r="EW160" s="136"/>
      <c r="EX160" s="136"/>
      <c r="EY160" s="136"/>
      <c r="EZ160" s="136"/>
      <c r="FA160" s="136"/>
      <c r="FB160" s="136"/>
      <c r="FC160" s="136"/>
      <c r="FD160" s="136"/>
      <c r="FE160" s="136"/>
      <c r="FF160" s="136"/>
      <c r="FG160" s="136"/>
      <c r="FH160" s="136"/>
      <c r="FI160" s="136"/>
      <c r="FJ160" s="136"/>
      <c r="FK160" s="136"/>
      <c r="FL160" s="136"/>
      <c r="FM160" s="136"/>
      <c r="FN160" s="136"/>
      <c r="FO160" s="136"/>
      <c r="FP160" s="136"/>
      <c r="FQ160" s="136"/>
      <c r="FR160" s="136"/>
      <c r="FS160" s="136"/>
      <c r="FT160" s="136"/>
      <c r="FU160" s="136"/>
      <c r="FV160" s="136"/>
      <c r="FW160" s="136"/>
      <c r="FX160" s="136"/>
      <c r="FY160" s="136"/>
      <c r="FZ160" s="136"/>
      <c r="GA160" s="136"/>
      <c r="GB160" s="136"/>
      <c r="GC160" s="136"/>
      <c r="GD160" s="136"/>
      <c r="GE160" s="136"/>
      <c r="GF160" s="136"/>
      <c r="GG160" s="136"/>
      <c r="GH160" s="136"/>
      <c r="GI160" s="136"/>
      <c r="GJ160" s="136"/>
      <c r="GK160" s="136"/>
      <c r="GL160" s="136"/>
      <c r="GM160" s="136"/>
      <c r="GN160" s="136"/>
      <c r="GO160" s="136"/>
      <c r="GP160" s="136"/>
      <c r="GQ160" s="136"/>
      <c r="GR160" s="136"/>
      <c r="GS160" s="136"/>
      <c r="GT160" s="136"/>
      <c r="GU160" s="136"/>
      <c r="GV160" s="136"/>
      <c r="GW160" s="136"/>
      <c r="GX160" s="136"/>
      <c r="GY160" s="136"/>
      <c r="GZ160" s="136"/>
      <c r="HA160" s="136"/>
      <c r="HB160" s="136"/>
      <c r="HC160" s="136"/>
      <c r="HD160" s="136"/>
      <c r="HE160" s="136"/>
      <c r="HF160" s="136"/>
      <c r="HG160" s="136"/>
      <c r="HH160" s="136"/>
      <c r="HI160" s="136"/>
      <c r="HJ160" s="136"/>
      <c r="HK160" s="136"/>
      <c r="HL160" s="136"/>
      <c r="HM160" s="136"/>
      <c r="HN160" s="81"/>
      <c r="HO160" s="81"/>
      <c r="HP160" s="81"/>
      <c r="HQ160" s="81"/>
      <c r="HR160" s="81"/>
      <c r="HS160" s="81"/>
      <c r="HT160" s="81"/>
      <c r="HU160" s="81"/>
      <c r="HV160" s="81"/>
      <c r="HW160" s="81"/>
    </row>
    <row r="161" ht="12.75" customHeight="1">
      <c r="A161" s="19"/>
      <c r="B161" s="24"/>
      <c r="C161" s="135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6"/>
      <c r="AV161" s="136"/>
      <c r="AW161" s="136"/>
      <c r="AX161" s="136"/>
      <c r="AY161" s="136"/>
      <c r="AZ161" s="136"/>
      <c r="BA161" s="136"/>
      <c r="BB161" s="136"/>
      <c r="BC161" s="136"/>
      <c r="BD161" s="136"/>
      <c r="BE161" s="136"/>
      <c r="BF161" s="136"/>
      <c r="BG161" s="136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36"/>
      <c r="BR161" s="136"/>
      <c r="BS161" s="136"/>
      <c r="BT161" s="136"/>
      <c r="BU161" s="136"/>
      <c r="BV161" s="136"/>
      <c r="BW161" s="136"/>
      <c r="BX161" s="136"/>
      <c r="BY161" s="136"/>
      <c r="BZ161" s="136"/>
      <c r="CA161" s="136"/>
      <c r="CB161" s="136"/>
      <c r="CC161" s="136"/>
      <c r="CD161" s="136"/>
      <c r="CE161" s="136"/>
      <c r="CF161" s="136"/>
      <c r="CG161" s="136"/>
      <c r="CH161" s="136"/>
      <c r="CI161" s="136"/>
      <c r="CJ161" s="136"/>
      <c r="CK161" s="136"/>
      <c r="CL161" s="136"/>
      <c r="CM161" s="136"/>
      <c r="CN161" s="136"/>
      <c r="CO161" s="136"/>
      <c r="CP161" s="136"/>
      <c r="CQ161" s="136"/>
      <c r="CR161" s="136"/>
      <c r="CS161" s="136"/>
      <c r="CT161" s="136"/>
      <c r="CU161" s="136"/>
      <c r="CV161" s="136"/>
      <c r="CW161" s="136"/>
      <c r="CX161" s="136"/>
      <c r="CY161" s="136"/>
      <c r="CZ161" s="136"/>
      <c r="DA161" s="136"/>
      <c r="DB161" s="136"/>
      <c r="DC161" s="136"/>
      <c r="DD161" s="136"/>
      <c r="DE161" s="136"/>
      <c r="DF161" s="136"/>
      <c r="DG161" s="136"/>
      <c r="DH161" s="136"/>
      <c r="DI161" s="136"/>
      <c r="DJ161" s="136"/>
      <c r="DK161" s="136"/>
      <c r="DL161" s="136"/>
      <c r="DM161" s="136"/>
      <c r="DN161" s="136"/>
      <c r="DO161" s="136"/>
      <c r="DP161" s="136"/>
      <c r="DQ161" s="136"/>
      <c r="DR161" s="136"/>
      <c r="DS161" s="136"/>
      <c r="DT161" s="136"/>
      <c r="DU161" s="136"/>
      <c r="DV161" s="136"/>
      <c r="DW161" s="136"/>
      <c r="DX161" s="136"/>
      <c r="DY161" s="136"/>
      <c r="DZ161" s="136"/>
      <c r="EA161" s="136"/>
      <c r="EB161" s="136"/>
      <c r="EC161" s="136"/>
      <c r="ED161" s="136"/>
      <c r="EE161" s="136"/>
      <c r="EF161" s="136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36"/>
      <c r="EQ161" s="136"/>
      <c r="ER161" s="136"/>
      <c r="ES161" s="136"/>
      <c r="ET161" s="136"/>
      <c r="EU161" s="136"/>
      <c r="EV161" s="136"/>
      <c r="EW161" s="136"/>
      <c r="EX161" s="136"/>
      <c r="EY161" s="136"/>
      <c r="EZ161" s="136"/>
      <c r="FA161" s="136"/>
      <c r="FB161" s="136"/>
      <c r="FC161" s="136"/>
      <c r="FD161" s="136"/>
      <c r="FE161" s="136"/>
      <c r="FF161" s="136"/>
      <c r="FG161" s="136"/>
      <c r="FH161" s="136"/>
      <c r="FI161" s="136"/>
      <c r="FJ161" s="136"/>
      <c r="FK161" s="136"/>
      <c r="FL161" s="136"/>
      <c r="FM161" s="136"/>
      <c r="FN161" s="136"/>
      <c r="FO161" s="136"/>
      <c r="FP161" s="136"/>
      <c r="FQ161" s="136"/>
      <c r="FR161" s="136"/>
      <c r="FS161" s="136"/>
      <c r="FT161" s="136"/>
      <c r="FU161" s="136"/>
      <c r="FV161" s="136"/>
      <c r="FW161" s="136"/>
      <c r="FX161" s="136"/>
      <c r="FY161" s="136"/>
      <c r="FZ161" s="136"/>
      <c r="GA161" s="136"/>
      <c r="GB161" s="136"/>
      <c r="GC161" s="136"/>
      <c r="GD161" s="136"/>
      <c r="GE161" s="136"/>
      <c r="GF161" s="136"/>
      <c r="GG161" s="136"/>
      <c r="GH161" s="136"/>
      <c r="GI161" s="136"/>
      <c r="GJ161" s="136"/>
      <c r="GK161" s="136"/>
      <c r="GL161" s="136"/>
      <c r="GM161" s="136"/>
      <c r="GN161" s="136"/>
      <c r="GO161" s="136"/>
      <c r="GP161" s="136"/>
      <c r="GQ161" s="136"/>
      <c r="GR161" s="136"/>
      <c r="GS161" s="136"/>
      <c r="GT161" s="136"/>
      <c r="GU161" s="136"/>
      <c r="GV161" s="136"/>
      <c r="GW161" s="136"/>
      <c r="GX161" s="136"/>
      <c r="GY161" s="136"/>
      <c r="GZ161" s="136"/>
      <c r="HA161" s="136"/>
      <c r="HB161" s="136"/>
      <c r="HC161" s="136"/>
      <c r="HD161" s="136"/>
      <c r="HE161" s="136"/>
      <c r="HF161" s="136"/>
      <c r="HG161" s="136"/>
      <c r="HH161" s="136"/>
      <c r="HI161" s="136"/>
      <c r="HJ161" s="136"/>
      <c r="HK161" s="136"/>
      <c r="HL161" s="136"/>
      <c r="HM161" s="136"/>
      <c r="HN161" s="81"/>
      <c r="HO161" s="81"/>
      <c r="HP161" s="81"/>
      <c r="HQ161" s="81"/>
      <c r="HR161" s="81"/>
      <c r="HS161" s="81"/>
      <c r="HT161" s="81"/>
      <c r="HU161" s="81"/>
      <c r="HV161" s="81"/>
      <c r="HW161" s="81"/>
    </row>
    <row r="162" ht="12.75" customHeight="1">
      <c r="A162" s="19"/>
      <c r="B162" s="24"/>
      <c r="C162" s="135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6"/>
      <c r="AV162" s="136"/>
      <c r="AW162" s="136"/>
      <c r="AX162" s="136"/>
      <c r="AY162" s="136"/>
      <c r="AZ162" s="136"/>
      <c r="BA162" s="136"/>
      <c r="BB162" s="136"/>
      <c r="BC162" s="136"/>
      <c r="BD162" s="136"/>
      <c r="BE162" s="136"/>
      <c r="BF162" s="136"/>
      <c r="BG162" s="136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36"/>
      <c r="BR162" s="136"/>
      <c r="BS162" s="136"/>
      <c r="BT162" s="136"/>
      <c r="BU162" s="136"/>
      <c r="BV162" s="136"/>
      <c r="BW162" s="136"/>
      <c r="BX162" s="136"/>
      <c r="BY162" s="136"/>
      <c r="BZ162" s="136"/>
      <c r="CA162" s="136"/>
      <c r="CB162" s="136"/>
      <c r="CC162" s="136"/>
      <c r="CD162" s="136"/>
      <c r="CE162" s="136"/>
      <c r="CF162" s="136"/>
      <c r="CG162" s="136"/>
      <c r="CH162" s="136"/>
      <c r="CI162" s="136"/>
      <c r="CJ162" s="136"/>
      <c r="CK162" s="136"/>
      <c r="CL162" s="136"/>
      <c r="CM162" s="136"/>
      <c r="CN162" s="136"/>
      <c r="CO162" s="136"/>
      <c r="CP162" s="136"/>
      <c r="CQ162" s="136"/>
      <c r="CR162" s="136"/>
      <c r="CS162" s="136"/>
      <c r="CT162" s="136"/>
      <c r="CU162" s="136"/>
      <c r="CV162" s="136"/>
      <c r="CW162" s="136"/>
      <c r="CX162" s="136"/>
      <c r="CY162" s="136"/>
      <c r="CZ162" s="136"/>
      <c r="DA162" s="136"/>
      <c r="DB162" s="136"/>
      <c r="DC162" s="136"/>
      <c r="DD162" s="136"/>
      <c r="DE162" s="136"/>
      <c r="DF162" s="136"/>
      <c r="DG162" s="136"/>
      <c r="DH162" s="136"/>
      <c r="DI162" s="136"/>
      <c r="DJ162" s="136"/>
      <c r="DK162" s="136"/>
      <c r="DL162" s="136"/>
      <c r="DM162" s="136"/>
      <c r="DN162" s="136"/>
      <c r="DO162" s="136"/>
      <c r="DP162" s="136"/>
      <c r="DQ162" s="136"/>
      <c r="DR162" s="136"/>
      <c r="DS162" s="136"/>
      <c r="DT162" s="136"/>
      <c r="DU162" s="136"/>
      <c r="DV162" s="136"/>
      <c r="DW162" s="136"/>
      <c r="DX162" s="136"/>
      <c r="DY162" s="136"/>
      <c r="DZ162" s="136"/>
      <c r="EA162" s="136"/>
      <c r="EB162" s="136"/>
      <c r="EC162" s="136"/>
      <c r="ED162" s="136"/>
      <c r="EE162" s="136"/>
      <c r="EF162" s="136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36"/>
      <c r="EQ162" s="136"/>
      <c r="ER162" s="136"/>
      <c r="ES162" s="136"/>
      <c r="ET162" s="136"/>
      <c r="EU162" s="136"/>
      <c r="EV162" s="136"/>
      <c r="EW162" s="136"/>
      <c r="EX162" s="136"/>
      <c r="EY162" s="136"/>
      <c r="EZ162" s="136"/>
      <c r="FA162" s="136"/>
      <c r="FB162" s="136"/>
      <c r="FC162" s="136"/>
      <c r="FD162" s="136"/>
      <c r="FE162" s="136"/>
      <c r="FF162" s="136"/>
      <c r="FG162" s="136"/>
      <c r="FH162" s="136"/>
      <c r="FI162" s="136"/>
      <c r="FJ162" s="136"/>
      <c r="FK162" s="136"/>
      <c r="FL162" s="136"/>
      <c r="FM162" s="136"/>
      <c r="FN162" s="136"/>
      <c r="FO162" s="136"/>
      <c r="FP162" s="136"/>
      <c r="FQ162" s="136"/>
      <c r="FR162" s="136"/>
      <c r="FS162" s="136"/>
      <c r="FT162" s="136"/>
      <c r="FU162" s="136"/>
      <c r="FV162" s="136"/>
      <c r="FW162" s="136"/>
      <c r="FX162" s="136"/>
      <c r="FY162" s="136"/>
      <c r="FZ162" s="136"/>
      <c r="GA162" s="136"/>
      <c r="GB162" s="136"/>
      <c r="GC162" s="136"/>
      <c r="GD162" s="136"/>
      <c r="GE162" s="136"/>
      <c r="GF162" s="136"/>
      <c r="GG162" s="136"/>
      <c r="GH162" s="136"/>
      <c r="GI162" s="136"/>
      <c r="GJ162" s="136"/>
      <c r="GK162" s="136"/>
      <c r="GL162" s="136"/>
      <c r="GM162" s="136"/>
      <c r="GN162" s="136"/>
      <c r="GO162" s="136"/>
      <c r="GP162" s="136"/>
      <c r="GQ162" s="136"/>
      <c r="GR162" s="136"/>
      <c r="GS162" s="136"/>
      <c r="GT162" s="136"/>
      <c r="GU162" s="136"/>
      <c r="GV162" s="136"/>
      <c r="GW162" s="136"/>
      <c r="GX162" s="136"/>
      <c r="GY162" s="136"/>
      <c r="GZ162" s="136"/>
      <c r="HA162" s="136"/>
      <c r="HB162" s="136"/>
      <c r="HC162" s="136"/>
      <c r="HD162" s="136"/>
      <c r="HE162" s="136"/>
      <c r="HF162" s="136"/>
      <c r="HG162" s="136"/>
      <c r="HH162" s="136"/>
      <c r="HI162" s="136"/>
      <c r="HJ162" s="136"/>
      <c r="HK162" s="136"/>
      <c r="HL162" s="136"/>
      <c r="HM162" s="136"/>
      <c r="HN162" s="81"/>
      <c r="HO162" s="81"/>
      <c r="HP162" s="81"/>
      <c r="HQ162" s="81"/>
      <c r="HR162" s="81"/>
      <c r="HS162" s="81"/>
      <c r="HT162" s="81"/>
      <c r="HU162" s="81"/>
      <c r="HV162" s="81"/>
      <c r="HW162" s="81"/>
    </row>
    <row r="163" ht="12.75" customHeight="1">
      <c r="A163" s="19"/>
      <c r="B163" s="24"/>
      <c r="C163" s="135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6"/>
      <c r="AV163" s="136"/>
      <c r="AW163" s="136"/>
      <c r="AX163" s="136"/>
      <c r="AY163" s="136"/>
      <c r="AZ163" s="136"/>
      <c r="BA163" s="136"/>
      <c r="BB163" s="136"/>
      <c r="BC163" s="136"/>
      <c r="BD163" s="136"/>
      <c r="BE163" s="136"/>
      <c r="BF163" s="136"/>
      <c r="BG163" s="136"/>
      <c r="BH163" s="136"/>
      <c r="BI163" s="136"/>
      <c r="BJ163" s="136"/>
      <c r="BK163" s="136"/>
      <c r="BL163" s="136"/>
      <c r="BM163" s="136"/>
      <c r="BN163" s="136"/>
      <c r="BO163" s="136"/>
      <c r="BP163" s="136"/>
      <c r="BQ163" s="136"/>
      <c r="BR163" s="136"/>
      <c r="BS163" s="136"/>
      <c r="BT163" s="136"/>
      <c r="BU163" s="136"/>
      <c r="BV163" s="136"/>
      <c r="BW163" s="136"/>
      <c r="BX163" s="136"/>
      <c r="BY163" s="136"/>
      <c r="BZ163" s="136"/>
      <c r="CA163" s="136"/>
      <c r="CB163" s="136"/>
      <c r="CC163" s="136"/>
      <c r="CD163" s="136"/>
      <c r="CE163" s="136"/>
      <c r="CF163" s="136"/>
      <c r="CG163" s="136"/>
      <c r="CH163" s="136"/>
      <c r="CI163" s="136"/>
      <c r="CJ163" s="136"/>
      <c r="CK163" s="136"/>
      <c r="CL163" s="136"/>
      <c r="CM163" s="136"/>
      <c r="CN163" s="136"/>
      <c r="CO163" s="136"/>
      <c r="CP163" s="136"/>
      <c r="CQ163" s="136"/>
      <c r="CR163" s="136"/>
      <c r="CS163" s="136"/>
      <c r="CT163" s="136"/>
      <c r="CU163" s="136"/>
      <c r="CV163" s="136"/>
      <c r="CW163" s="136"/>
      <c r="CX163" s="136"/>
      <c r="CY163" s="136"/>
      <c r="CZ163" s="136"/>
      <c r="DA163" s="136"/>
      <c r="DB163" s="136"/>
      <c r="DC163" s="136"/>
      <c r="DD163" s="136"/>
      <c r="DE163" s="136"/>
      <c r="DF163" s="136"/>
      <c r="DG163" s="136"/>
      <c r="DH163" s="136"/>
      <c r="DI163" s="136"/>
      <c r="DJ163" s="136"/>
      <c r="DK163" s="136"/>
      <c r="DL163" s="136"/>
      <c r="DM163" s="136"/>
      <c r="DN163" s="136"/>
      <c r="DO163" s="136"/>
      <c r="DP163" s="136"/>
      <c r="DQ163" s="136"/>
      <c r="DR163" s="136"/>
      <c r="DS163" s="136"/>
      <c r="DT163" s="136"/>
      <c r="DU163" s="136"/>
      <c r="DV163" s="136"/>
      <c r="DW163" s="136"/>
      <c r="DX163" s="136"/>
      <c r="DY163" s="136"/>
      <c r="DZ163" s="136"/>
      <c r="EA163" s="136"/>
      <c r="EB163" s="136"/>
      <c r="EC163" s="136"/>
      <c r="ED163" s="136"/>
      <c r="EE163" s="136"/>
      <c r="EF163" s="136"/>
      <c r="EG163" s="136"/>
      <c r="EH163" s="136"/>
      <c r="EI163" s="136"/>
      <c r="EJ163" s="136"/>
      <c r="EK163" s="136"/>
      <c r="EL163" s="136"/>
      <c r="EM163" s="136"/>
      <c r="EN163" s="136"/>
      <c r="EO163" s="136"/>
      <c r="EP163" s="136"/>
      <c r="EQ163" s="136"/>
      <c r="ER163" s="136"/>
      <c r="ES163" s="136"/>
      <c r="ET163" s="136"/>
      <c r="EU163" s="136"/>
      <c r="EV163" s="136"/>
      <c r="EW163" s="136"/>
      <c r="EX163" s="136"/>
      <c r="EY163" s="136"/>
      <c r="EZ163" s="136"/>
      <c r="FA163" s="136"/>
      <c r="FB163" s="136"/>
      <c r="FC163" s="136"/>
      <c r="FD163" s="136"/>
      <c r="FE163" s="136"/>
      <c r="FF163" s="136"/>
      <c r="FG163" s="136"/>
      <c r="FH163" s="136"/>
      <c r="FI163" s="136"/>
      <c r="FJ163" s="136"/>
      <c r="FK163" s="136"/>
      <c r="FL163" s="136"/>
      <c r="FM163" s="136"/>
      <c r="FN163" s="136"/>
      <c r="FO163" s="136"/>
      <c r="FP163" s="136"/>
      <c r="FQ163" s="136"/>
      <c r="FR163" s="136"/>
      <c r="FS163" s="136"/>
      <c r="FT163" s="136"/>
      <c r="FU163" s="136"/>
      <c r="FV163" s="136"/>
      <c r="FW163" s="136"/>
      <c r="FX163" s="136"/>
      <c r="FY163" s="136"/>
      <c r="FZ163" s="136"/>
      <c r="GA163" s="136"/>
      <c r="GB163" s="136"/>
      <c r="GC163" s="136"/>
      <c r="GD163" s="136"/>
      <c r="GE163" s="136"/>
      <c r="GF163" s="136"/>
      <c r="GG163" s="136"/>
      <c r="GH163" s="136"/>
      <c r="GI163" s="136"/>
      <c r="GJ163" s="136"/>
      <c r="GK163" s="136"/>
      <c r="GL163" s="136"/>
      <c r="GM163" s="136"/>
      <c r="GN163" s="136"/>
      <c r="GO163" s="136"/>
      <c r="GP163" s="136"/>
      <c r="GQ163" s="136"/>
      <c r="GR163" s="136"/>
      <c r="GS163" s="136"/>
      <c r="GT163" s="136"/>
      <c r="GU163" s="136"/>
      <c r="GV163" s="136"/>
      <c r="GW163" s="136"/>
      <c r="GX163" s="136"/>
      <c r="GY163" s="136"/>
      <c r="GZ163" s="136"/>
      <c r="HA163" s="136"/>
      <c r="HB163" s="136"/>
      <c r="HC163" s="136"/>
      <c r="HD163" s="136"/>
      <c r="HE163" s="136"/>
      <c r="HF163" s="136"/>
      <c r="HG163" s="136"/>
      <c r="HH163" s="136"/>
      <c r="HI163" s="136"/>
      <c r="HJ163" s="136"/>
      <c r="HK163" s="136"/>
      <c r="HL163" s="136"/>
      <c r="HM163" s="136"/>
      <c r="HN163" s="81"/>
      <c r="HO163" s="81"/>
      <c r="HP163" s="81"/>
      <c r="HQ163" s="81"/>
      <c r="HR163" s="81"/>
      <c r="HS163" s="81"/>
      <c r="HT163" s="81"/>
      <c r="HU163" s="81"/>
      <c r="HV163" s="81"/>
      <c r="HW163" s="81"/>
    </row>
    <row r="164" ht="12.75" customHeight="1">
      <c r="A164" s="19"/>
      <c r="B164" s="24"/>
      <c r="C164" s="135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6"/>
      <c r="AV164" s="136"/>
      <c r="AW164" s="136"/>
      <c r="AX164" s="136"/>
      <c r="AY164" s="136"/>
      <c r="AZ164" s="136"/>
      <c r="BA164" s="136"/>
      <c r="BB164" s="136"/>
      <c r="BC164" s="136"/>
      <c r="BD164" s="136"/>
      <c r="BE164" s="136"/>
      <c r="BF164" s="136"/>
      <c r="BG164" s="136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36"/>
      <c r="BR164" s="136"/>
      <c r="BS164" s="136"/>
      <c r="BT164" s="136"/>
      <c r="BU164" s="136"/>
      <c r="BV164" s="136"/>
      <c r="BW164" s="136"/>
      <c r="BX164" s="136"/>
      <c r="BY164" s="136"/>
      <c r="BZ164" s="136"/>
      <c r="CA164" s="136"/>
      <c r="CB164" s="136"/>
      <c r="CC164" s="136"/>
      <c r="CD164" s="136"/>
      <c r="CE164" s="136"/>
      <c r="CF164" s="136"/>
      <c r="CG164" s="136"/>
      <c r="CH164" s="136"/>
      <c r="CI164" s="136"/>
      <c r="CJ164" s="136"/>
      <c r="CK164" s="136"/>
      <c r="CL164" s="136"/>
      <c r="CM164" s="136"/>
      <c r="CN164" s="136"/>
      <c r="CO164" s="136"/>
      <c r="CP164" s="136"/>
      <c r="CQ164" s="136"/>
      <c r="CR164" s="136"/>
      <c r="CS164" s="136"/>
      <c r="CT164" s="136"/>
      <c r="CU164" s="136"/>
      <c r="CV164" s="136"/>
      <c r="CW164" s="136"/>
      <c r="CX164" s="136"/>
      <c r="CY164" s="136"/>
      <c r="CZ164" s="136"/>
      <c r="DA164" s="136"/>
      <c r="DB164" s="136"/>
      <c r="DC164" s="136"/>
      <c r="DD164" s="136"/>
      <c r="DE164" s="136"/>
      <c r="DF164" s="136"/>
      <c r="DG164" s="136"/>
      <c r="DH164" s="136"/>
      <c r="DI164" s="136"/>
      <c r="DJ164" s="136"/>
      <c r="DK164" s="136"/>
      <c r="DL164" s="136"/>
      <c r="DM164" s="136"/>
      <c r="DN164" s="136"/>
      <c r="DO164" s="136"/>
      <c r="DP164" s="136"/>
      <c r="DQ164" s="136"/>
      <c r="DR164" s="136"/>
      <c r="DS164" s="136"/>
      <c r="DT164" s="136"/>
      <c r="DU164" s="136"/>
      <c r="DV164" s="136"/>
      <c r="DW164" s="136"/>
      <c r="DX164" s="136"/>
      <c r="DY164" s="136"/>
      <c r="DZ164" s="136"/>
      <c r="EA164" s="136"/>
      <c r="EB164" s="136"/>
      <c r="EC164" s="136"/>
      <c r="ED164" s="136"/>
      <c r="EE164" s="136"/>
      <c r="EF164" s="136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36"/>
      <c r="EQ164" s="136"/>
      <c r="ER164" s="136"/>
      <c r="ES164" s="136"/>
      <c r="ET164" s="136"/>
      <c r="EU164" s="136"/>
      <c r="EV164" s="136"/>
      <c r="EW164" s="136"/>
      <c r="EX164" s="136"/>
      <c r="EY164" s="136"/>
      <c r="EZ164" s="136"/>
      <c r="FA164" s="136"/>
      <c r="FB164" s="136"/>
      <c r="FC164" s="136"/>
      <c r="FD164" s="136"/>
      <c r="FE164" s="136"/>
      <c r="FF164" s="136"/>
      <c r="FG164" s="136"/>
      <c r="FH164" s="136"/>
      <c r="FI164" s="136"/>
      <c r="FJ164" s="136"/>
      <c r="FK164" s="136"/>
      <c r="FL164" s="136"/>
      <c r="FM164" s="136"/>
      <c r="FN164" s="136"/>
      <c r="FO164" s="136"/>
      <c r="FP164" s="136"/>
      <c r="FQ164" s="136"/>
      <c r="FR164" s="136"/>
      <c r="FS164" s="136"/>
      <c r="FT164" s="136"/>
      <c r="FU164" s="136"/>
      <c r="FV164" s="136"/>
      <c r="FW164" s="136"/>
      <c r="FX164" s="136"/>
      <c r="FY164" s="136"/>
      <c r="FZ164" s="136"/>
      <c r="GA164" s="136"/>
      <c r="GB164" s="136"/>
      <c r="GC164" s="136"/>
      <c r="GD164" s="136"/>
      <c r="GE164" s="136"/>
      <c r="GF164" s="136"/>
      <c r="GG164" s="136"/>
      <c r="GH164" s="136"/>
      <c r="GI164" s="136"/>
      <c r="GJ164" s="136"/>
      <c r="GK164" s="136"/>
      <c r="GL164" s="136"/>
      <c r="GM164" s="136"/>
      <c r="GN164" s="136"/>
      <c r="GO164" s="136"/>
      <c r="GP164" s="136"/>
      <c r="GQ164" s="136"/>
      <c r="GR164" s="136"/>
      <c r="GS164" s="136"/>
      <c r="GT164" s="136"/>
      <c r="GU164" s="136"/>
      <c r="GV164" s="136"/>
      <c r="GW164" s="136"/>
      <c r="GX164" s="136"/>
      <c r="GY164" s="136"/>
      <c r="GZ164" s="136"/>
      <c r="HA164" s="136"/>
      <c r="HB164" s="136"/>
      <c r="HC164" s="136"/>
      <c r="HD164" s="136"/>
      <c r="HE164" s="136"/>
      <c r="HF164" s="136"/>
      <c r="HG164" s="136"/>
      <c r="HH164" s="136"/>
      <c r="HI164" s="136"/>
      <c r="HJ164" s="136"/>
      <c r="HK164" s="136"/>
      <c r="HL164" s="136"/>
      <c r="HM164" s="136"/>
      <c r="HN164" s="81"/>
      <c r="HO164" s="81"/>
      <c r="HP164" s="81"/>
      <c r="HQ164" s="81"/>
      <c r="HR164" s="81"/>
      <c r="HS164" s="81"/>
      <c r="HT164" s="81"/>
      <c r="HU164" s="81"/>
      <c r="HV164" s="81"/>
      <c r="HW164" s="81"/>
    </row>
    <row r="165" ht="12.75" customHeight="1">
      <c r="A165" s="19"/>
      <c r="B165" s="24"/>
      <c r="C165" s="135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6"/>
      <c r="AV165" s="136"/>
      <c r="AW165" s="136"/>
      <c r="AX165" s="136"/>
      <c r="AY165" s="136"/>
      <c r="AZ165" s="136"/>
      <c r="BA165" s="136"/>
      <c r="BB165" s="136"/>
      <c r="BC165" s="136"/>
      <c r="BD165" s="136"/>
      <c r="BE165" s="136"/>
      <c r="BF165" s="136"/>
      <c r="BG165" s="136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36"/>
      <c r="BR165" s="136"/>
      <c r="BS165" s="136"/>
      <c r="BT165" s="136"/>
      <c r="BU165" s="136"/>
      <c r="BV165" s="136"/>
      <c r="BW165" s="136"/>
      <c r="BX165" s="136"/>
      <c r="BY165" s="136"/>
      <c r="BZ165" s="136"/>
      <c r="CA165" s="136"/>
      <c r="CB165" s="136"/>
      <c r="CC165" s="136"/>
      <c r="CD165" s="136"/>
      <c r="CE165" s="136"/>
      <c r="CF165" s="136"/>
      <c r="CG165" s="136"/>
      <c r="CH165" s="136"/>
      <c r="CI165" s="136"/>
      <c r="CJ165" s="136"/>
      <c r="CK165" s="136"/>
      <c r="CL165" s="136"/>
      <c r="CM165" s="136"/>
      <c r="CN165" s="136"/>
      <c r="CO165" s="136"/>
      <c r="CP165" s="136"/>
      <c r="CQ165" s="136"/>
      <c r="CR165" s="136"/>
      <c r="CS165" s="136"/>
      <c r="CT165" s="136"/>
      <c r="CU165" s="136"/>
      <c r="CV165" s="136"/>
      <c r="CW165" s="136"/>
      <c r="CX165" s="136"/>
      <c r="CY165" s="136"/>
      <c r="CZ165" s="136"/>
      <c r="DA165" s="136"/>
      <c r="DB165" s="136"/>
      <c r="DC165" s="136"/>
      <c r="DD165" s="136"/>
      <c r="DE165" s="136"/>
      <c r="DF165" s="136"/>
      <c r="DG165" s="136"/>
      <c r="DH165" s="136"/>
      <c r="DI165" s="136"/>
      <c r="DJ165" s="136"/>
      <c r="DK165" s="136"/>
      <c r="DL165" s="136"/>
      <c r="DM165" s="136"/>
      <c r="DN165" s="136"/>
      <c r="DO165" s="136"/>
      <c r="DP165" s="136"/>
      <c r="DQ165" s="136"/>
      <c r="DR165" s="136"/>
      <c r="DS165" s="136"/>
      <c r="DT165" s="136"/>
      <c r="DU165" s="136"/>
      <c r="DV165" s="136"/>
      <c r="DW165" s="136"/>
      <c r="DX165" s="136"/>
      <c r="DY165" s="136"/>
      <c r="DZ165" s="136"/>
      <c r="EA165" s="136"/>
      <c r="EB165" s="136"/>
      <c r="EC165" s="136"/>
      <c r="ED165" s="136"/>
      <c r="EE165" s="136"/>
      <c r="EF165" s="136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36"/>
      <c r="EQ165" s="136"/>
      <c r="ER165" s="136"/>
      <c r="ES165" s="136"/>
      <c r="ET165" s="136"/>
      <c r="EU165" s="136"/>
      <c r="EV165" s="136"/>
      <c r="EW165" s="136"/>
      <c r="EX165" s="136"/>
      <c r="EY165" s="136"/>
      <c r="EZ165" s="136"/>
      <c r="FA165" s="136"/>
      <c r="FB165" s="136"/>
      <c r="FC165" s="136"/>
      <c r="FD165" s="136"/>
      <c r="FE165" s="136"/>
      <c r="FF165" s="136"/>
      <c r="FG165" s="136"/>
      <c r="FH165" s="136"/>
      <c r="FI165" s="136"/>
      <c r="FJ165" s="136"/>
      <c r="FK165" s="136"/>
      <c r="FL165" s="136"/>
      <c r="FM165" s="136"/>
      <c r="FN165" s="136"/>
      <c r="FO165" s="136"/>
      <c r="FP165" s="136"/>
      <c r="FQ165" s="136"/>
      <c r="FR165" s="136"/>
      <c r="FS165" s="136"/>
      <c r="FT165" s="136"/>
      <c r="FU165" s="136"/>
      <c r="FV165" s="136"/>
      <c r="FW165" s="136"/>
      <c r="FX165" s="136"/>
      <c r="FY165" s="136"/>
      <c r="FZ165" s="136"/>
      <c r="GA165" s="136"/>
      <c r="GB165" s="136"/>
      <c r="GC165" s="136"/>
      <c r="GD165" s="136"/>
      <c r="GE165" s="136"/>
      <c r="GF165" s="136"/>
      <c r="GG165" s="136"/>
      <c r="GH165" s="136"/>
      <c r="GI165" s="136"/>
      <c r="GJ165" s="136"/>
      <c r="GK165" s="136"/>
      <c r="GL165" s="136"/>
      <c r="GM165" s="136"/>
      <c r="GN165" s="136"/>
      <c r="GO165" s="136"/>
      <c r="GP165" s="136"/>
      <c r="GQ165" s="136"/>
      <c r="GR165" s="136"/>
      <c r="GS165" s="136"/>
      <c r="GT165" s="136"/>
      <c r="GU165" s="136"/>
      <c r="GV165" s="136"/>
      <c r="GW165" s="136"/>
      <c r="GX165" s="136"/>
      <c r="GY165" s="136"/>
      <c r="GZ165" s="136"/>
      <c r="HA165" s="136"/>
      <c r="HB165" s="136"/>
      <c r="HC165" s="136"/>
      <c r="HD165" s="136"/>
      <c r="HE165" s="136"/>
      <c r="HF165" s="136"/>
      <c r="HG165" s="136"/>
      <c r="HH165" s="136"/>
      <c r="HI165" s="136"/>
      <c r="HJ165" s="136"/>
      <c r="HK165" s="136"/>
      <c r="HL165" s="136"/>
      <c r="HM165" s="136"/>
      <c r="HN165" s="81"/>
      <c r="HO165" s="81"/>
      <c r="HP165" s="81"/>
      <c r="HQ165" s="81"/>
      <c r="HR165" s="81"/>
      <c r="HS165" s="81"/>
      <c r="HT165" s="81"/>
      <c r="HU165" s="81"/>
      <c r="HV165" s="81"/>
      <c r="HW165" s="81"/>
    </row>
    <row r="166" ht="12.75" customHeight="1">
      <c r="A166" s="19"/>
      <c r="B166" s="24"/>
      <c r="C166" s="135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6"/>
      <c r="AV166" s="136"/>
      <c r="AW166" s="136"/>
      <c r="AX166" s="136"/>
      <c r="AY166" s="136"/>
      <c r="AZ166" s="136"/>
      <c r="BA166" s="136"/>
      <c r="BB166" s="136"/>
      <c r="BC166" s="136"/>
      <c r="BD166" s="136"/>
      <c r="BE166" s="136"/>
      <c r="BF166" s="136"/>
      <c r="BG166" s="136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36"/>
      <c r="BR166" s="136"/>
      <c r="BS166" s="136"/>
      <c r="BT166" s="136"/>
      <c r="BU166" s="136"/>
      <c r="BV166" s="136"/>
      <c r="BW166" s="136"/>
      <c r="BX166" s="136"/>
      <c r="BY166" s="136"/>
      <c r="BZ166" s="136"/>
      <c r="CA166" s="136"/>
      <c r="CB166" s="136"/>
      <c r="CC166" s="136"/>
      <c r="CD166" s="136"/>
      <c r="CE166" s="136"/>
      <c r="CF166" s="136"/>
      <c r="CG166" s="136"/>
      <c r="CH166" s="136"/>
      <c r="CI166" s="136"/>
      <c r="CJ166" s="136"/>
      <c r="CK166" s="136"/>
      <c r="CL166" s="136"/>
      <c r="CM166" s="136"/>
      <c r="CN166" s="136"/>
      <c r="CO166" s="136"/>
      <c r="CP166" s="136"/>
      <c r="CQ166" s="136"/>
      <c r="CR166" s="136"/>
      <c r="CS166" s="136"/>
      <c r="CT166" s="136"/>
      <c r="CU166" s="136"/>
      <c r="CV166" s="136"/>
      <c r="CW166" s="136"/>
      <c r="CX166" s="136"/>
      <c r="CY166" s="136"/>
      <c r="CZ166" s="136"/>
      <c r="DA166" s="136"/>
      <c r="DB166" s="136"/>
      <c r="DC166" s="136"/>
      <c r="DD166" s="136"/>
      <c r="DE166" s="136"/>
      <c r="DF166" s="136"/>
      <c r="DG166" s="136"/>
      <c r="DH166" s="136"/>
      <c r="DI166" s="136"/>
      <c r="DJ166" s="136"/>
      <c r="DK166" s="136"/>
      <c r="DL166" s="136"/>
      <c r="DM166" s="136"/>
      <c r="DN166" s="136"/>
      <c r="DO166" s="136"/>
      <c r="DP166" s="136"/>
      <c r="DQ166" s="136"/>
      <c r="DR166" s="136"/>
      <c r="DS166" s="136"/>
      <c r="DT166" s="136"/>
      <c r="DU166" s="136"/>
      <c r="DV166" s="136"/>
      <c r="DW166" s="136"/>
      <c r="DX166" s="136"/>
      <c r="DY166" s="136"/>
      <c r="DZ166" s="136"/>
      <c r="EA166" s="136"/>
      <c r="EB166" s="136"/>
      <c r="EC166" s="136"/>
      <c r="ED166" s="136"/>
      <c r="EE166" s="136"/>
      <c r="EF166" s="136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36"/>
      <c r="EQ166" s="136"/>
      <c r="ER166" s="136"/>
      <c r="ES166" s="136"/>
      <c r="ET166" s="136"/>
      <c r="EU166" s="136"/>
      <c r="EV166" s="136"/>
      <c r="EW166" s="136"/>
      <c r="EX166" s="136"/>
      <c r="EY166" s="136"/>
      <c r="EZ166" s="136"/>
      <c r="FA166" s="136"/>
      <c r="FB166" s="136"/>
      <c r="FC166" s="136"/>
      <c r="FD166" s="136"/>
      <c r="FE166" s="136"/>
      <c r="FF166" s="136"/>
      <c r="FG166" s="136"/>
      <c r="FH166" s="136"/>
      <c r="FI166" s="136"/>
      <c r="FJ166" s="136"/>
      <c r="FK166" s="136"/>
      <c r="FL166" s="136"/>
      <c r="FM166" s="136"/>
      <c r="FN166" s="136"/>
      <c r="FO166" s="136"/>
      <c r="FP166" s="136"/>
      <c r="FQ166" s="136"/>
      <c r="FR166" s="136"/>
      <c r="FS166" s="136"/>
      <c r="FT166" s="136"/>
      <c r="FU166" s="136"/>
      <c r="FV166" s="136"/>
      <c r="FW166" s="136"/>
      <c r="FX166" s="136"/>
      <c r="FY166" s="136"/>
      <c r="FZ166" s="136"/>
      <c r="GA166" s="136"/>
      <c r="GB166" s="136"/>
      <c r="GC166" s="136"/>
      <c r="GD166" s="136"/>
      <c r="GE166" s="136"/>
      <c r="GF166" s="136"/>
      <c r="GG166" s="136"/>
      <c r="GH166" s="136"/>
      <c r="GI166" s="136"/>
      <c r="GJ166" s="136"/>
      <c r="GK166" s="136"/>
      <c r="GL166" s="136"/>
      <c r="GM166" s="136"/>
      <c r="GN166" s="136"/>
      <c r="GO166" s="136"/>
      <c r="GP166" s="136"/>
      <c r="GQ166" s="136"/>
      <c r="GR166" s="136"/>
      <c r="GS166" s="136"/>
      <c r="GT166" s="136"/>
      <c r="GU166" s="136"/>
      <c r="GV166" s="136"/>
      <c r="GW166" s="136"/>
      <c r="GX166" s="136"/>
      <c r="GY166" s="136"/>
      <c r="GZ166" s="136"/>
      <c r="HA166" s="136"/>
      <c r="HB166" s="136"/>
      <c r="HC166" s="136"/>
      <c r="HD166" s="136"/>
      <c r="HE166" s="136"/>
      <c r="HF166" s="136"/>
      <c r="HG166" s="136"/>
      <c r="HH166" s="136"/>
      <c r="HI166" s="136"/>
      <c r="HJ166" s="136"/>
      <c r="HK166" s="136"/>
      <c r="HL166" s="136"/>
      <c r="HM166" s="136"/>
      <c r="HN166" s="81"/>
      <c r="HO166" s="81"/>
      <c r="HP166" s="81"/>
      <c r="HQ166" s="81"/>
      <c r="HR166" s="81"/>
      <c r="HS166" s="81"/>
      <c r="HT166" s="81"/>
      <c r="HU166" s="81"/>
      <c r="HV166" s="81"/>
      <c r="HW166" s="81"/>
    </row>
    <row r="167" ht="12.75" customHeight="1">
      <c r="A167" s="19"/>
      <c r="B167" s="24"/>
      <c r="C167" s="135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  <c r="AW167" s="136"/>
      <c r="AX167" s="136"/>
      <c r="AY167" s="136"/>
      <c r="AZ167" s="136"/>
      <c r="BA167" s="136"/>
      <c r="BB167" s="136"/>
      <c r="BC167" s="136"/>
      <c r="BD167" s="136"/>
      <c r="BE167" s="136"/>
      <c r="BF167" s="136"/>
      <c r="BG167" s="136"/>
      <c r="BH167" s="136"/>
      <c r="BI167" s="136"/>
      <c r="BJ167" s="136"/>
      <c r="BK167" s="136"/>
      <c r="BL167" s="136"/>
      <c r="BM167" s="136"/>
      <c r="BN167" s="136"/>
      <c r="BO167" s="136"/>
      <c r="BP167" s="136"/>
      <c r="BQ167" s="136"/>
      <c r="BR167" s="136"/>
      <c r="BS167" s="136"/>
      <c r="BT167" s="136"/>
      <c r="BU167" s="136"/>
      <c r="BV167" s="136"/>
      <c r="BW167" s="136"/>
      <c r="BX167" s="136"/>
      <c r="BY167" s="136"/>
      <c r="BZ167" s="136"/>
      <c r="CA167" s="136"/>
      <c r="CB167" s="136"/>
      <c r="CC167" s="136"/>
      <c r="CD167" s="136"/>
      <c r="CE167" s="136"/>
      <c r="CF167" s="136"/>
      <c r="CG167" s="136"/>
      <c r="CH167" s="136"/>
      <c r="CI167" s="136"/>
      <c r="CJ167" s="136"/>
      <c r="CK167" s="136"/>
      <c r="CL167" s="136"/>
      <c r="CM167" s="136"/>
      <c r="CN167" s="136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  <c r="DA167" s="136"/>
      <c r="DB167" s="136"/>
      <c r="DC167" s="136"/>
      <c r="DD167" s="136"/>
      <c r="DE167" s="136"/>
      <c r="DF167" s="136"/>
      <c r="DG167" s="136"/>
      <c r="DH167" s="136"/>
      <c r="DI167" s="136"/>
      <c r="DJ167" s="136"/>
      <c r="DK167" s="136"/>
      <c r="DL167" s="136"/>
      <c r="DM167" s="136"/>
      <c r="DN167" s="136"/>
      <c r="DO167" s="136"/>
      <c r="DP167" s="136"/>
      <c r="DQ167" s="136"/>
      <c r="DR167" s="136"/>
      <c r="DS167" s="136"/>
      <c r="DT167" s="136"/>
      <c r="DU167" s="136"/>
      <c r="DV167" s="136"/>
      <c r="DW167" s="136"/>
      <c r="DX167" s="136"/>
      <c r="DY167" s="136"/>
      <c r="DZ167" s="136"/>
      <c r="EA167" s="136"/>
      <c r="EB167" s="136"/>
      <c r="EC167" s="136"/>
      <c r="ED167" s="136"/>
      <c r="EE167" s="136"/>
      <c r="EF167" s="136"/>
      <c r="EG167" s="136"/>
      <c r="EH167" s="136"/>
      <c r="EI167" s="136"/>
      <c r="EJ167" s="136"/>
      <c r="EK167" s="136"/>
      <c r="EL167" s="136"/>
      <c r="EM167" s="136"/>
      <c r="EN167" s="136"/>
      <c r="EO167" s="136"/>
      <c r="EP167" s="136"/>
      <c r="EQ167" s="136"/>
      <c r="ER167" s="136"/>
      <c r="ES167" s="136"/>
      <c r="ET167" s="136"/>
      <c r="EU167" s="136"/>
      <c r="EV167" s="136"/>
      <c r="EW167" s="136"/>
      <c r="EX167" s="136"/>
      <c r="EY167" s="136"/>
      <c r="EZ167" s="136"/>
      <c r="FA167" s="136"/>
      <c r="FB167" s="136"/>
      <c r="FC167" s="136"/>
      <c r="FD167" s="136"/>
      <c r="FE167" s="136"/>
      <c r="FF167" s="136"/>
      <c r="FG167" s="136"/>
      <c r="FH167" s="136"/>
      <c r="FI167" s="136"/>
      <c r="FJ167" s="136"/>
      <c r="FK167" s="136"/>
      <c r="FL167" s="136"/>
      <c r="FM167" s="136"/>
      <c r="FN167" s="136"/>
      <c r="FO167" s="136"/>
      <c r="FP167" s="136"/>
      <c r="FQ167" s="136"/>
      <c r="FR167" s="136"/>
      <c r="FS167" s="136"/>
      <c r="FT167" s="136"/>
      <c r="FU167" s="136"/>
      <c r="FV167" s="136"/>
      <c r="FW167" s="136"/>
      <c r="FX167" s="136"/>
      <c r="FY167" s="136"/>
      <c r="FZ167" s="136"/>
      <c r="GA167" s="136"/>
      <c r="GB167" s="136"/>
      <c r="GC167" s="136"/>
      <c r="GD167" s="136"/>
      <c r="GE167" s="136"/>
      <c r="GF167" s="136"/>
      <c r="GG167" s="136"/>
      <c r="GH167" s="136"/>
      <c r="GI167" s="136"/>
      <c r="GJ167" s="136"/>
      <c r="GK167" s="136"/>
      <c r="GL167" s="136"/>
      <c r="GM167" s="136"/>
      <c r="GN167" s="136"/>
      <c r="GO167" s="136"/>
      <c r="GP167" s="136"/>
      <c r="GQ167" s="136"/>
      <c r="GR167" s="136"/>
      <c r="GS167" s="136"/>
      <c r="GT167" s="136"/>
      <c r="GU167" s="136"/>
      <c r="GV167" s="136"/>
      <c r="GW167" s="136"/>
      <c r="GX167" s="136"/>
      <c r="GY167" s="136"/>
      <c r="GZ167" s="136"/>
      <c r="HA167" s="136"/>
      <c r="HB167" s="136"/>
      <c r="HC167" s="136"/>
      <c r="HD167" s="136"/>
      <c r="HE167" s="136"/>
      <c r="HF167" s="136"/>
      <c r="HG167" s="136"/>
      <c r="HH167" s="136"/>
      <c r="HI167" s="136"/>
      <c r="HJ167" s="136"/>
      <c r="HK167" s="136"/>
      <c r="HL167" s="136"/>
      <c r="HM167" s="136"/>
      <c r="HN167" s="81"/>
      <c r="HO167" s="81"/>
      <c r="HP167" s="81"/>
      <c r="HQ167" s="81"/>
      <c r="HR167" s="81"/>
      <c r="HS167" s="81"/>
      <c r="HT167" s="81"/>
      <c r="HU167" s="81"/>
      <c r="HV167" s="81"/>
      <c r="HW167" s="81"/>
    </row>
    <row r="168" ht="12.75" customHeight="1">
      <c r="A168" s="19"/>
      <c r="B168" s="24"/>
      <c r="C168" s="135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6"/>
      <c r="AV168" s="136"/>
      <c r="AW168" s="136"/>
      <c r="AX168" s="136"/>
      <c r="AY168" s="136"/>
      <c r="AZ168" s="136"/>
      <c r="BA168" s="136"/>
      <c r="BB168" s="136"/>
      <c r="BC168" s="136"/>
      <c r="BD168" s="136"/>
      <c r="BE168" s="136"/>
      <c r="BF168" s="136"/>
      <c r="BG168" s="136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36"/>
      <c r="BR168" s="136"/>
      <c r="BS168" s="136"/>
      <c r="BT168" s="136"/>
      <c r="BU168" s="136"/>
      <c r="BV168" s="136"/>
      <c r="BW168" s="136"/>
      <c r="BX168" s="136"/>
      <c r="BY168" s="136"/>
      <c r="BZ168" s="136"/>
      <c r="CA168" s="136"/>
      <c r="CB168" s="136"/>
      <c r="CC168" s="136"/>
      <c r="CD168" s="136"/>
      <c r="CE168" s="136"/>
      <c r="CF168" s="136"/>
      <c r="CG168" s="136"/>
      <c r="CH168" s="136"/>
      <c r="CI168" s="136"/>
      <c r="CJ168" s="136"/>
      <c r="CK168" s="136"/>
      <c r="CL168" s="136"/>
      <c r="CM168" s="136"/>
      <c r="CN168" s="136"/>
      <c r="CO168" s="136"/>
      <c r="CP168" s="136"/>
      <c r="CQ168" s="136"/>
      <c r="CR168" s="136"/>
      <c r="CS168" s="136"/>
      <c r="CT168" s="136"/>
      <c r="CU168" s="136"/>
      <c r="CV168" s="136"/>
      <c r="CW168" s="136"/>
      <c r="CX168" s="136"/>
      <c r="CY168" s="136"/>
      <c r="CZ168" s="136"/>
      <c r="DA168" s="136"/>
      <c r="DB168" s="136"/>
      <c r="DC168" s="136"/>
      <c r="DD168" s="136"/>
      <c r="DE168" s="136"/>
      <c r="DF168" s="136"/>
      <c r="DG168" s="136"/>
      <c r="DH168" s="136"/>
      <c r="DI168" s="136"/>
      <c r="DJ168" s="136"/>
      <c r="DK168" s="136"/>
      <c r="DL168" s="136"/>
      <c r="DM168" s="136"/>
      <c r="DN168" s="136"/>
      <c r="DO168" s="136"/>
      <c r="DP168" s="136"/>
      <c r="DQ168" s="136"/>
      <c r="DR168" s="136"/>
      <c r="DS168" s="136"/>
      <c r="DT168" s="136"/>
      <c r="DU168" s="136"/>
      <c r="DV168" s="136"/>
      <c r="DW168" s="136"/>
      <c r="DX168" s="136"/>
      <c r="DY168" s="136"/>
      <c r="DZ168" s="136"/>
      <c r="EA168" s="136"/>
      <c r="EB168" s="136"/>
      <c r="EC168" s="136"/>
      <c r="ED168" s="136"/>
      <c r="EE168" s="136"/>
      <c r="EF168" s="136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36"/>
      <c r="EQ168" s="136"/>
      <c r="ER168" s="136"/>
      <c r="ES168" s="136"/>
      <c r="ET168" s="136"/>
      <c r="EU168" s="136"/>
      <c r="EV168" s="136"/>
      <c r="EW168" s="136"/>
      <c r="EX168" s="136"/>
      <c r="EY168" s="136"/>
      <c r="EZ168" s="136"/>
      <c r="FA168" s="136"/>
      <c r="FB168" s="136"/>
      <c r="FC168" s="136"/>
      <c r="FD168" s="136"/>
      <c r="FE168" s="136"/>
      <c r="FF168" s="136"/>
      <c r="FG168" s="136"/>
      <c r="FH168" s="136"/>
      <c r="FI168" s="136"/>
      <c r="FJ168" s="136"/>
      <c r="FK168" s="136"/>
      <c r="FL168" s="136"/>
      <c r="FM168" s="136"/>
      <c r="FN168" s="136"/>
      <c r="FO168" s="136"/>
      <c r="FP168" s="136"/>
      <c r="FQ168" s="136"/>
      <c r="FR168" s="136"/>
      <c r="FS168" s="136"/>
      <c r="FT168" s="136"/>
      <c r="FU168" s="136"/>
      <c r="FV168" s="136"/>
      <c r="FW168" s="136"/>
      <c r="FX168" s="136"/>
      <c r="FY168" s="136"/>
      <c r="FZ168" s="136"/>
      <c r="GA168" s="136"/>
      <c r="GB168" s="136"/>
      <c r="GC168" s="136"/>
      <c r="GD168" s="136"/>
      <c r="GE168" s="136"/>
      <c r="GF168" s="136"/>
      <c r="GG168" s="136"/>
      <c r="GH168" s="136"/>
      <c r="GI168" s="136"/>
      <c r="GJ168" s="136"/>
      <c r="GK168" s="136"/>
      <c r="GL168" s="136"/>
      <c r="GM168" s="136"/>
      <c r="GN168" s="136"/>
      <c r="GO168" s="136"/>
      <c r="GP168" s="136"/>
      <c r="GQ168" s="136"/>
      <c r="GR168" s="136"/>
      <c r="GS168" s="136"/>
      <c r="GT168" s="136"/>
      <c r="GU168" s="136"/>
      <c r="GV168" s="136"/>
      <c r="GW168" s="136"/>
      <c r="GX168" s="136"/>
      <c r="GY168" s="136"/>
      <c r="GZ168" s="136"/>
      <c r="HA168" s="136"/>
      <c r="HB168" s="136"/>
      <c r="HC168" s="136"/>
      <c r="HD168" s="136"/>
      <c r="HE168" s="136"/>
      <c r="HF168" s="136"/>
      <c r="HG168" s="136"/>
      <c r="HH168" s="136"/>
      <c r="HI168" s="136"/>
      <c r="HJ168" s="136"/>
      <c r="HK168" s="136"/>
      <c r="HL168" s="136"/>
      <c r="HM168" s="136"/>
      <c r="HN168" s="81"/>
      <c r="HO168" s="81"/>
      <c r="HP168" s="81"/>
      <c r="HQ168" s="81"/>
      <c r="HR168" s="81"/>
      <c r="HS168" s="81"/>
      <c r="HT168" s="81"/>
      <c r="HU168" s="81"/>
      <c r="HV168" s="81"/>
      <c r="HW168" s="81"/>
    </row>
    <row r="169" ht="12.75" customHeight="1">
      <c r="A169" s="19"/>
      <c r="B169" s="24"/>
      <c r="C169" s="135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6"/>
      <c r="AV169" s="136"/>
      <c r="AW169" s="136"/>
      <c r="AX169" s="136"/>
      <c r="AY169" s="136"/>
      <c r="AZ169" s="136"/>
      <c r="BA169" s="136"/>
      <c r="BB169" s="136"/>
      <c r="BC169" s="136"/>
      <c r="BD169" s="136"/>
      <c r="BE169" s="136"/>
      <c r="BF169" s="136"/>
      <c r="BG169" s="136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36"/>
      <c r="BR169" s="136"/>
      <c r="BS169" s="136"/>
      <c r="BT169" s="136"/>
      <c r="BU169" s="136"/>
      <c r="BV169" s="136"/>
      <c r="BW169" s="136"/>
      <c r="BX169" s="136"/>
      <c r="BY169" s="136"/>
      <c r="BZ169" s="136"/>
      <c r="CA169" s="136"/>
      <c r="CB169" s="136"/>
      <c r="CC169" s="136"/>
      <c r="CD169" s="136"/>
      <c r="CE169" s="136"/>
      <c r="CF169" s="136"/>
      <c r="CG169" s="136"/>
      <c r="CH169" s="136"/>
      <c r="CI169" s="136"/>
      <c r="CJ169" s="136"/>
      <c r="CK169" s="136"/>
      <c r="CL169" s="136"/>
      <c r="CM169" s="136"/>
      <c r="CN169" s="136"/>
      <c r="CO169" s="136"/>
      <c r="CP169" s="136"/>
      <c r="CQ169" s="136"/>
      <c r="CR169" s="136"/>
      <c r="CS169" s="136"/>
      <c r="CT169" s="136"/>
      <c r="CU169" s="136"/>
      <c r="CV169" s="136"/>
      <c r="CW169" s="136"/>
      <c r="CX169" s="136"/>
      <c r="CY169" s="136"/>
      <c r="CZ169" s="136"/>
      <c r="DA169" s="136"/>
      <c r="DB169" s="136"/>
      <c r="DC169" s="136"/>
      <c r="DD169" s="136"/>
      <c r="DE169" s="136"/>
      <c r="DF169" s="136"/>
      <c r="DG169" s="136"/>
      <c r="DH169" s="136"/>
      <c r="DI169" s="136"/>
      <c r="DJ169" s="136"/>
      <c r="DK169" s="136"/>
      <c r="DL169" s="136"/>
      <c r="DM169" s="136"/>
      <c r="DN169" s="136"/>
      <c r="DO169" s="136"/>
      <c r="DP169" s="136"/>
      <c r="DQ169" s="136"/>
      <c r="DR169" s="136"/>
      <c r="DS169" s="136"/>
      <c r="DT169" s="136"/>
      <c r="DU169" s="136"/>
      <c r="DV169" s="136"/>
      <c r="DW169" s="136"/>
      <c r="DX169" s="136"/>
      <c r="DY169" s="136"/>
      <c r="DZ169" s="136"/>
      <c r="EA169" s="136"/>
      <c r="EB169" s="136"/>
      <c r="EC169" s="136"/>
      <c r="ED169" s="136"/>
      <c r="EE169" s="136"/>
      <c r="EF169" s="136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36"/>
      <c r="EQ169" s="136"/>
      <c r="ER169" s="136"/>
      <c r="ES169" s="136"/>
      <c r="ET169" s="136"/>
      <c r="EU169" s="136"/>
      <c r="EV169" s="136"/>
      <c r="EW169" s="136"/>
      <c r="EX169" s="136"/>
      <c r="EY169" s="136"/>
      <c r="EZ169" s="136"/>
      <c r="FA169" s="136"/>
      <c r="FB169" s="136"/>
      <c r="FC169" s="136"/>
      <c r="FD169" s="136"/>
      <c r="FE169" s="136"/>
      <c r="FF169" s="136"/>
      <c r="FG169" s="136"/>
      <c r="FH169" s="136"/>
      <c r="FI169" s="136"/>
      <c r="FJ169" s="136"/>
      <c r="FK169" s="136"/>
      <c r="FL169" s="136"/>
      <c r="FM169" s="136"/>
      <c r="FN169" s="136"/>
      <c r="FO169" s="136"/>
      <c r="FP169" s="136"/>
      <c r="FQ169" s="136"/>
      <c r="FR169" s="136"/>
      <c r="FS169" s="136"/>
      <c r="FT169" s="136"/>
      <c r="FU169" s="136"/>
      <c r="FV169" s="136"/>
      <c r="FW169" s="136"/>
      <c r="FX169" s="136"/>
      <c r="FY169" s="136"/>
      <c r="FZ169" s="136"/>
      <c r="GA169" s="136"/>
      <c r="GB169" s="136"/>
      <c r="GC169" s="136"/>
      <c r="GD169" s="136"/>
      <c r="GE169" s="136"/>
      <c r="GF169" s="136"/>
      <c r="GG169" s="136"/>
      <c r="GH169" s="136"/>
      <c r="GI169" s="136"/>
      <c r="GJ169" s="136"/>
      <c r="GK169" s="136"/>
      <c r="GL169" s="136"/>
      <c r="GM169" s="136"/>
      <c r="GN169" s="136"/>
      <c r="GO169" s="136"/>
      <c r="GP169" s="136"/>
      <c r="GQ169" s="136"/>
      <c r="GR169" s="136"/>
      <c r="GS169" s="136"/>
      <c r="GT169" s="136"/>
      <c r="GU169" s="136"/>
      <c r="GV169" s="136"/>
      <c r="GW169" s="136"/>
      <c r="GX169" s="136"/>
      <c r="GY169" s="136"/>
      <c r="GZ169" s="136"/>
      <c r="HA169" s="136"/>
      <c r="HB169" s="136"/>
      <c r="HC169" s="136"/>
      <c r="HD169" s="136"/>
      <c r="HE169" s="136"/>
      <c r="HF169" s="136"/>
      <c r="HG169" s="136"/>
      <c r="HH169" s="136"/>
      <c r="HI169" s="136"/>
      <c r="HJ169" s="136"/>
      <c r="HK169" s="136"/>
      <c r="HL169" s="136"/>
      <c r="HM169" s="136"/>
      <c r="HN169" s="81"/>
      <c r="HO169" s="81"/>
      <c r="HP169" s="81"/>
      <c r="HQ169" s="81"/>
      <c r="HR169" s="81"/>
      <c r="HS169" s="81"/>
      <c r="HT169" s="81"/>
      <c r="HU169" s="81"/>
      <c r="HV169" s="81"/>
      <c r="HW169" s="81"/>
    </row>
    <row r="170" ht="12.75" customHeight="1">
      <c r="A170" s="19"/>
      <c r="B170" s="24"/>
      <c r="C170" s="135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6"/>
      <c r="AV170" s="136"/>
      <c r="AW170" s="136"/>
      <c r="AX170" s="136"/>
      <c r="AY170" s="136"/>
      <c r="AZ170" s="136"/>
      <c r="BA170" s="136"/>
      <c r="BB170" s="136"/>
      <c r="BC170" s="136"/>
      <c r="BD170" s="136"/>
      <c r="BE170" s="136"/>
      <c r="BF170" s="136"/>
      <c r="BG170" s="136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36"/>
      <c r="BR170" s="136"/>
      <c r="BS170" s="136"/>
      <c r="BT170" s="136"/>
      <c r="BU170" s="136"/>
      <c r="BV170" s="136"/>
      <c r="BW170" s="136"/>
      <c r="BX170" s="136"/>
      <c r="BY170" s="136"/>
      <c r="BZ170" s="136"/>
      <c r="CA170" s="136"/>
      <c r="CB170" s="136"/>
      <c r="CC170" s="136"/>
      <c r="CD170" s="136"/>
      <c r="CE170" s="136"/>
      <c r="CF170" s="136"/>
      <c r="CG170" s="136"/>
      <c r="CH170" s="136"/>
      <c r="CI170" s="136"/>
      <c r="CJ170" s="136"/>
      <c r="CK170" s="136"/>
      <c r="CL170" s="136"/>
      <c r="CM170" s="136"/>
      <c r="CN170" s="136"/>
      <c r="CO170" s="136"/>
      <c r="CP170" s="136"/>
      <c r="CQ170" s="136"/>
      <c r="CR170" s="136"/>
      <c r="CS170" s="136"/>
      <c r="CT170" s="136"/>
      <c r="CU170" s="136"/>
      <c r="CV170" s="136"/>
      <c r="CW170" s="136"/>
      <c r="CX170" s="136"/>
      <c r="CY170" s="136"/>
      <c r="CZ170" s="136"/>
      <c r="DA170" s="136"/>
      <c r="DB170" s="136"/>
      <c r="DC170" s="136"/>
      <c r="DD170" s="136"/>
      <c r="DE170" s="136"/>
      <c r="DF170" s="136"/>
      <c r="DG170" s="136"/>
      <c r="DH170" s="136"/>
      <c r="DI170" s="136"/>
      <c r="DJ170" s="136"/>
      <c r="DK170" s="136"/>
      <c r="DL170" s="136"/>
      <c r="DM170" s="136"/>
      <c r="DN170" s="136"/>
      <c r="DO170" s="136"/>
      <c r="DP170" s="136"/>
      <c r="DQ170" s="136"/>
      <c r="DR170" s="136"/>
      <c r="DS170" s="136"/>
      <c r="DT170" s="136"/>
      <c r="DU170" s="136"/>
      <c r="DV170" s="136"/>
      <c r="DW170" s="136"/>
      <c r="DX170" s="136"/>
      <c r="DY170" s="136"/>
      <c r="DZ170" s="136"/>
      <c r="EA170" s="136"/>
      <c r="EB170" s="136"/>
      <c r="EC170" s="136"/>
      <c r="ED170" s="136"/>
      <c r="EE170" s="136"/>
      <c r="EF170" s="136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36"/>
      <c r="EQ170" s="136"/>
      <c r="ER170" s="136"/>
      <c r="ES170" s="136"/>
      <c r="ET170" s="136"/>
      <c r="EU170" s="136"/>
      <c r="EV170" s="136"/>
      <c r="EW170" s="136"/>
      <c r="EX170" s="136"/>
      <c r="EY170" s="136"/>
      <c r="EZ170" s="136"/>
      <c r="FA170" s="136"/>
      <c r="FB170" s="136"/>
      <c r="FC170" s="136"/>
      <c r="FD170" s="136"/>
      <c r="FE170" s="136"/>
      <c r="FF170" s="136"/>
      <c r="FG170" s="136"/>
      <c r="FH170" s="136"/>
      <c r="FI170" s="136"/>
      <c r="FJ170" s="136"/>
      <c r="FK170" s="136"/>
      <c r="FL170" s="136"/>
      <c r="FM170" s="136"/>
      <c r="FN170" s="136"/>
      <c r="FO170" s="136"/>
      <c r="FP170" s="136"/>
      <c r="FQ170" s="136"/>
      <c r="FR170" s="136"/>
      <c r="FS170" s="136"/>
      <c r="FT170" s="136"/>
      <c r="FU170" s="136"/>
      <c r="FV170" s="136"/>
      <c r="FW170" s="136"/>
      <c r="FX170" s="136"/>
      <c r="FY170" s="136"/>
      <c r="FZ170" s="136"/>
      <c r="GA170" s="136"/>
      <c r="GB170" s="136"/>
      <c r="GC170" s="136"/>
      <c r="GD170" s="136"/>
      <c r="GE170" s="136"/>
      <c r="GF170" s="136"/>
      <c r="GG170" s="136"/>
      <c r="GH170" s="136"/>
      <c r="GI170" s="136"/>
      <c r="GJ170" s="136"/>
      <c r="GK170" s="136"/>
      <c r="GL170" s="136"/>
      <c r="GM170" s="136"/>
      <c r="GN170" s="136"/>
      <c r="GO170" s="136"/>
      <c r="GP170" s="136"/>
      <c r="GQ170" s="136"/>
      <c r="GR170" s="136"/>
      <c r="GS170" s="136"/>
      <c r="GT170" s="136"/>
      <c r="GU170" s="136"/>
      <c r="GV170" s="136"/>
      <c r="GW170" s="136"/>
      <c r="GX170" s="136"/>
      <c r="GY170" s="136"/>
      <c r="GZ170" s="136"/>
      <c r="HA170" s="136"/>
      <c r="HB170" s="136"/>
      <c r="HC170" s="136"/>
      <c r="HD170" s="136"/>
      <c r="HE170" s="136"/>
      <c r="HF170" s="136"/>
      <c r="HG170" s="136"/>
      <c r="HH170" s="136"/>
      <c r="HI170" s="136"/>
      <c r="HJ170" s="136"/>
      <c r="HK170" s="136"/>
      <c r="HL170" s="136"/>
      <c r="HM170" s="136"/>
      <c r="HN170" s="81"/>
      <c r="HO170" s="81"/>
      <c r="HP170" s="81"/>
      <c r="HQ170" s="81"/>
      <c r="HR170" s="81"/>
      <c r="HS170" s="81"/>
      <c r="HT170" s="81"/>
      <c r="HU170" s="81"/>
      <c r="HV170" s="81"/>
      <c r="HW170" s="81"/>
    </row>
    <row r="171" ht="12.75" customHeight="1">
      <c r="A171" s="19"/>
      <c r="B171" s="24"/>
      <c r="C171" s="135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6"/>
      <c r="AV171" s="136"/>
      <c r="AW171" s="136"/>
      <c r="AX171" s="136"/>
      <c r="AY171" s="136"/>
      <c r="AZ171" s="136"/>
      <c r="BA171" s="136"/>
      <c r="BB171" s="136"/>
      <c r="BC171" s="136"/>
      <c r="BD171" s="136"/>
      <c r="BE171" s="136"/>
      <c r="BF171" s="136"/>
      <c r="BG171" s="136"/>
      <c r="BH171" s="136"/>
      <c r="BI171" s="136"/>
      <c r="BJ171" s="136"/>
      <c r="BK171" s="136"/>
      <c r="BL171" s="136"/>
      <c r="BM171" s="136"/>
      <c r="BN171" s="136"/>
      <c r="BO171" s="136"/>
      <c r="BP171" s="136"/>
      <c r="BQ171" s="136"/>
      <c r="BR171" s="136"/>
      <c r="BS171" s="136"/>
      <c r="BT171" s="136"/>
      <c r="BU171" s="136"/>
      <c r="BV171" s="136"/>
      <c r="BW171" s="136"/>
      <c r="BX171" s="136"/>
      <c r="BY171" s="136"/>
      <c r="BZ171" s="136"/>
      <c r="CA171" s="136"/>
      <c r="CB171" s="136"/>
      <c r="CC171" s="136"/>
      <c r="CD171" s="136"/>
      <c r="CE171" s="136"/>
      <c r="CF171" s="136"/>
      <c r="CG171" s="136"/>
      <c r="CH171" s="136"/>
      <c r="CI171" s="136"/>
      <c r="CJ171" s="136"/>
      <c r="CK171" s="136"/>
      <c r="CL171" s="136"/>
      <c r="CM171" s="136"/>
      <c r="CN171" s="136"/>
      <c r="CO171" s="136"/>
      <c r="CP171" s="136"/>
      <c r="CQ171" s="136"/>
      <c r="CR171" s="136"/>
      <c r="CS171" s="136"/>
      <c r="CT171" s="136"/>
      <c r="CU171" s="136"/>
      <c r="CV171" s="136"/>
      <c r="CW171" s="136"/>
      <c r="CX171" s="136"/>
      <c r="CY171" s="136"/>
      <c r="CZ171" s="136"/>
      <c r="DA171" s="136"/>
      <c r="DB171" s="136"/>
      <c r="DC171" s="136"/>
      <c r="DD171" s="136"/>
      <c r="DE171" s="136"/>
      <c r="DF171" s="136"/>
      <c r="DG171" s="136"/>
      <c r="DH171" s="136"/>
      <c r="DI171" s="136"/>
      <c r="DJ171" s="136"/>
      <c r="DK171" s="136"/>
      <c r="DL171" s="136"/>
      <c r="DM171" s="136"/>
      <c r="DN171" s="136"/>
      <c r="DO171" s="136"/>
      <c r="DP171" s="136"/>
      <c r="DQ171" s="136"/>
      <c r="DR171" s="136"/>
      <c r="DS171" s="136"/>
      <c r="DT171" s="136"/>
      <c r="DU171" s="136"/>
      <c r="DV171" s="136"/>
      <c r="DW171" s="136"/>
      <c r="DX171" s="136"/>
      <c r="DY171" s="136"/>
      <c r="DZ171" s="136"/>
      <c r="EA171" s="136"/>
      <c r="EB171" s="136"/>
      <c r="EC171" s="136"/>
      <c r="ED171" s="136"/>
      <c r="EE171" s="136"/>
      <c r="EF171" s="136"/>
      <c r="EG171" s="136"/>
      <c r="EH171" s="136"/>
      <c r="EI171" s="136"/>
      <c r="EJ171" s="136"/>
      <c r="EK171" s="136"/>
      <c r="EL171" s="136"/>
      <c r="EM171" s="136"/>
      <c r="EN171" s="136"/>
      <c r="EO171" s="136"/>
      <c r="EP171" s="136"/>
      <c r="EQ171" s="136"/>
      <c r="ER171" s="136"/>
      <c r="ES171" s="136"/>
      <c r="ET171" s="136"/>
      <c r="EU171" s="136"/>
      <c r="EV171" s="136"/>
      <c r="EW171" s="136"/>
      <c r="EX171" s="136"/>
      <c r="EY171" s="136"/>
      <c r="EZ171" s="136"/>
      <c r="FA171" s="136"/>
      <c r="FB171" s="136"/>
      <c r="FC171" s="136"/>
      <c r="FD171" s="136"/>
      <c r="FE171" s="136"/>
      <c r="FF171" s="136"/>
      <c r="FG171" s="136"/>
      <c r="FH171" s="136"/>
      <c r="FI171" s="136"/>
      <c r="FJ171" s="136"/>
      <c r="FK171" s="136"/>
      <c r="FL171" s="136"/>
      <c r="FM171" s="136"/>
      <c r="FN171" s="136"/>
      <c r="FO171" s="136"/>
      <c r="FP171" s="136"/>
      <c r="FQ171" s="136"/>
      <c r="FR171" s="136"/>
      <c r="FS171" s="136"/>
      <c r="FT171" s="136"/>
      <c r="FU171" s="136"/>
      <c r="FV171" s="136"/>
      <c r="FW171" s="136"/>
      <c r="FX171" s="136"/>
      <c r="FY171" s="136"/>
      <c r="FZ171" s="136"/>
      <c r="GA171" s="136"/>
      <c r="GB171" s="136"/>
      <c r="GC171" s="136"/>
      <c r="GD171" s="136"/>
      <c r="GE171" s="136"/>
      <c r="GF171" s="136"/>
      <c r="GG171" s="136"/>
      <c r="GH171" s="136"/>
      <c r="GI171" s="136"/>
      <c r="GJ171" s="136"/>
      <c r="GK171" s="136"/>
      <c r="GL171" s="136"/>
      <c r="GM171" s="136"/>
      <c r="GN171" s="136"/>
      <c r="GO171" s="136"/>
      <c r="GP171" s="136"/>
      <c r="GQ171" s="136"/>
      <c r="GR171" s="136"/>
      <c r="GS171" s="136"/>
      <c r="GT171" s="136"/>
      <c r="GU171" s="136"/>
      <c r="GV171" s="136"/>
      <c r="GW171" s="136"/>
      <c r="GX171" s="136"/>
      <c r="GY171" s="136"/>
      <c r="GZ171" s="136"/>
      <c r="HA171" s="136"/>
      <c r="HB171" s="136"/>
      <c r="HC171" s="136"/>
      <c r="HD171" s="136"/>
      <c r="HE171" s="136"/>
      <c r="HF171" s="136"/>
      <c r="HG171" s="136"/>
      <c r="HH171" s="136"/>
      <c r="HI171" s="136"/>
      <c r="HJ171" s="136"/>
      <c r="HK171" s="136"/>
      <c r="HL171" s="136"/>
      <c r="HM171" s="136"/>
      <c r="HN171" s="81"/>
      <c r="HO171" s="81"/>
      <c r="HP171" s="81"/>
      <c r="HQ171" s="81"/>
      <c r="HR171" s="81"/>
      <c r="HS171" s="81"/>
      <c r="HT171" s="81"/>
      <c r="HU171" s="81"/>
      <c r="HV171" s="81"/>
      <c r="HW171" s="81"/>
    </row>
    <row r="172" ht="12.75" customHeight="1">
      <c r="A172" s="19"/>
      <c r="B172" s="24"/>
      <c r="C172" s="135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6"/>
      <c r="AV172" s="136"/>
      <c r="AW172" s="136"/>
      <c r="AX172" s="136"/>
      <c r="AY172" s="136"/>
      <c r="AZ172" s="136"/>
      <c r="BA172" s="136"/>
      <c r="BB172" s="136"/>
      <c r="BC172" s="136"/>
      <c r="BD172" s="136"/>
      <c r="BE172" s="136"/>
      <c r="BF172" s="136"/>
      <c r="BG172" s="136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36"/>
      <c r="BR172" s="136"/>
      <c r="BS172" s="136"/>
      <c r="BT172" s="136"/>
      <c r="BU172" s="136"/>
      <c r="BV172" s="136"/>
      <c r="BW172" s="136"/>
      <c r="BX172" s="136"/>
      <c r="BY172" s="136"/>
      <c r="BZ172" s="136"/>
      <c r="CA172" s="136"/>
      <c r="CB172" s="136"/>
      <c r="CC172" s="136"/>
      <c r="CD172" s="136"/>
      <c r="CE172" s="136"/>
      <c r="CF172" s="136"/>
      <c r="CG172" s="136"/>
      <c r="CH172" s="136"/>
      <c r="CI172" s="136"/>
      <c r="CJ172" s="136"/>
      <c r="CK172" s="136"/>
      <c r="CL172" s="136"/>
      <c r="CM172" s="136"/>
      <c r="CN172" s="136"/>
      <c r="CO172" s="136"/>
      <c r="CP172" s="136"/>
      <c r="CQ172" s="136"/>
      <c r="CR172" s="136"/>
      <c r="CS172" s="136"/>
      <c r="CT172" s="136"/>
      <c r="CU172" s="136"/>
      <c r="CV172" s="136"/>
      <c r="CW172" s="136"/>
      <c r="CX172" s="136"/>
      <c r="CY172" s="136"/>
      <c r="CZ172" s="136"/>
      <c r="DA172" s="136"/>
      <c r="DB172" s="136"/>
      <c r="DC172" s="136"/>
      <c r="DD172" s="136"/>
      <c r="DE172" s="136"/>
      <c r="DF172" s="136"/>
      <c r="DG172" s="136"/>
      <c r="DH172" s="136"/>
      <c r="DI172" s="136"/>
      <c r="DJ172" s="136"/>
      <c r="DK172" s="136"/>
      <c r="DL172" s="136"/>
      <c r="DM172" s="136"/>
      <c r="DN172" s="136"/>
      <c r="DO172" s="136"/>
      <c r="DP172" s="136"/>
      <c r="DQ172" s="136"/>
      <c r="DR172" s="136"/>
      <c r="DS172" s="136"/>
      <c r="DT172" s="136"/>
      <c r="DU172" s="136"/>
      <c r="DV172" s="136"/>
      <c r="DW172" s="136"/>
      <c r="DX172" s="136"/>
      <c r="DY172" s="136"/>
      <c r="DZ172" s="136"/>
      <c r="EA172" s="136"/>
      <c r="EB172" s="136"/>
      <c r="EC172" s="136"/>
      <c r="ED172" s="136"/>
      <c r="EE172" s="136"/>
      <c r="EF172" s="136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36"/>
      <c r="EQ172" s="136"/>
      <c r="ER172" s="136"/>
      <c r="ES172" s="136"/>
      <c r="ET172" s="136"/>
      <c r="EU172" s="136"/>
      <c r="EV172" s="136"/>
      <c r="EW172" s="136"/>
      <c r="EX172" s="136"/>
      <c r="EY172" s="136"/>
      <c r="EZ172" s="136"/>
      <c r="FA172" s="136"/>
      <c r="FB172" s="136"/>
      <c r="FC172" s="136"/>
      <c r="FD172" s="136"/>
      <c r="FE172" s="136"/>
      <c r="FF172" s="136"/>
      <c r="FG172" s="136"/>
      <c r="FH172" s="136"/>
      <c r="FI172" s="136"/>
      <c r="FJ172" s="136"/>
      <c r="FK172" s="136"/>
      <c r="FL172" s="136"/>
      <c r="FM172" s="136"/>
      <c r="FN172" s="136"/>
      <c r="FO172" s="136"/>
      <c r="FP172" s="136"/>
      <c r="FQ172" s="136"/>
      <c r="FR172" s="136"/>
      <c r="FS172" s="136"/>
      <c r="FT172" s="136"/>
      <c r="FU172" s="136"/>
      <c r="FV172" s="136"/>
      <c r="FW172" s="136"/>
      <c r="FX172" s="136"/>
      <c r="FY172" s="136"/>
      <c r="FZ172" s="136"/>
      <c r="GA172" s="136"/>
      <c r="GB172" s="136"/>
      <c r="GC172" s="136"/>
      <c r="GD172" s="136"/>
      <c r="GE172" s="136"/>
      <c r="GF172" s="136"/>
      <c r="GG172" s="136"/>
      <c r="GH172" s="136"/>
      <c r="GI172" s="136"/>
      <c r="GJ172" s="136"/>
      <c r="GK172" s="136"/>
      <c r="GL172" s="136"/>
      <c r="GM172" s="136"/>
      <c r="GN172" s="136"/>
      <c r="GO172" s="136"/>
      <c r="GP172" s="136"/>
      <c r="GQ172" s="136"/>
      <c r="GR172" s="136"/>
      <c r="GS172" s="136"/>
      <c r="GT172" s="136"/>
      <c r="GU172" s="136"/>
      <c r="GV172" s="136"/>
      <c r="GW172" s="136"/>
      <c r="GX172" s="136"/>
      <c r="GY172" s="136"/>
      <c r="GZ172" s="136"/>
      <c r="HA172" s="136"/>
      <c r="HB172" s="136"/>
      <c r="HC172" s="136"/>
      <c r="HD172" s="136"/>
      <c r="HE172" s="136"/>
      <c r="HF172" s="136"/>
      <c r="HG172" s="136"/>
      <c r="HH172" s="136"/>
      <c r="HI172" s="136"/>
      <c r="HJ172" s="136"/>
      <c r="HK172" s="136"/>
      <c r="HL172" s="136"/>
      <c r="HM172" s="136"/>
      <c r="HN172" s="81"/>
      <c r="HO172" s="81"/>
      <c r="HP172" s="81"/>
      <c r="HQ172" s="81"/>
      <c r="HR172" s="81"/>
      <c r="HS172" s="81"/>
      <c r="HT172" s="81"/>
      <c r="HU172" s="81"/>
      <c r="HV172" s="81"/>
      <c r="HW172" s="81"/>
    </row>
    <row r="173" ht="12.75" customHeight="1">
      <c r="A173" s="19"/>
      <c r="B173" s="24"/>
      <c r="C173" s="135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6"/>
      <c r="AV173" s="136"/>
      <c r="AW173" s="136"/>
      <c r="AX173" s="136"/>
      <c r="AY173" s="136"/>
      <c r="AZ173" s="136"/>
      <c r="BA173" s="136"/>
      <c r="BB173" s="136"/>
      <c r="BC173" s="136"/>
      <c r="BD173" s="136"/>
      <c r="BE173" s="136"/>
      <c r="BF173" s="136"/>
      <c r="BG173" s="136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36"/>
      <c r="BR173" s="136"/>
      <c r="BS173" s="136"/>
      <c r="BT173" s="136"/>
      <c r="BU173" s="136"/>
      <c r="BV173" s="136"/>
      <c r="BW173" s="136"/>
      <c r="BX173" s="136"/>
      <c r="BY173" s="136"/>
      <c r="BZ173" s="136"/>
      <c r="CA173" s="136"/>
      <c r="CB173" s="136"/>
      <c r="CC173" s="136"/>
      <c r="CD173" s="136"/>
      <c r="CE173" s="136"/>
      <c r="CF173" s="136"/>
      <c r="CG173" s="136"/>
      <c r="CH173" s="136"/>
      <c r="CI173" s="136"/>
      <c r="CJ173" s="136"/>
      <c r="CK173" s="136"/>
      <c r="CL173" s="136"/>
      <c r="CM173" s="136"/>
      <c r="CN173" s="136"/>
      <c r="CO173" s="136"/>
      <c r="CP173" s="136"/>
      <c r="CQ173" s="136"/>
      <c r="CR173" s="136"/>
      <c r="CS173" s="136"/>
      <c r="CT173" s="136"/>
      <c r="CU173" s="136"/>
      <c r="CV173" s="136"/>
      <c r="CW173" s="136"/>
      <c r="CX173" s="136"/>
      <c r="CY173" s="136"/>
      <c r="CZ173" s="136"/>
      <c r="DA173" s="136"/>
      <c r="DB173" s="136"/>
      <c r="DC173" s="136"/>
      <c r="DD173" s="136"/>
      <c r="DE173" s="136"/>
      <c r="DF173" s="136"/>
      <c r="DG173" s="136"/>
      <c r="DH173" s="136"/>
      <c r="DI173" s="136"/>
      <c r="DJ173" s="136"/>
      <c r="DK173" s="136"/>
      <c r="DL173" s="136"/>
      <c r="DM173" s="136"/>
      <c r="DN173" s="136"/>
      <c r="DO173" s="136"/>
      <c r="DP173" s="136"/>
      <c r="DQ173" s="136"/>
      <c r="DR173" s="136"/>
      <c r="DS173" s="136"/>
      <c r="DT173" s="136"/>
      <c r="DU173" s="136"/>
      <c r="DV173" s="136"/>
      <c r="DW173" s="136"/>
      <c r="DX173" s="136"/>
      <c r="DY173" s="136"/>
      <c r="DZ173" s="136"/>
      <c r="EA173" s="136"/>
      <c r="EB173" s="136"/>
      <c r="EC173" s="136"/>
      <c r="ED173" s="136"/>
      <c r="EE173" s="136"/>
      <c r="EF173" s="136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36"/>
      <c r="EQ173" s="136"/>
      <c r="ER173" s="136"/>
      <c r="ES173" s="136"/>
      <c r="ET173" s="136"/>
      <c r="EU173" s="136"/>
      <c r="EV173" s="136"/>
      <c r="EW173" s="136"/>
      <c r="EX173" s="136"/>
      <c r="EY173" s="136"/>
      <c r="EZ173" s="136"/>
      <c r="FA173" s="136"/>
      <c r="FB173" s="136"/>
      <c r="FC173" s="136"/>
      <c r="FD173" s="136"/>
      <c r="FE173" s="136"/>
      <c r="FF173" s="136"/>
      <c r="FG173" s="136"/>
      <c r="FH173" s="136"/>
      <c r="FI173" s="136"/>
      <c r="FJ173" s="136"/>
      <c r="FK173" s="136"/>
      <c r="FL173" s="136"/>
      <c r="FM173" s="136"/>
      <c r="FN173" s="136"/>
      <c r="FO173" s="136"/>
      <c r="FP173" s="136"/>
      <c r="FQ173" s="136"/>
      <c r="FR173" s="136"/>
      <c r="FS173" s="136"/>
      <c r="FT173" s="136"/>
      <c r="FU173" s="136"/>
      <c r="FV173" s="136"/>
      <c r="FW173" s="136"/>
      <c r="FX173" s="136"/>
      <c r="FY173" s="136"/>
      <c r="FZ173" s="136"/>
      <c r="GA173" s="136"/>
      <c r="GB173" s="136"/>
      <c r="GC173" s="136"/>
      <c r="GD173" s="136"/>
      <c r="GE173" s="136"/>
      <c r="GF173" s="136"/>
      <c r="GG173" s="136"/>
      <c r="GH173" s="136"/>
      <c r="GI173" s="136"/>
      <c r="GJ173" s="136"/>
      <c r="GK173" s="136"/>
      <c r="GL173" s="136"/>
      <c r="GM173" s="136"/>
      <c r="GN173" s="136"/>
      <c r="GO173" s="136"/>
      <c r="GP173" s="136"/>
      <c r="GQ173" s="136"/>
      <c r="GR173" s="136"/>
      <c r="GS173" s="136"/>
      <c r="GT173" s="136"/>
      <c r="GU173" s="136"/>
      <c r="GV173" s="136"/>
      <c r="GW173" s="136"/>
      <c r="GX173" s="136"/>
      <c r="GY173" s="136"/>
      <c r="GZ173" s="136"/>
      <c r="HA173" s="136"/>
      <c r="HB173" s="136"/>
      <c r="HC173" s="136"/>
      <c r="HD173" s="136"/>
      <c r="HE173" s="136"/>
      <c r="HF173" s="136"/>
      <c r="HG173" s="136"/>
      <c r="HH173" s="136"/>
      <c r="HI173" s="136"/>
      <c r="HJ173" s="136"/>
      <c r="HK173" s="136"/>
      <c r="HL173" s="136"/>
      <c r="HM173" s="136"/>
      <c r="HN173" s="81"/>
      <c r="HO173" s="81"/>
      <c r="HP173" s="81"/>
      <c r="HQ173" s="81"/>
      <c r="HR173" s="81"/>
      <c r="HS173" s="81"/>
      <c r="HT173" s="81"/>
      <c r="HU173" s="81"/>
      <c r="HV173" s="81"/>
      <c r="HW173" s="81"/>
    </row>
    <row r="174" ht="12.75" customHeight="1">
      <c r="A174" s="19"/>
      <c r="B174" s="24"/>
      <c r="C174" s="135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6"/>
      <c r="AV174" s="136"/>
      <c r="AW174" s="136"/>
      <c r="AX174" s="136"/>
      <c r="AY174" s="136"/>
      <c r="AZ174" s="136"/>
      <c r="BA174" s="136"/>
      <c r="BB174" s="136"/>
      <c r="BC174" s="136"/>
      <c r="BD174" s="136"/>
      <c r="BE174" s="136"/>
      <c r="BF174" s="136"/>
      <c r="BG174" s="136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36"/>
      <c r="BR174" s="136"/>
      <c r="BS174" s="136"/>
      <c r="BT174" s="136"/>
      <c r="BU174" s="136"/>
      <c r="BV174" s="136"/>
      <c r="BW174" s="136"/>
      <c r="BX174" s="136"/>
      <c r="BY174" s="136"/>
      <c r="BZ174" s="136"/>
      <c r="CA174" s="136"/>
      <c r="CB174" s="136"/>
      <c r="CC174" s="136"/>
      <c r="CD174" s="136"/>
      <c r="CE174" s="136"/>
      <c r="CF174" s="136"/>
      <c r="CG174" s="136"/>
      <c r="CH174" s="136"/>
      <c r="CI174" s="136"/>
      <c r="CJ174" s="136"/>
      <c r="CK174" s="136"/>
      <c r="CL174" s="136"/>
      <c r="CM174" s="136"/>
      <c r="CN174" s="136"/>
      <c r="CO174" s="136"/>
      <c r="CP174" s="136"/>
      <c r="CQ174" s="136"/>
      <c r="CR174" s="136"/>
      <c r="CS174" s="136"/>
      <c r="CT174" s="136"/>
      <c r="CU174" s="136"/>
      <c r="CV174" s="136"/>
      <c r="CW174" s="136"/>
      <c r="CX174" s="136"/>
      <c r="CY174" s="136"/>
      <c r="CZ174" s="136"/>
      <c r="DA174" s="136"/>
      <c r="DB174" s="136"/>
      <c r="DC174" s="136"/>
      <c r="DD174" s="136"/>
      <c r="DE174" s="136"/>
      <c r="DF174" s="136"/>
      <c r="DG174" s="136"/>
      <c r="DH174" s="136"/>
      <c r="DI174" s="136"/>
      <c r="DJ174" s="136"/>
      <c r="DK174" s="136"/>
      <c r="DL174" s="136"/>
      <c r="DM174" s="136"/>
      <c r="DN174" s="136"/>
      <c r="DO174" s="136"/>
      <c r="DP174" s="136"/>
      <c r="DQ174" s="136"/>
      <c r="DR174" s="136"/>
      <c r="DS174" s="136"/>
      <c r="DT174" s="136"/>
      <c r="DU174" s="136"/>
      <c r="DV174" s="136"/>
      <c r="DW174" s="136"/>
      <c r="DX174" s="136"/>
      <c r="DY174" s="136"/>
      <c r="DZ174" s="136"/>
      <c r="EA174" s="136"/>
      <c r="EB174" s="136"/>
      <c r="EC174" s="136"/>
      <c r="ED174" s="136"/>
      <c r="EE174" s="136"/>
      <c r="EF174" s="136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36"/>
      <c r="EQ174" s="136"/>
      <c r="ER174" s="136"/>
      <c r="ES174" s="136"/>
      <c r="ET174" s="136"/>
      <c r="EU174" s="136"/>
      <c r="EV174" s="136"/>
      <c r="EW174" s="136"/>
      <c r="EX174" s="136"/>
      <c r="EY174" s="136"/>
      <c r="EZ174" s="136"/>
      <c r="FA174" s="136"/>
      <c r="FB174" s="136"/>
      <c r="FC174" s="136"/>
      <c r="FD174" s="136"/>
      <c r="FE174" s="136"/>
      <c r="FF174" s="136"/>
      <c r="FG174" s="136"/>
      <c r="FH174" s="136"/>
      <c r="FI174" s="136"/>
      <c r="FJ174" s="136"/>
      <c r="FK174" s="136"/>
      <c r="FL174" s="136"/>
      <c r="FM174" s="136"/>
      <c r="FN174" s="136"/>
      <c r="FO174" s="136"/>
      <c r="FP174" s="136"/>
      <c r="FQ174" s="136"/>
      <c r="FR174" s="136"/>
      <c r="FS174" s="136"/>
      <c r="FT174" s="136"/>
      <c r="FU174" s="136"/>
      <c r="FV174" s="136"/>
      <c r="FW174" s="136"/>
      <c r="FX174" s="136"/>
      <c r="FY174" s="136"/>
      <c r="FZ174" s="136"/>
      <c r="GA174" s="136"/>
      <c r="GB174" s="136"/>
      <c r="GC174" s="136"/>
      <c r="GD174" s="136"/>
      <c r="GE174" s="136"/>
      <c r="GF174" s="136"/>
      <c r="GG174" s="136"/>
      <c r="GH174" s="136"/>
      <c r="GI174" s="136"/>
      <c r="GJ174" s="136"/>
      <c r="GK174" s="136"/>
      <c r="GL174" s="136"/>
      <c r="GM174" s="136"/>
      <c r="GN174" s="136"/>
      <c r="GO174" s="136"/>
      <c r="GP174" s="136"/>
      <c r="GQ174" s="136"/>
      <c r="GR174" s="136"/>
      <c r="GS174" s="136"/>
      <c r="GT174" s="136"/>
      <c r="GU174" s="136"/>
      <c r="GV174" s="136"/>
      <c r="GW174" s="136"/>
      <c r="GX174" s="136"/>
      <c r="GY174" s="136"/>
      <c r="GZ174" s="136"/>
      <c r="HA174" s="136"/>
      <c r="HB174" s="136"/>
      <c r="HC174" s="136"/>
      <c r="HD174" s="136"/>
      <c r="HE174" s="136"/>
      <c r="HF174" s="136"/>
      <c r="HG174" s="136"/>
      <c r="HH174" s="136"/>
      <c r="HI174" s="136"/>
      <c r="HJ174" s="136"/>
      <c r="HK174" s="136"/>
      <c r="HL174" s="136"/>
      <c r="HM174" s="136"/>
      <c r="HN174" s="81"/>
      <c r="HO174" s="81"/>
      <c r="HP174" s="81"/>
      <c r="HQ174" s="81"/>
      <c r="HR174" s="81"/>
      <c r="HS174" s="81"/>
      <c r="HT174" s="81"/>
      <c r="HU174" s="81"/>
      <c r="HV174" s="81"/>
      <c r="HW174" s="81"/>
    </row>
    <row r="175" ht="12.75" customHeight="1">
      <c r="A175" s="19"/>
      <c r="B175" s="24"/>
      <c r="C175" s="135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6"/>
      <c r="AV175" s="136"/>
      <c r="AW175" s="136"/>
      <c r="AX175" s="136"/>
      <c r="AY175" s="136"/>
      <c r="AZ175" s="136"/>
      <c r="BA175" s="136"/>
      <c r="BB175" s="136"/>
      <c r="BC175" s="136"/>
      <c r="BD175" s="136"/>
      <c r="BE175" s="136"/>
      <c r="BF175" s="136"/>
      <c r="BG175" s="136"/>
      <c r="BH175" s="136"/>
      <c r="BI175" s="136"/>
      <c r="BJ175" s="136"/>
      <c r="BK175" s="136"/>
      <c r="BL175" s="136"/>
      <c r="BM175" s="136"/>
      <c r="BN175" s="136"/>
      <c r="BO175" s="136"/>
      <c r="BP175" s="136"/>
      <c r="BQ175" s="136"/>
      <c r="BR175" s="136"/>
      <c r="BS175" s="136"/>
      <c r="BT175" s="136"/>
      <c r="BU175" s="136"/>
      <c r="BV175" s="136"/>
      <c r="BW175" s="136"/>
      <c r="BX175" s="136"/>
      <c r="BY175" s="136"/>
      <c r="BZ175" s="136"/>
      <c r="CA175" s="136"/>
      <c r="CB175" s="136"/>
      <c r="CC175" s="136"/>
      <c r="CD175" s="136"/>
      <c r="CE175" s="136"/>
      <c r="CF175" s="136"/>
      <c r="CG175" s="136"/>
      <c r="CH175" s="136"/>
      <c r="CI175" s="136"/>
      <c r="CJ175" s="136"/>
      <c r="CK175" s="136"/>
      <c r="CL175" s="136"/>
      <c r="CM175" s="136"/>
      <c r="CN175" s="136"/>
      <c r="CO175" s="136"/>
      <c r="CP175" s="136"/>
      <c r="CQ175" s="136"/>
      <c r="CR175" s="136"/>
      <c r="CS175" s="136"/>
      <c r="CT175" s="136"/>
      <c r="CU175" s="136"/>
      <c r="CV175" s="136"/>
      <c r="CW175" s="136"/>
      <c r="CX175" s="136"/>
      <c r="CY175" s="136"/>
      <c r="CZ175" s="136"/>
      <c r="DA175" s="136"/>
      <c r="DB175" s="136"/>
      <c r="DC175" s="136"/>
      <c r="DD175" s="136"/>
      <c r="DE175" s="136"/>
      <c r="DF175" s="136"/>
      <c r="DG175" s="136"/>
      <c r="DH175" s="136"/>
      <c r="DI175" s="136"/>
      <c r="DJ175" s="136"/>
      <c r="DK175" s="136"/>
      <c r="DL175" s="136"/>
      <c r="DM175" s="136"/>
      <c r="DN175" s="136"/>
      <c r="DO175" s="136"/>
      <c r="DP175" s="136"/>
      <c r="DQ175" s="136"/>
      <c r="DR175" s="136"/>
      <c r="DS175" s="136"/>
      <c r="DT175" s="136"/>
      <c r="DU175" s="136"/>
      <c r="DV175" s="136"/>
      <c r="DW175" s="136"/>
      <c r="DX175" s="136"/>
      <c r="DY175" s="136"/>
      <c r="DZ175" s="136"/>
      <c r="EA175" s="136"/>
      <c r="EB175" s="136"/>
      <c r="EC175" s="136"/>
      <c r="ED175" s="136"/>
      <c r="EE175" s="136"/>
      <c r="EF175" s="136"/>
      <c r="EG175" s="136"/>
      <c r="EH175" s="136"/>
      <c r="EI175" s="136"/>
      <c r="EJ175" s="136"/>
      <c r="EK175" s="136"/>
      <c r="EL175" s="136"/>
      <c r="EM175" s="136"/>
      <c r="EN175" s="136"/>
      <c r="EO175" s="136"/>
      <c r="EP175" s="136"/>
      <c r="EQ175" s="136"/>
      <c r="ER175" s="136"/>
      <c r="ES175" s="136"/>
      <c r="ET175" s="136"/>
      <c r="EU175" s="136"/>
      <c r="EV175" s="136"/>
      <c r="EW175" s="136"/>
      <c r="EX175" s="136"/>
      <c r="EY175" s="136"/>
      <c r="EZ175" s="136"/>
      <c r="FA175" s="136"/>
      <c r="FB175" s="136"/>
      <c r="FC175" s="136"/>
      <c r="FD175" s="136"/>
      <c r="FE175" s="136"/>
      <c r="FF175" s="136"/>
      <c r="FG175" s="136"/>
      <c r="FH175" s="136"/>
      <c r="FI175" s="136"/>
      <c r="FJ175" s="136"/>
      <c r="FK175" s="136"/>
      <c r="FL175" s="136"/>
      <c r="FM175" s="136"/>
      <c r="FN175" s="136"/>
      <c r="FO175" s="136"/>
      <c r="FP175" s="136"/>
      <c r="FQ175" s="136"/>
      <c r="FR175" s="136"/>
      <c r="FS175" s="136"/>
      <c r="FT175" s="136"/>
      <c r="FU175" s="136"/>
      <c r="FV175" s="136"/>
      <c r="FW175" s="136"/>
      <c r="FX175" s="136"/>
      <c r="FY175" s="136"/>
      <c r="FZ175" s="136"/>
      <c r="GA175" s="136"/>
      <c r="GB175" s="136"/>
      <c r="GC175" s="136"/>
      <c r="GD175" s="136"/>
      <c r="GE175" s="136"/>
      <c r="GF175" s="136"/>
      <c r="GG175" s="136"/>
      <c r="GH175" s="136"/>
      <c r="GI175" s="136"/>
      <c r="GJ175" s="136"/>
      <c r="GK175" s="136"/>
      <c r="GL175" s="136"/>
      <c r="GM175" s="136"/>
      <c r="GN175" s="136"/>
      <c r="GO175" s="136"/>
      <c r="GP175" s="136"/>
      <c r="GQ175" s="136"/>
      <c r="GR175" s="136"/>
      <c r="GS175" s="136"/>
      <c r="GT175" s="136"/>
      <c r="GU175" s="136"/>
      <c r="GV175" s="136"/>
      <c r="GW175" s="136"/>
      <c r="GX175" s="136"/>
      <c r="GY175" s="136"/>
      <c r="GZ175" s="136"/>
      <c r="HA175" s="136"/>
      <c r="HB175" s="136"/>
      <c r="HC175" s="136"/>
      <c r="HD175" s="136"/>
      <c r="HE175" s="136"/>
      <c r="HF175" s="136"/>
      <c r="HG175" s="136"/>
      <c r="HH175" s="136"/>
      <c r="HI175" s="136"/>
      <c r="HJ175" s="136"/>
      <c r="HK175" s="136"/>
      <c r="HL175" s="136"/>
      <c r="HM175" s="136"/>
      <c r="HN175" s="81"/>
      <c r="HO175" s="81"/>
      <c r="HP175" s="81"/>
      <c r="HQ175" s="81"/>
      <c r="HR175" s="81"/>
      <c r="HS175" s="81"/>
      <c r="HT175" s="81"/>
      <c r="HU175" s="81"/>
      <c r="HV175" s="81"/>
      <c r="HW175" s="81"/>
    </row>
    <row r="176" ht="12.75" customHeight="1">
      <c r="A176" s="19"/>
      <c r="B176" s="24"/>
      <c r="C176" s="135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6"/>
      <c r="AV176" s="136"/>
      <c r="AW176" s="136"/>
      <c r="AX176" s="136"/>
      <c r="AY176" s="136"/>
      <c r="AZ176" s="136"/>
      <c r="BA176" s="136"/>
      <c r="BB176" s="136"/>
      <c r="BC176" s="136"/>
      <c r="BD176" s="136"/>
      <c r="BE176" s="136"/>
      <c r="BF176" s="136"/>
      <c r="BG176" s="136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36"/>
      <c r="BR176" s="136"/>
      <c r="BS176" s="136"/>
      <c r="BT176" s="136"/>
      <c r="BU176" s="136"/>
      <c r="BV176" s="136"/>
      <c r="BW176" s="136"/>
      <c r="BX176" s="136"/>
      <c r="BY176" s="136"/>
      <c r="BZ176" s="136"/>
      <c r="CA176" s="136"/>
      <c r="CB176" s="136"/>
      <c r="CC176" s="136"/>
      <c r="CD176" s="136"/>
      <c r="CE176" s="136"/>
      <c r="CF176" s="136"/>
      <c r="CG176" s="136"/>
      <c r="CH176" s="136"/>
      <c r="CI176" s="136"/>
      <c r="CJ176" s="136"/>
      <c r="CK176" s="136"/>
      <c r="CL176" s="136"/>
      <c r="CM176" s="136"/>
      <c r="CN176" s="136"/>
      <c r="CO176" s="136"/>
      <c r="CP176" s="136"/>
      <c r="CQ176" s="136"/>
      <c r="CR176" s="136"/>
      <c r="CS176" s="136"/>
      <c r="CT176" s="136"/>
      <c r="CU176" s="136"/>
      <c r="CV176" s="136"/>
      <c r="CW176" s="136"/>
      <c r="CX176" s="136"/>
      <c r="CY176" s="136"/>
      <c r="CZ176" s="136"/>
      <c r="DA176" s="136"/>
      <c r="DB176" s="136"/>
      <c r="DC176" s="136"/>
      <c r="DD176" s="136"/>
      <c r="DE176" s="136"/>
      <c r="DF176" s="136"/>
      <c r="DG176" s="136"/>
      <c r="DH176" s="136"/>
      <c r="DI176" s="136"/>
      <c r="DJ176" s="136"/>
      <c r="DK176" s="136"/>
      <c r="DL176" s="136"/>
      <c r="DM176" s="136"/>
      <c r="DN176" s="136"/>
      <c r="DO176" s="136"/>
      <c r="DP176" s="136"/>
      <c r="DQ176" s="136"/>
      <c r="DR176" s="136"/>
      <c r="DS176" s="136"/>
      <c r="DT176" s="136"/>
      <c r="DU176" s="136"/>
      <c r="DV176" s="136"/>
      <c r="DW176" s="136"/>
      <c r="DX176" s="136"/>
      <c r="DY176" s="136"/>
      <c r="DZ176" s="136"/>
      <c r="EA176" s="136"/>
      <c r="EB176" s="136"/>
      <c r="EC176" s="136"/>
      <c r="ED176" s="136"/>
      <c r="EE176" s="136"/>
      <c r="EF176" s="136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36"/>
      <c r="EQ176" s="136"/>
      <c r="ER176" s="136"/>
      <c r="ES176" s="136"/>
      <c r="ET176" s="136"/>
      <c r="EU176" s="136"/>
      <c r="EV176" s="136"/>
      <c r="EW176" s="136"/>
      <c r="EX176" s="136"/>
      <c r="EY176" s="136"/>
      <c r="EZ176" s="136"/>
      <c r="FA176" s="136"/>
      <c r="FB176" s="136"/>
      <c r="FC176" s="136"/>
      <c r="FD176" s="136"/>
      <c r="FE176" s="136"/>
      <c r="FF176" s="136"/>
      <c r="FG176" s="136"/>
      <c r="FH176" s="136"/>
      <c r="FI176" s="136"/>
      <c r="FJ176" s="136"/>
      <c r="FK176" s="136"/>
      <c r="FL176" s="136"/>
      <c r="FM176" s="136"/>
      <c r="FN176" s="136"/>
      <c r="FO176" s="136"/>
      <c r="FP176" s="136"/>
      <c r="FQ176" s="136"/>
      <c r="FR176" s="136"/>
      <c r="FS176" s="136"/>
      <c r="FT176" s="136"/>
      <c r="FU176" s="136"/>
      <c r="FV176" s="136"/>
      <c r="FW176" s="136"/>
      <c r="FX176" s="136"/>
      <c r="FY176" s="136"/>
      <c r="FZ176" s="136"/>
      <c r="GA176" s="136"/>
      <c r="GB176" s="136"/>
      <c r="GC176" s="136"/>
      <c r="GD176" s="136"/>
      <c r="GE176" s="136"/>
      <c r="GF176" s="136"/>
      <c r="GG176" s="136"/>
      <c r="GH176" s="136"/>
      <c r="GI176" s="136"/>
      <c r="GJ176" s="136"/>
      <c r="GK176" s="136"/>
      <c r="GL176" s="136"/>
      <c r="GM176" s="136"/>
      <c r="GN176" s="136"/>
      <c r="GO176" s="136"/>
      <c r="GP176" s="136"/>
      <c r="GQ176" s="136"/>
      <c r="GR176" s="136"/>
      <c r="GS176" s="136"/>
      <c r="GT176" s="136"/>
      <c r="GU176" s="136"/>
      <c r="GV176" s="136"/>
      <c r="GW176" s="136"/>
      <c r="GX176" s="136"/>
      <c r="GY176" s="136"/>
      <c r="GZ176" s="136"/>
      <c r="HA176" s="136"/>
      <c r="HB176" s="136"/>
      <c r="HC176" s="136"/>
      <c r="HD176" s="136"/>
      <c r="HE176" s="136"/>
      <c r="HF176" s="136"/>
      <c r="HG176" s="136"/>
      <c r="HH176" s="136"/>
      <c r="HI176" s="136"/>
      <c r="HJ176" s="136"/>
      <c r="HK176" s="136"/>
      <c r="HL176" s="136"/>
      <c r="HM176" s="136"/>
      <c r="HN176" s="81"/>
      <c r="HO176" s="81"/>
      <c r="HP176" s="81"/>
      <c r="HQ176" s="81"/>
      <c r="HR176" s="81"/>
      <c r="HS176" s="81"/>
      <c r="HT176" s="81"/>
      <c r="HU176" s="81"/>
      <c r="HV176" s="81"/>
      <c r="HW176" s="81"/>
    </row>
    <row r="177" ht="12.75" customHeight="1">
      <c r="A177" s="19"/>
      <c r="B177" s="24"/>
      <c r="C177" s="135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6"/>
      <c r="AV177" s="136"/>
      <c r="AW177" s="136"/>
      <c r="AX177" s="136"/>
      <c r="AY177" s="136"/>
      <c r="AZ177" s="136"/>
      <c r="BA177" s="136"/>
      <c r="BB177" s="136"/>
      <c r="BC177" s="136"/>
      <c r="BD177" s="136"/>
      <c r="BE177" s="136"/>
      <c r="BF177" s="136"/>
      <c r="BG177" s="136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36"/>
      <c r="BR177" s="136"/>
      <c r="BS177" s="136"/>
      <c r="BT177" s="136"/>
      <c r="BU177" s="136"/>
      <c r="BV177" s="136"/>
      <c r="BW177" s="136"/>
      <c r="BX177" s="136"/>
      <c r="BY177" s="136"/>
      <c r="BZ177" s="136"/>
      <c r="CA177" s="136"/>
      <c r="CB177" s="136"/>
      <c r="CC177" s="136"/>
      <c r="CD177" s="136"/>
      <c r="CE177" s="136"/>
      <c r="CF177" s="136"/>
      <c r="CG177" s="136"/>
      <c r="CH177" s="136"/>
      <c r="CI177" s="136"/>
      <c r="CJ177" s="136"/>
      <c r="CK177" s="136"/>
      <c r="CL177" s="136"/>
      <c r="CM177" s="136"/>
      <c r="CN177" s="136"/>
      <c r="CO177" s="136"/>
      <c r="CP177" s="136"/>
      <c r="CQ177" s="136"/>
      <c r="CR177" s="136"/>
      <c r="CS177" s="136"/>
      <c r="CT177" s="136"/>
      <c r="CU177" s="136"/>
      <c r="CV177" s="136"/>
      <c r="CW177" s="136"/>
      <c r="CX177" s="136"/>
      <c r="CY177" s="136"/>
      <c r="CZ177" s="136"/>
      <c r="DA177" s="136"/>
      <c r="DB177" s="136"/>
      <c r="DC177" s="136"/>
      <c r="DD177" s="136"/>
      <c r="DE177" s="136"/>
      <c r="DF177" s="136"/>
      <c r="DG177" s="136"/>
      <c r="DH177" s="136"/>
      <c r="DI177" s="136"/>
      <c r="DJ177" s="136"/>
      <c r="DK177" s="136"/>
      <c r="DL177" s="136"/>
      <c r="DM177" s="136"/>
      <c r="DN177" s="136"/>
      <c r="DO177" s="136"/>
      <c r="DP177" s="136"/>
      <c r="DQ177" s="136"/>
      <c r="DR177" s="136"/>
      <c r="DS177" s="136"/>
      <c r="DT177" s="136"/>
      <c r="DU177" s="136"/>
      <c r="DV177" s="136"/>
      <c r="DW177" s="136"/>
      <c r="DX177" s="136"/>
      <c r="DY177" s="136"/>
      <c r="DZ177" s="136"/>
      <c r="EA177" s="136"/>
      <c r="EB177" s="136"/>
      <c r="EC177" s="136"/>
      <c r="ED177" s="136"/>
      <c r="EE177" s="136"/>
      <c r="EF177" s="136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36"/>
      <c r="EQ177" s="136"/>
      <c r="ER177" s="136"/>
      <c r="ES177" s="136"/>
      <c r="ET177" s="136"/>
      <c r="EU177" s="136"/>
      <c r="EV177" s="136"/>
      <c r="EW177" s="136"/>
      <c r="EX177" s="136"/>
      <c r="EY177" s="136"/>
      <c r="EZ177" s="136"/>
      <c r="FA177" s="136"/>
      <c r="FB177" s="136"/>
      <c r="FC177" s="136"/>
      <c r="FD177" s="136"/>
      <c r="FE177" s="136"/>
      <c r="FF177" s="136"/>
      <c r="FG177" s="136"/>
      <c r="FH177" s="136"/>
      <c r="FI177" s="136"/>
      <c r="FJ177" s="136"/>
      <c r="FK177" s="136"/>
      <c r="FL177" s="136"/>
      <c r="FM177" s="136"/>
      <c r="FN177" s="136"/>
      <c r="FO177" s="136"/>
      <c r="FP177" s="136"/>
      <c r="FQ177" s="136"/>
      <c r="FR177" s="136"/>
      <c r="FS177" s="136"/>
      <c r="FT177" s="136"/>
      <c r="FU177" s="136"/>
      <c r="FV177" s="136"/>
      <c r="FW177" s="136"/>
      <c r="FX177" s="136"/>
      <c r="FY177" s="136"/>
      <c r="FZ177" s="136"/>
      <c r="GA177" s="136"/>
      <c r="GB177" s="136"/>
      <c r="GC177" s="136"/>
      <c r="GD177" s="136"/>
      <c r="GE177" s="136"/>
      <c r="GF177" s="136"/>
      <c r="GG177" s="136"/>
      <c r="GH177" s="136"/>
      <c r="GI177" s="136"/>
      <c r="GJ177" s="136"/>
      <c r="GK177" s="136"/>
      <c r="GL177" s="136"/>
      <c r="GM177" s="136"/>
      <c r="GN177" s="136"/>
      <c r="GO177" s="136"/>
      <c r="GP177" s="136"/>
      <c r="GQ177" s="136"/>
      <c r="GR177" s="136"/>
      <c r="GS177" s="136"/>
      <c r="GT177" s="136"/>
      <c r="GU177" s="136"/>
      <c r="GV177" s="136"/>
      <c r="GW177" s="136"/>
      <c r="GX177" s="136"/>
      <c r="GY177" s="136"/>
      <c r="GZ177" s="136"/>
      <c r="HA177" s="136"/>
      <c r="HB177" s="136"/>
      <c r="HC177" s="136"/>
      <c r="HD177" s="136"/>
      <c r="HE177" s="136"/>
      <c r="HF177" s="136"/>
      <c r="HG177" s="136"/>
      <c r="HH177" s="136"/>
      <c r="HI177" s="136"/>
      <c r="HJ177" s="136"/>
      <c r="HK177" s="136"/>
      <c r="HL177" s="136"/>
      <c r="HM177" s="136"/>
      <c r="HN177" s="81"/>
      <c r="HO177" s="81"/>
      <c r="HP177" s="81"/>
      <c r="HQ177" s="81"/>
      <c r="HR177" s="81"/>
      <c r="HS177" s="81"/>
      <c r="HT177" s="81"/>
      <c r="HU177" s="81"/>
      <c r="HV177" s="81"/>
      <c r="HW177" s="81"/>
    </row>
    <row r="178" ht="12.75" customHeight="1">
      <c r="A178" s="19"/>
      <c r="B178" s="24"/>
      <c r="C178" s="135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6"/>
      <c r="AV178" s="136"/>
      <c r="AW178" s="136"/>
      <c r="AX178" s="136"/>
      <c r="AY178" s="136"/>
      <c r="AZ178" s="136"/>
      <c r="BA178" s="136"/>
      <c r="BB178" s="136"/>
      <c r="BC178" s="136"/>
      <c r="BD178" s="136"/>
      <c r="BE178" s="136"/>
      <c r="BF178" s="136"/>
      <c r="BG178" s="136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36"/>
      <c r="BR178" s="136"/>
      <c r="BS178" s="136"/>
      <c r="BT178" s="136"/>
      <c r="BU178" s="136"/>
      <c r="BV178" s="136"/>
      <c r="BW178" s="136"/>
      <c r="BX178" s="136"/>
      <c r="BY178" s="136"/>
      <c r="BZ178" s="136"/>
      <c r="CA178" s="136"/>
      <c r="CB178" s="136"/>
      <c r="CC178" s="136"/>
      <c r="CD178" s="136"/>
      <c r="CE178" s="136"/>
      <c r="CF178" s="136"/>
      <c r="CG178" s="136"/>
      <c r="CH178" s="136"/>
      <c r="CI178" s="136"/>
      <c r="CJ178" s="136"/>
      <c r="CK178" s="136"/>
      <c r="CL178" s="136"/>
      <c r="CM178" s="136"/>
      <c r="CN178" s="136"/>
      <c r="CO178" s="136"/>
      <c r="CP178" s="136"/>
      <c r="CQ178" s="136"/>
      <c r="CR178" s="136"/>
      <c r="CS178" s="136"/>
      <c r="CT178" s="136"/>
      <c r="CU178" s="136"/>
      <c r="CV178" s="136"/>
      <c r="CW178" s="136"/>
      <c r="CX178" s="136"/>
      <c r="CY178" s="136"/>
      <c r="CZ178" s="136"/>
      <c r="DA178" s="136"/>
      <c r="DB178" s="136"/>
      <c r="DC178" s="136"/>
      <c r="DD178" s="136"/>
      <c r="DE178" s="136"/>
      <c r="DF178" s="136"/>
      <c r="DG178" s="136"/>
      <c r="DH178" s="136"/>
      <c r="DI178" s="136"/>
      <c r="DJ178" s="136"/>
      <c r="DK178" s="136"/>
      <c r="DL178" s="136"/>
      <c r="DM178" s="136"/>
      <c r="DN178" s="136"/>
      <c r="DO178" s="136"/>
      <c r="DP178" s="136"/>
      <c r="DQ178" s="136"/>
      <c r="DR178" s="136"/>
      <c r="DS178" s="136"/>
      <c r="DT178" s="136"/>
      <c r="DU178" s="136"/>
      <c r="DV178" s="136"/>
      <c r="DW178" s="136"/>
      <c r="DX178" s="136"/>
      <c r="DY178" s="136"/>
      <c r="DZ178" s="136"/>
      <c r="EA178" s="136"/>
      <c r="EB178" s="136"/>
      <c r="EC178" s="136"/>
      <c r="ED178" s="136"/>
      <c r="EE178" s="136"/>
      <c r="EF178" s="136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36"/>
      <c r="EQ178" s="136"/>
      <c r="ER178" s="136"/>
      <c r="ES178" s="136"/>
      <c r="ET178" s="136"/>
      <c r="EU178" s="136"/>
      <c r="EV178" s="136"/>
      <c r="EW178" s="136"/>
      <c r="EX178" s="136"/>
      <c r="EY178" s="136"/>
      <c r="EZ178" s="136"/>
      <c r="FA178" s="136"/>
      <c r="FB178" s="136"/>
      <c r="FC178" s="136"/>
      <c r="FD178" s="136"/>
      <c r="FE178" s="136"/>
      <c r="FF178" s="136"/>
      <c r="FG178" s="136"/>
      <c r="FH178" s="136"/>
      <c r="FI178" s="136"/>
      <c r="FJ178" s="136"/>
      <c r="FK178" s="136"/>
      <c r="FL178" s="136"/>
      <c r="FM178" s="136"/>
      <c r="FN178" s="136"/>
      <c r="FO178" s="136"/>
      <c r="FP178" s="136"/>
      <c r="FQ178" s="136"/>
      <c r="FR178" s="136"/>
      <c r="FS178" s="136"/>
      <c r="FT178" s="136"/>
      <c r="FU178" s="136"/>
      <c r="FV178" s="136"/>
      <c r="FW178" s="136"/>
      <c r="FX178" s="136"/>
      <c r="FY178" s="136"/>
      <c r="FZ178" s="136"/>
      <c r="GA178" s="136"/>
      <c r="GB178" s="136"/>
      <c r="GC178" s="136"/>
      <c r="GD178" s="136"/>
      <c r="GE178" s="136"/>
      <c r="GF178" s="136"/>
      <c r="GG178" s="136"/>
      <c r="GH178" s="136"/>
      <c r="GI178" s="136"/>
      <c r="GJ178" s="136"/>
      <c r="GK178" s="136"/>
      <c r="GL178" s="136"/>
      <c r="GM178" s="136"/>
      <c r="GN178" s="136"/>
      <c r="GO178" s="136"/>
      <c r="GP178" s="136"/>
      <c r="GQ178" s="136"/>
      <c r="GR178" s="136"/>
      <c r="GS178" s="136"/>
      <c r="GT178" s="136"/>
      <c r="GU178" s="136"/>
      <c r="GV178" s="136"/>
      <c r="GW178" s="136"/>
      <c r="GX178" s="136"/>
      <c r="GY178" s="136"/>
      <c r="GZ178" s="136"/>
      <c r="HA178" s="136"/>
      <c r="HB178" s="136"/>
      <c r="HC178" s="136"/>
      <c r="HD178" s="136"/>
      <c r="HE178" s="136"/>
      <c r="HF178" s="136"/>
      <c r="HG178" s="136"/>
      <c r="HH178" s="136"/>
      <c r="HI178" s="136"/>
      <c r="HJ178" s="136"/>
      <c r="HK178" s="136"/>
      <c r="HL178" s="136"/>
      <c r="HM178" s="136"/>
      <c r="HN178" s="81"/>
      <c r="HO178" s="81"/>
      <c r="HP178" s="81"/>
      <c r="HQ178" s="81"/>
      <c r="HR178" s="81"/>
      <c r="HS178" s="81"/>
      <c r="HT178" s="81"/>
      <c r="HU178" s="81"/>
      <c r="HV178" s="81"/>
      <c r="HW178" s="81"/>
    </row>
    <row r="179" ht="12.75" customHeight="1">
      <c r="A179" s="19"/>
      <c r="B179" s="24"/>
      <c r="C179" s="135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6"/>
      <c r="AV179" s="136"/>
      <c r="AW179" s="136"/>
      <c r="AX179" s="136"/>
      <c r="AY179" s="136"/>
      <c r="AZ179" s="136"/>
      <c r="BA179" s="136"/>
      <c r="BB179" s="136"/>
      <c r="BC179" s="136"/>
      <c r="BD179" s="136"/>
      <c r="BE179" s="136"/>
      <c r="BF179" s="136"/>
      <c r="BG179" s="136"/>
      <c r="BH179" s="136"/>
      <c r="BI179" s="136"/>
      <c r="BJ179" s="136"/>
      <c r="BK179" s="136"/>
      <c r="BL179" s="136"/>
      <c r="BM179" s="136"/>
      <c r="BN179" s="136"/>
      <c r="BO179" s="136"/>
      <c r="BP179" s="136"/>
      <c r="BQ179" s="136"/>
      <c r="BR179" s="136"/>
      <c r="BS179" s="136"/>
      <c r="BT179" s="136"/>
      <c r="BU179" s="136"/>
      <c r="BV179" s="136"/>
      <c r="BW179" s="136"/>
      <c r="BX179" s="136"/>
      <c r="BY179" s="136"/>
      <c r="BZ179" s="136"/>
      <c r="CA179" s="136"/>
      <c r="CB179" s="136"/>
      <c r="CC179" s="136"/>
      <c r="CD179" s="136"/>
      <c r="CE179" s="136"/>
      <c r="CF179" s="136"/>
      <c r="CG179" s="136"/>
      <c r="CH179" s="136"/>
      <c r="CI179" s="136"/>
      <c r="CJ179" s="136"/>
      <c r="CK179" s="136"/>
      <c r="CL179" s="136"/>
      <c r="CM179" s="136"/>
      <c r="CN179" s="136"/>
      <c r="CO179" s="136"/>
      <c r="CP179" s="136"/>
      <c r="CQ179" s="136"/>
      <c r="CR179" s="136"/>
      <c r="CS179" s="136"/>
      <c r="CT179" s="136"/>
      <c r="CU179" s="136"/>
      <c r="CV179" s="136"/>
      <c r="CW179" s="136"/>
      <c r="CX179" s="136"/>
      <c r="CY179" s="136"/>
      <c r="CZ179" s="136"/>
      <c r="DA179" s="136"/>
      <c r="DB179" s="136"/>
      <c r="DC179" s="136"/>
      <c r="DD179" s="136"/>
      <c r="DE179" s="136"/>
      <c r="DF179" s="136"/>
      <c r="DG179" s="136"/>
      <c r="DH179" s="136"/>
      <c r="DI179" s="136"/>
      <c r="DJ179" s="136"/>
      <c r="DK179" s="136"/>
      <c r="DL179" s="136"/>
      <c r="DM179" s="136"/>
      <c r="DN179" s="136"/>
      <c r="DO179" s="136"/>
      <c r="DP179" s="136"/>
      <c r="DQ179" s="136"/>
      <c r="DR179" s="136"/>
      <c r="DS179" s="136"/>
      <c r="DT179" s="136"/>
      <c r="DU179" s="136"/>
      <c r="DV179" s="136"/>
      <c r="DW179" s="136"/>
      <c r="DX179" s="136"/>
      <c r="DY179" s="136"/>
      <c r="DZ179" s="136"/>
      <c r="EA179" s="136"/>
      <c r="EB179" s="136"/>
      <c r="EC179" s="136"/>
      <c r="ED179" s="136"/>
      <c r="EE179" s="136"/>
      <c r="EF179" s="136"/>
      <c r="EG179" s="136"/>
      <c r="EH179" s="136"/>
      <c r="EI179" s="136"/>
      <c r="EJ179" s="136"/>
      <c r="EK179" s="136"/>
      <c r="EL179" s="136"/>
      <c r="EM179" s="136"/>
      <c r="EN179" s="136"/>
      <c r="EO179" s="136"/>
      <c r="EP179" s="136"/>
      <c r="EQ179" s="136"/>
      <c r="ER179" s="136"/>
      <c r="ES179" s="136"/>
      <c r="ET179" s="136"/>
      <c r="EU179" s="136"/>
      <c r="EV179" s="136"/>
      <c r="EW179" s="136"/>
      <c r="EX179" s="136"/>
      <c r="EY179" s="136"/>
      <c r="EZ179" s="136"/>
      <c r="FA179" s="136"/>
      <c r="FB179" s="136"/>
      <c r="FC179" s="136"/>
      <c r="FD179" s="136"/>
      <c r="FE179" s="136"/>
      <c r="FF179" s="136"/>
      <c r="FG179" s="136"/>
      <c r="FH179" s="136"/>
      <c r="FI179" s="136"/>
      <c r="FJ179" s="136"/>
      <c r="FK179" s="136"/>
      <c r="FL179" s="136"/>
      <c r="FM179" s="136"/>
      <c r="FN179" s="136"/>
      <c r="FO179" s="136"/>
      <c r="FP179" s="136"/>
      <c r="FQ179" s="136"/>
      <c r="FR179" s="136"/>
      <c r="FS179" s="136"/>
      <c r="FT179" s="136"/>
      <c r="FU179" s="136"/>
      <c r="FV179" s="136"/>
      <c r="FW179" s="136"/>
      <c r="FX179" s="136"/>
      <c r="FY179" s="136"/>
      <c r="FZ179" s="136"/>
      <c r="GA179" s="136"/>
      <c r="GB179" s="136"/>
      <c r="GC179" s="136"/>
      <c r="GD179" s="136"/>
      <c r="GE179" s="136"/>
      <c r="GF179" s="136"/>
      <c r="GG179" s="136"/>
      <c r="GH179" s="136"/>
      <c r="GI179" s="136"/>
      <c r="GJ179" s="136"/>
      <c r="GK179" s="136"/>
      <c r="GL179" s="136"/>
      <c r="GM179" s="136"/>
      <c r="GN179" s="136"/>
      <c r="GO179" s="136"/>
      <c r="GP179" s="136"/>
      <c r="GQ179" s="136"/>
      <c r="GR179" s="136"/>
      <c r="GS179" s="136"/>
      <c r="GT179" s="136"/>
      <c r="GU179" s="136"/>
      <c r="GV179" s="136"/>
      <c r="GW179" s="136"/>
      <c r="GX179" s="136"/>
      <c r="GY179" s="136"/>
      <c r="GZ179" s="136"/>
      <c r="HA179" s="136"/>
      <c r="HB179" s="136"/>
      <c r="HC179" s="136"/>
      <c r="HD179" s="136"/>
      <c r="HE179" s="136"/>
      <c r="HF179" s="136"/>
      <c r="HG179" s="136"/>
      <c r="HH179" s="136"/>
      <c r="HI179" s="136"/>
      <c r="HJ179" s="136"/>
      <c r="HK179" s="136"/>
      <c r="HL179" s="136"/>
      <c r="HM179" s="136"/>
      <c r="HN179" s="81"/>
      <c r="HO179" s="81"/>
      <c r="HP179" s="81"/>
      <c r="HQ179" s="81"/>
      <c r="HR179" s="81"/>
      <c r="HS179" s="81"/>
      <c r="HT179" s="81"/>
      <c r="HU179" s="81"/>
      <c r="HV179" s="81"/>
      <c r="HW179" s="81"/>
    </row>
    <row r="180" ht="12.75" customHeight="1">
      <c r="A180" s="19"/>
      <c r="B180" s="24"/>
      <c r="C180" s="135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6"/>
      <c r="AV180" s="136"/>
      <c r="AW180" s="136"/>
      <c r="AX180" s="136"/>
      <c r="AY180" s="136"/>
      <c r="AZ180" s="136"/>
      <c r="BA180" s="136"/>
      <c r="BB180" s="136"/>
      <c r="BC180" s="136"/>
      <c r="BD180" s="136"/>
      <c r="BE180" s="136"/>
      <c r="BF180" s="136"/>
      <c r="BG180" s="136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36"/>
      <c r="BR180" s="136"/>
      <c r="BS180" s="136"/>
      <c r="BT180" s="136"/>
      <c r="BU180" s="136"/>
      <c r="BV180" s="136"/>
      <c r="BW180" s="136"/>
      <c r="BX180" s="136"/>
      <c r="BY180" s="136"/>
      <c r="BZ180" s="136"/>
      <c r="CA180" s="136"/>
      <c r="CB180" s="136"/>
      <c r="CC180" s="136"/>
      <c r="CD180" s="136"/>
      <c r="CE180" s="136"/>
      <c r="CF180" s="136"/>
      <c r="CG180" s="136"/>
      <c r="CH180" s="136"/>
      <c r="CI180" s="136"/>
      <c r="CJ180" s="136"/>
      <c r="CK180" s="136"/>
      <c r="CL180" s="136"/>
      <c r="CM180" s="136"/>
      <c r="CN180" s="136"/>
      <c r="CO180" s="136"/>
      <c r="CP180" s="136"/>
      <c r="CQ180" s="136"/>
      <c r="CR180" s="136"/>
      <c r="CS180" s="136"/>
      <c r="CT180" s="136"/>
      <c r="CU180" s="136"/>
      <c r="CV180" s="136"/>
      <c r="CW180" s="136"/>
      <c r="CX180" s="136"/>
      <c r="CY180" s="136"/>
      <c r="CZ180" s="136"/>
      <c r="DA180" s="136"/>
      <c r="DB180" s="136"/>
      <c r="DC180" s="136"/>
      <c r="DD180" s="136"/>
      <c r="DE180" s="136"/>
      <c r="DF180" s="136"/>
      <c r="DG180" s="136"/>
      <c r="DH180" s="136"/>
      <c r="DI180" s="136"/>
      <c r="DJ180" s="136"/>
      <c r="DK180" s="136"/>
      <c r="DL180" s="136"/>
      <c r="DM180" s="136"/>
      <c r="DN180" s="136"/>
      <c r="DO180" s="136"/>
      <c r="DP180" s="136"/>
      <c r="DQ180" s="136"/>
      <c r="DR180" s="136"/>
      <c r="DS180" s="136"/>
      <c r="DT180" s="136"/>
      <c r="DU180" s="136"/>
      <c r="DV180" s="136"/>
      <c r="DW180" s="136"/>
      <c r="DX180" s="136"/>
      <c r="DY180" s="136"/>
      <c r="DZ180" s="136"/>
      <c r="EA180" s="136"/>
      <c r="EB180" s="136"/>
      <c r="EC180" s="136"/>
      <c r="ED180" s="136"/>
      <c r="EE180" s="136"/>
      <c r="EF180" s="136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36"/>
      <c r="EQ180" s="136"/>
      <c r="ER180" s="136"/>
      <c r="ES180" s="136"/>
      <c r="ET180" s="136"/>
      <c r="EU180" s="136"/>
      <c r="EV180" s="136"/>
      <c r="EW180" s="136"/>
      <c r="EX180" s="136"/>
      <c r="EY180" s="136"/>
      <c r="EZ180" s="136"/>
      <c r="FA180" s="136"/>
      <c r="FB180" s="136"/>
      <c r="FC180" s="136"/>
      <c r="FD180" s="136"/>
      <c r="FE180" s="136"/>
      <c r="FF180" s="136"/>
      <c r="FG180" s="136"/>
      <c r="FH180" s="136"/>
      <c r="FI180" s="136"/>
      <c r="FJ180" s="136"/>
      <c r="FK180" s="136"/>
      <c r="FL180" s="136"/>
      <c r="FM180" s="136"/>
      <c r="FN180" s="136"/>
      <c r="FO180" s="136"/>
      <c r="FP180" s="136"/>
      <c r="FQ180" s="136"/>
      <c r="FR180" s="136"/>
      <c r="FS180" s="136"/>
      <c r="FT180" s="136"/>
      <c r="FU180" s="136"/>
      <c r="FV180" s="136"/>
      <c r="FW180" s="136"/>
      <c r="FX180" s="136"/>
      <c r="FY180" s="136"/>
      <c r="FZ180" s="136"/>
      <c r="GA180" s="136"/>
      <c r="GB180" s="136"/>
      <c r="GC180" s="136"/>
      <c r="GD180" s="136"/>
      <c r="GE180" s="136"/>
      <c r="GF180" s="136"/>
      <c r="GG180" s="136"/>
      <c r="GH180" s="136"/>
      <c r="GI180" s="136"/>
      <c r="GJ180" s="136"/>
      <c r="GK180" s="136"/>
      <c r="GL180" s="136"/>
      <c r="GM180" s="136"/>
      <c r="GN180" s="136"/>
      <c r="GO180" s="136"/>
      <c r="GP180" s="136"/>
      <c r="GQ180" s="136"/>
      <c r="GR180" s="136"/>
      <c r="GS180" s="136"/>
      <c r="GT180" s="136"/>
      <c r="GU180" s="136"/>
      <c r="GV180" s="136"/>
      <c r="GW180" s="136"/>
      <c r="GX180" s="136"/>
      <c r="GY180" s="136"/>
      <c r="GZ180" s="136"/>
      <c r="HA180" s="136"/>
      <c r="HB180" s="136"/>
      <c r="HC180" s="136"/>
      <c r="HD180" s="136"/>
      <c r="HE180" s="136"/>
      <c r="HF180" s="136"/>
      <c r="HG180" s="136"/>
      <c r="HH180" s="136"/>
      <c r="HI180" s="136"/>
      <c r="HJ180" s="136"/>
      <c r="HK180" s="136"/>
      <c r="HL180" s="136"/>
      <c r="HM180" s="136"/>
      <c r="HN180" s="81"/>
      <c r="HO180" s="81"/>
      <c r="HP180" s="81"/>
      <c r="HQ180" s="81"/>
      <c r="HR180" s="81"/>
      <c r="HS180" s="81"/>
      <c r="HT180" s="81"/>
      <c r="HU180" s="81"/>
      <c r="HV180" s="81"/>
      <c r="HW180" s="81"/>
    </row>
    <row r="181" ht="12.75" customHeight="1">
      <c r="A181" s="19"/>
      <c r="B181" s="24"/>
      <c r="C181" s="135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6"/>
      <c r="AV181" s="136"/>
      <c r="AW181" s="136"/>
      <c r="AX181" s="136"/>
      <c r="AY181" s="136"/>
      <c r="AZ181" s="136"/>
      <c r="BA181" s="136"/>
      <c r="BB181" s="136"/>
      <c r="BC181" s="136"/>
      <c r="BD181" s="136"/>
      <c r="BE181" s="136"/>
      <c r="BF181" s="136"/>
      <c r="BG181" s="136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36"/>
      <c r="BR181" s="136"/>
      <c r="BS181" s="136"/>
      <c r="BT181" s="136"/>
      <c r="BU181" s="136"/>
      <c r="BV181" s="136"/>
      <c r="BW181" s="136"/>
      <c r="BX181" s="136"/>
      <c r="BY181" s="136"/>
      <c r="BZ181" s="136"/>
      <c r="CA181" s="136"/>
      <c r="CB181" s="136"/>
      <c r="CC181" s="136"/>
      <c r="CD181" s="136"/>
      <c r="CE181" s="136"/>
      <c r="CF181" s="136"/>
      <c r="CG181" s="136"/>
      <c r="CH181" s="136"/>
      <c r="CI181" s="136"/>
      <c r="CJ181" s="136"/>
      <c r="CK181" s="136"/>
      <c r="CL181" s="136"/>
      <c r="CM181" s="136"/>
      <c r="CN181" s="136"/>
      <c r="CO181" s="136"/>
      <c r="CP181" s="136"/>
      <c r="CQ181" s="136"/>
      <c r="CR181" s="136"/>
      <c r="CS181" s="136"/>
      <c r="CT181" s="136"/>
      <c r="CU181" s="136"/>
      <c r="CV181" s="136"/>
      <c r="CW181" s="136"/>
      <c r="CX181" s="136"/>
      <c r="CY181" s="136"/>
      <c r="CZ181" s="136"/>
      <c r="DA181" s="136"/>
      <c r="DB181" s="136"/>
      <c r="DC181" s="136"/>
      <c r="DD181" s="136"/>
      <c r="DE181" s="136"/>
      <c r="DF181" s="136"/>
      <c r="DG181" s="136"/>
      <c r="DH181" s="136"/>
      <c r="DI181" s="136"/>
      <c r="DJ181" s="136"/>
      <c r="DK181" s="136"/>
      <c r="DL181" s="136"/>
      <c r="DM181" s="136"/>
      <c r="DN181" s="136"/>
      <c r="DO181" s="136"/>
      <c r="DP181" s="136"/>
      <c r="DQ181" s="136"/>
      <c r="DR181" s="136"/>
      <c r="DS181" s="136"/>
      <c r="DT181" s="136"/>
      <c r="DU181" s="136"/>
      <c r="DV181" s="136"/>
      <c r="DW181" s="136"/>
      <c r="DX181" s="136"/>
      <c r="DY181" s="136"/>
      <c r="DZ181" s="136"/>
      <c r="EA181" s="136"/>
      <c r="EB181" s="136"/>
      <c r="EC181" s="136"/>
      <c r="ED181" s="136"/>
      <c r="EE181" s="136"/>
      <c r="EF181" s="136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36"/>
      <c r="EQ181" s="136"/>
      <c r="ER181" s="136"/>
      <c r="ES181" s="136"/>
      <c r="ET181" s="136"/>
      <c r="EU181" s="136"/>
      <c r="EV181" s="136"/>
      <c r="EW181" s="136"/>
      <c r="EX181" s="136"/>
      <c r="EY181" s="136"/>
      <c r="EZ181" s="136"/>
      <c r="FA181" s="136"/>
      <c r="FB181" s="136"/>
      <c r="FC181" s="136"/>
      <c r="FD181" s="136"/>
      <c r="FE181" s="136"/>
      <c r="FF181" s="136"/>
      <c r="FG181" s="136"/>
      <c r="FH181" s="136"/>
      <c r="FI181" s="136"/>
      <c r="FJ181" s="136"/>
      <c r="FK181" s="136"/>
      <c r="FL181" s="136"/>
      <c r="FM181" s="136"/>
      <c r="FN181" s="136"/>
      <c r="FO181" s="136"/>
      <c r="FP181" s="136"/>
      <c r="FQ181" s="136"/>
      <c r="FR181" s="136"/>
      <c r="FS181" s="136"/>
      <c r="FT181" s="136"/>
      <c r="FU181" s="136"/>
      <c r="FV181" s="136"/>
      <c r="FW181" s="136"/>
      <c r="FX181" s="136"/>
      <c r="FY181" s="136"/>
      <c r="FZ181" s="136"/>
      <c r="GA181" s="136"/>
      <c r="GB181" s="136"/>
      <c r="GC181" s="136"/>
      <c r="GD181" s="136"/>
      <c r="GE181" s="136"/>
      <c r="GF181" s="136"/>
      <c r="GG181" s="136"/>
      <c r="GH181" s="136"/>
      <c r="GI181" s="136"/>
      <c r="GJ181" s="136"/>
      <c r="GK181" s="136"/>
      <c r="GL181" s="136"/>
      <c r="GM181" s="136"/>
      <c r="GN181" s="136"/>
      <c r="GO181" s="136"/>
      <c r="GP181" s="136"/>
      <c r="GQ181" s="136"/>
      <c r="GR181" s="136"/>
      <c r="GS181" s="136"/>
      <c r="GT181" s="136"/>
      <c r="GU181" s="136"/>
      <c r="GV181" s="136"/>
      <c r="GW181" s="136"/>
      <c r="GX181" s="136"/>
      <c r="GY181" s="136"/>
      <c r="GZ181" s="136"/>
      <c r="HA181" s="136"/>
      <c r="HB181" s="136"/>
      <c r="HC181" s="136"/>
      <c r="HD181" s="136"/>
      <c r="HE181" s="136"/>
      <c r="HF181" s="136"/>
      <c r="HG181" s="136"/>
      <c r="HH181" s="136"/>
      <c r="HI181" s="136"/>
      <c r="HJ181" s="136"/>
      <c r="HK181" s="136"/>
      <c r="HL181" s="136"/>
      <c r="HM181" s="136"/>
      <c r="HN181" s="81"/>
      <c r="HO181" s="81"/>
      <c r="HP181" s="81"/>
      <c r="HQ181" s="81"/>
      <c r="HR181" s="81"/>
      <c r="HS181" s="81"/>
      <c r="HT181" s="81"/>
      <c r="HU181" s="81"/>
      <c r="HV181" s="81"/>
      <c r="HW181" s="81"/>
    </row>
    <row r="182" ht="12.75" customHeight="1">
      <c r="A182" s="19"/>
      <c r="B182" s="24"/>
      <c r="C182" s="135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6"/>
      <c r="AV182" s="136"/>
      <c r="AW182" s="136"/>
      <c r="AX182" s="136"/>
      <c r="AY182" s="136"/>
      <c r="AZ182" s="136"/>
      <c r="BA182" s="136"/>
      <c r="BB182" s="136"/>
      <c r="BC182" s="136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6"/>
      <c r="BY182" s="136"/>
      <c r="BZ182" s="136"/>
      <c r="CA182" s="136"/>
      <c r="CB182" s="136"/>
      <c r="CC182" s="136"/>
      <c r="CD182" s="136"/>
      <c r="CE182" s="136"/>
      <c r="CF182" s="136"/>
      <c r="CG182" s="136"/>
      <c r="CH182" s="136"/>
      <c r="CI182" s="136"/>
      <c r="CJ182" s="136"/>
      <c r="CK182" s="136"/>
      <c r="CL182" s="136"/>
      <c r="CM182" s="136"/>
      <c r="CN182" s="136"/>
      <c r="CO182" s="136"/>
      <c r="CP182" s="136"/>
      <c r="CQ182" s="136"/>
      <c r="CR182" s="136"/>
      <c r="CS182" s="136"/>
      <c r="CT182" s="136"/>
      <c r="CU182" s="136"/>
      <c r="CV182" s="136"/>
      <c r="CW182" s="136"/>
      <c r="CX182" s="136"/>
      <c r="CY182" s="136"/>
      <c r="CZ182" s="136"/>
      <c r="DA182" s="136"/>
      <c r="DB182" s="136"/>
      <c r="DC182" s="136"/>
      <c r="DD182" s="136"/>
      <c r="DE182" s="136"/>
      <c r="DF182" s="136"/>
      <c r="DG182" s="136"/>
      <c r="DH182" s="136"/>
      <c r="DI182" s="136"/>
      <c r="DJ182" s="136"/>
      <c r="DK182" s="136"/>
      <c r="DL182" s="136"/>
      <c r="DM182" s="136"/>
      <c r="DN182" s="136"/>
      <c r="DO182" s="136"/>
      <c r="DP182" s="136"/>
      <c r="DQ182" s="136"/>
      <c r="DR182" s="136"/>
      <c r="DS182" s="136"/>
      <c r="DT182" s="136"/>
      <c r="DU182" s="136"/>
      <c r="DV182" s="136"/>
      <c r="DW182" s="136"/>
      <c r="DX182" s="136"/>
      <c r="DY182" s="136"/>
      <c r="DZ182" s="136"/>
      <c r="EA182" s="136"/>
      <c r="EB182" s="136"/>
      <c r="EC182" s="136"/>
      <c r="ED182" s="136"/>
      <c r="EE182" s="136"/>
      <c r="EF182" s="136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36"/>
      <c r="EQ182" s="136"/>
      <c r="ER182" s="136"/>
      <c r="ES182" s="136"/>
      <c r="ET182" s="136"/>
      <c r="EU182" s="136"/>
      <c r="EV182" s="136"/>
      <c r="EW182" s="136"/>
      <c r="EX182" s="136"/>
      <c r="EY182" s="136"/>
      <c r="EZ182" s="136"/>
      <c r="FA182" s="136"/>
      <c r="FB182" s="136"/>
      <c r="FC182" s="136"/>
      <c r="FD182" s="136"/>
      <c r="FE182" s="136"/>
      <c r="FF182" s="136"/>
      <c r="FG182" s="136"/>
      <c r="FH182" s="136"/>
      <c r="FI182" s="136"/>
      <c r="FJ182" s="136"/>
      <c r="FK182" s="136"/>
      <c r="FL182" s="136"/>
      <c r="FM182" s="136"/>
      <c r="FN182" s="136"/>
      <c r="FO182" s="136"/>
      <c r="FP182" s="136"/>
      <c r="FQ182" s="136"/>
      <c r="FR182" s="136"/>
      <c r="FS182" s="136"/>
      <c r="FT182" s="136"/>
      <c r="FU182" s="136"/>
      <c r="FV182" s="136"/>
      <c r="FW182" s="136"/>
      <c r="FX182" s="136"/>
      <c r="FY182" s="136"/>
      <c r="FZ182" s="136"/>
      <c r="GA182" s="136"/>
      <c r="GB182" s="136"/>
      <c r="GC182" s="136"/>
      <c r="GD182" s="136"/>
      <c r="GE182" s="136"/>
      <c r="GF182" s="136"/>
      <c r="GG182" s="136"/>
      <c r="GH182" s="136"/>
      <c r="GI182" s="136"/>
      <c r="GJ182" s="136"/>
      <c r="GK182" s="136"/>
      <c r="GL182" s="136"/>
      <c r="GM182" s="136"/>
      <c r="GN182" s="136"/>
      <c r="GO182" s="136"/>
      <c r="GP182" s="136"/>
      <c r="GQ182" s="136"/>
      <c r="GR182" s="136"/>
      <c r="GS182" s="136"/>
      <c r="GT182" s="136"/>
      <c r="GU182" s="136"/>
      <c r="GV182" s="136"/>
      <c r="GW182" s="136"/>
      <c r="GX182" s="136"/>
      <c r="GY182" s="136"/>
      <c r="GZ182" s="136"/>
      <c r="HA182" s="136"/>
      <c r="HB182" s="136"/>
      <c r="HC182" s="136"/>
      <c r="HD182" s="136"/>
      <c r="HE182" s="136"/>
      <c r="HF182" s="136"/>
      <c r="HG182" s="136"/>
      <c r="HH182" s="136"/>
      <c r="HI182" s="136"/>
      <c r="HJ182" s="136"/>
      <c r="HK182" s="136"/>
      <c r="HL182" s="136"/>
      <c r="HM182" s="136"/>
      <c r="HN182" s="81"/>
      <c r="HO182" s="81"/>
      <c r="HP182" s="81"/>
      <c r="HQ182" s="81"/>
      <c r="HR182" s="81"/>
      <c r="HS182" s="81"/>
      <c r="HT182" s="81"/>
      <c r="HU182" s="81"/>
      <c r="HV182" s="81"/>
      <c r="HW182" s="81"/>
    </row>
    <row r="183" ht="12.75" customHeight="1">
      <c r="A183" s="19"/>
      <c r="B183" s="24"/>
      <c r="C183" s="135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6"/>
      <c r="AV183" s="136"/>
      <c r="AW183" s="136"/>
      <c r="AX183" s="136"/>
      <c r="AY183" s="136"/>
      <c r="AZ183" s="136"/>
      <c r="BA183" s="136"/>
      <c r="BB183" s="136"/>
      <c r="BC183" s="136"/>
      <c r="BD183" s="136"/>
      <c r="BE183" s="136"/>
      <c r="BF183" s="136"/>
      <c r="BG183" s="136"/>
      <c r="BH183" s="136"/>
      <c r="BI183" s="136"/>
      <c r="BJ183" s="136"/>
      <c r="BK183" s="136"/>
      <c r="BL183" s="136"/>
      <c r="BM183" s="136"/>
      <c r="BN183" s="136"/>
      <c r="BO183" s="136"/>
      <c r="BP183" s="136"/>
      <c r="BQ183" s="136"/>
      <c r="BR183" s="136"/>
      <c r="BS183" s="136"/>
      <c r="BT183" s="136"/>
      <c r="BU183" s="136"/>
      <c r="BV183" s="136"/>
      <c r="BW183" s="136"/>
      <c r="BX183" s="136"/>
      <c r="BY183" s="136"/>
      <c r="BZ183" s="136"/>
      <c r="CA183" s="136"/>
      <c r="CB183" s="136"/>
      <c r="CC183" s="136"/>
      <c r="CD183" s="136"/>
      <c r="CE183" s="136"/>
      <c r="CF183" s="136"/>
      <c r="CG183" s="136"/>
      <c r="CH183" s="136"/>
      <c r="CI183" s="136"/>
      <c r="CJ183" s="136"/>
      <c r="CK183" s="136"/>
      <c r="CL183" s="136"/>
      <c r="CM183" s="136"/>
      <c r="CN183" s="136"/>
      <c r="CO183" s="136"/>
      <c r="CP183" s="136"/>
      <c r="CQ183" s="136"/>
      <c r="CR183" s="136"/>
      <c r="CS183" s="136"/>
      <c r="CT183" s="136"/>
      <c r="CU183" s="136"/>
      <c r="CV183" s="136"/>
      <c r="CW183" s="136"/>
      <c r="CX183" s="136"/>
      <c r="CY183" s="136"/>
      <c r="CZ183" s="136"/>
      <c r="DA183" s="136"/>
      <c r="DB183" s="136"/>
      <c r="DC183" s="136"/>
      <c r="DD183" s="136"/>
      <c r="DE183" s="136"/>
      <c r="DF183" s="136"/>
      <c r="DG183" s="136"/>
      <c r="DH183" s="136"/>
      <c r="DI183" s="136"/>
      <c r="DJ183" s="136"/>
      <c r="DK183" s="136"/>
      <c r="DL183" s="136"/>
      <c r="DM183" s="136"/>
      <c r="DN183" s="136"/>
      <c r="DO183" s="136"/>
      <c r="DP183" s="136"/>
      <c r="DQ183" s="136"/>
      <c r="DR183" s="136"/>
      <c r="DS183" s="136"/>
      <c r="DT183" s="136"/>
      <c r="DU183" s="136"/>
      <c r="DV183" s="136"/>
      <c r="DW183" s="136"/>
      <c r="DX183" s="136"/>
      <c r="DY183" s="136"/>
      <c r="DZ183" s="136"/>
      <c r="EA183" s="136"/>
      <c r="EB183" s="136"/>
      <c r="EC183" s="136"/>
      <c r="ED183" s="136"/>
      <c r="EE183" s="136"/>
      <c r="EF183" s="136"/>
      <c r="EG183" s="136"/>
      <c r="EH183" s="136"/>
      <c r="EI183" s="136"/>
      <c r="EJ183" s="136"/>
      <c r="EK183" s="136"/>
      <c r="EL183" s="136"/>
      <c r="EM183" s="136"/>
      <c r="EN183" s="136"/>
      <c r="EO183" s="136"/>
      <c r="EP183" s="136"/>
      <c r="EQ183" s="136"/>
      <c r="ER183" s="136"/>
      <c r="ES183" s="136"/>
      <c r="ET183" s="136"/>
      <c r="EU183" s="136"/>
      <c r="EV183" s="136"/>
      <c r="EW183" s="136"/>
      <c r="EX183" s="136"/>
      <c r="EY183" s="136"/>
      <c r="EZ183" s="136"/>
      <c r="FA183" s="136"/>
      <c r="FB183" s="136"/>
      <c r="FC183" s="136"/>
      <c r="FD183" s="136"/>
      <c r="FE183" s="136"/>
      <c r="FF183" s="136"/>
      <c r="FG183" s="136"/>
      <c r="FH183" s="136"/>
      <c r="FI183" s="136"/>
      <c r="FJ183" s="136"/>
      <c r="FK183" s="136"/>
      <c r="FL183" s="136"/>
      <c r="FM183" s="136"/>
      <c r="FN183" s="136"/>
      <c r="FO183" s="136"/>
      <c r="FP183" s="136"/>
      <c r="FQ183" s="136"/>
      <c r="FR183" s="136"/>
      <c r="FS183" s="136"/>
      <c r="FT183" s="136"/>
      <c r="FU183" s="136"/>
      <c r="FV183" s="136"/>
      <c r="FW183" s="136"/>
      <c r="FX183" s="136"/>
      <c r="FY183" s="136"/>
      <c r="FZ183" s="136"/>
      <c r="GA183" s="136"/>
      <c r="GB183" s="136"/>
      <c r="GC183" s="136"/>
      <c r="GD183" s="136"/>
      <c r="GE183" s="136"/>
      <c r="GF183" s="136"/>
      <c r="GG183" s="136"/>
      <c r="GH183" s="136"/>
      <c r="GI183" s="136"/>
      <c r="GJ183" s="136"/>
      <c r="GK183" s="136"/>
      <c r="GL183" s="136"/>
      <c r="GM183" s="136"/>
      <c r="GN183" s="136"/>
      <c r="GO183" s="136"/>
      <c r="GP183" s="136"/>
      <c r="GQ183" s="136"/>
      <c r="GR183" s="136"/>
      <c r="GS183" s="136"/>
      <c r="GT183" s="136"/>
      <c r="GU183" s="136"/>
      <c r="GV183" s="136"/>
      <c r="GW183" s="136"/>
      <c r="GX183" s="136"/>
      <c r="GY183" s="136"/>
      <c r="GZ183" s="136"/>
      <c r="HA183" s="136"/>
      <c r="HB183" s="136"/>
      <c r="HC183" s="136"/>
      <c r="HD183" s="136"/>
      <c r="HE183" s="136"/>
      <c r="HF183" s="136"/>
      <c r="HG183" s="136"/>
      <c r="HH183" s="136"/>
      <c r="HI183" s="136"/>
      <c r="HJ183" s="136"/>
      <c r="HK183" s="136"/>
      <c r="HL183" s="136"/>
      <c r="HM183" s="136"/>
      <c r="HN183" s="81"/>
      <c r="HO183" s="81"/>
      <c r="HP183" s="81"/>
      <c r="HQ183" s="81"/>
      <c r="HR183" s="81"/>
      <c r="HS183" s="81"/>
      <c r="HT183" s="81"/>
      <c r="HU183" s="81"/>
      <c r="HV183" s="81"/>
      <c r="HW183" s="81"/>
    </row>
    <row r="184" ht="12.75" customHeight="1">
      <c r="A184" s="19"/>
      <c r="B184" s="24"/>
      <c r="C184" s="135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6"/>
      <c r="AV184" s="136"/>
      <c r="AW184" s="136"/>
      <c r="AX184" s="136"/>
      <c r="AY184" s="136"/>
      <c r="AZ184" s="136"/>
      <c r="BA184" s="136"/>
      <c r="BB184" s="136"/>
      <c r="BC184" s="136"/>
      <c r="BD184" s="136"/>
      <c r="BE184" s="136"/>
      <c r="BF184" s="136"/>
      <c r="BG184" s="136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36"/>
      <c r="BR184" s="136"/>
      <c r="BS184" s="136"/>
      <c r="BT184" s="136"/>
      <c r="BU184" s="136"/>
      <c r="BV184" s="136"/>
      <c r="BW184" s="136"/>
      <c r="BX184" s="136"/>
      <c r="BY184" s="136"/>
      <c r="BZ184" s="136"/>
      <c r="CA184" s="136"/>
      <c r="CB184" s="136"/>
      <c r="CC184" s="136"/>
      <c r="CD184" s="136"/>
      <c r="CE184" s="136"/>
      <c r="CF184" s="136"/>
      <c r="CG184" s="136"/>
      <c r="CH184" s="136"/>
      <c r="CI184" s="136"/>
      <c r="CJ184" s="136"/>
      <c r="CK184" s="136"/>
      <c r="CL184" s="136"/>
      <c r="CM184" s="136"/>
      <c r="CN184" s="136"/>
      <c r="CO184" s="136"/>
      <c r="CP184" s="136"/>
      <c r="CQ184" s="136"/>
      <c r="CR184" s="136"/>
      <c r="CS184" s="136"/>
      <c r="CT184" s="136"/>
      <c r="CU184" s="136"/>
      <c r="CV184" s="136"/>
      <c r="CW184" s="136"/>
      <c r="CX184" s="136"/>
      <c r="CY184" s="136"/>
      <c r="CZ184" s="136"/>
      <c r="DA184" s="136"/>
      <c r="DB184" s="136"/>
      <c r="DC184" s="136"/>
      <c r="DD184" s="136"/>
      <c r="DE184" s="136"/>
      <c r="DF184" s="136"/>
      <c r="DG184" s="136"/>
      <c r="DH184" s="136"/>
      <c r="DI184" s="136"/>
      <c r="DJ184" s="136"/>
      <c r="DK184" s="136"/>
      <c r="DL184" s="136"/>
      <c r="DM184" s="136"/>
      <c r="DN184" s="136"/>
      <c r="DO184" s="136"/>
      <c r="DP184" s="136"/>
      <c r="DQ184" s="136"/>
      <c r="DR184" s="136"/>
      <c r="DS184" s="136"/>
      <c r="DT184" s="136"/>
      <c r="DU184" s="136"/>
      <c r="DV184" s="136"/>
      <c r="DW184" s="136"/>
      <c r="DX184" s="136"/>
      <c r="DY184" s="136"/>
      <c r="DZ184" s="136"/>
      <c r="EA184" s="136"/>
      <c r="EB184" s="136"/>
      <c r="EC184" s="136"/>
      <c r="ED184" s="136"/>
      <c r="EE184" s="136"/>
      <c r="EF184" s="136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36"/>
      <c r="EQ184" s="136"/>
      <c r="ER184" s="136"/>
      <c r="ES184" s="136"/>
      <c r="ET184" s="136"/>
      <c r="EU184" s="136"/>
      <c r="EV184" s="136"/>
      <c r="EW184" s="136"/>
      <c r="EX184" s="136"/>
      <c r="EY184" s="136"/>
      <c r="EZ184" s="136"/>
      <c r="FA184" s="136"/>
      <c r="FB184" s="136"/>
      <c r="FC184" s="136"/>
      <c r="FD184" s="136"/>
      <c r="FE184" s="136"/>
      <c r="FF184" s="136"/>
      <c r="FG184" s="136"/>
      <c r="FH184" s="136"/>
      <c r="FI184" s="136"/>
      <c r="FJ184" s="136"/>
      <c r="FK184" s="136"/>
      <c r="FL184" s="136"/>
      <c r="FM184" s="136"/>
      <c r="FN184" s="136"/>
      <c r="FO184" s="136"/>
      <c r="FP184" s="136"/>
      <c r="FQ184" s="136"/>
      <c r="FR184" s="136"/>
      <c r="FS184" s="136"/>
      <c r="FT184" s="136"/>
      <c r="FU184" s="136"/>
      <c r="FV184" s="136"/>
      <c r="FW184" s="136"/>
      <c r="FX184" s="136"/>
      <c r="FY184" s="136"/>
      <c r="FZ184" s="136"/>
      <c r="GA184" s="136"/>
      <c r="GB184" s="136"/>
      <c r="GC184" s="136"/>
      <c r="GD184" s="136"/>
      <c r="GE184" s="136"/>
      <c r="GF184" s="136"/>
      <c r="GG184" s="136"/>
      <c r="GH184" s="136"/>
      <c r="GI184" s="136"/>
      <c r="GJ184" s="136"/>
      <c r="GK184" s="136"/>
      <c r="GL184" s="136"/>
      <c r="GM184" s="136"/>
      <c r="GN184" s="136"/>
      <c r="GO184" s="136"/>
      <c r="GP184" s="136"/>
      <c r="GQ184" s="136"/>
      <c r="GR184" s="136"/>
      <c r="GS184" s="136"/>
      <c r="GT184" s="136"/>
      <c r="GU184" s="136"/>
      <c r="GV184" s="136"/>
      <c r="GW184" s="136"/>
      <c r="GX184" s="136"/>
      <c r="GY184" s="136"/>
      <c r="GZ184" s="136"/>
      <c r="HA184" s="136"/>
      <c r="HB184" s="136"/>
      <c r="HC184" s="136"/>
      <c r="HD184" s="136"/>
      <c r="HE184" s="136"/>
      <c r="HF184" s="136"/>
      <c r="HG184" s="136"/>
      <c r="HH184" s="136"/>
      <c r="HI184" s="136"/>
      <c r="HJ184" s="136"/>
      <c r="HK184" s="136"/>
      <c r="HL184" s="136"/>
      <c r="HM184" s="136"/>
      <c r="HN184" s="81"/>
      <c r="HO184" s="81"/>
      <c r="HP184" s="81"/>
      <c r="HQ184" s="81"/>
      <c r="HR184" s="81"/>
      <c r="HS184" s="81"/>
      <c r="HT184" s="81"/>
      <c r="HU184" s="81"/>
      <c r="HV184" s="81"/>
      <c r="HW184" s="81"/>
    </row>
    <row r="185" ht="12.75" customHeight="1">
      <c r="A185" s="19"/>
      <c r="B185" s="24"/>
      <c r="C185" s="135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6"/>
      <c r="AV185" s="136"/>
      <c r="AW185" s="136"/>
      <c r="AX185" s="136"/>
      <c r="AY185" s="136"/>
      <c r="AZ185" s="136"/>
      <c r="BA185" s="136"/>
      <c r="BB185" s="136"/>
      <c r="BC185" s="136"/>
      <c r="BD185" s="136"/>
      <c r="BE185" s="136"/>
      <c r="BF185" s="136"/>
      <c r="BG185" s="136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36"/>
      <c r="BR185" s="136"/>
      <c r="BS185" s="136"/>
      <c r="BT185" s="136"/>
      <c r="BU185" s="136"/>
      <c r="BV185" s="136"/>
      <c r="BW185" s="136"/>
      <c r="BX185" s="136"/>
      <c r="BY185" s="136"/>
      <c r="BZ185" s="136"/>
      <c r="CA185" s="136"/>
      <c r="CB185" s="136"/>
      <c r="CC185" s="136"/>
      <c r="CD185" s="136"/>
      <c r="CE185" s="136"/>
      <c r="CF185" s="136"/>
      <c r="CG185" s="136"/>
      <c r="CH185" s="136"/>
      <c r="CI185" s="136"/>
      <c r="CJ185" s="136"/>
      <c r="CK185" s="136"/>
      <c r="CL185" s="136"/>
      <c r="CM185" s="136"/>
      <c r="CN185" s="136"/>
      <c r="CO185" s="136"/>
      <c r="CP185" s="136"/>
      <c r="CQ185" s="136"/>
      <c r="CR185" s="136"/>
      <c r="CS185" s="136"/>
      <c r="CT185" s="136"/>
      <c r="CU185" s="136"/>
      <c r="CV185" s="136"/>
      <c r="CW185" s="136"/>
      <c r="CX185" s="136"/>
      <c r="CY185" s="136"/>
      <c r="CZ185" s="136"/>
      <c r="DA185" s="136"/>
      <c r="DB185" s="136"/>
      <c r="DC185" s="136"/>
      <c r="DD185" s="136"/>
      <c r="DE185" s="136"/>
      <c r="DF185" s="136"/>
      <c r="DG185" s="136"/>
      <c r="DH185" s="136"/>
      <c r="DI185" s="136"/>
      <c r="DJ185" s="136"/>
      <c r="DK185" s="136"/>
      <c r="DL185" s="136"/>
      <c r="DM185" s="136"/>
      <c r="DN185" s="136"/>
      <c r="DO185" s="136"/>
      <c r="DP185" s="136"/>
      <c r="DQ185" s="136"/>
      <c r="DR185" s="136"/>
      <c r="DS185" s="136"/>
      <c r="DT185" s="136"/>
      <c r="DU185" s="136"/>
      <c r="DV185" s="136"/>
      <c r="DW185" s="136"/>
      <c r="DX185" s="136"/>
      <c r="DY185" s="136"/>
      <c r="DZ185" s="136"/>
      <c r="EA185" s="136"/>
      <c r="EB185" s="136"/>
      <c r="EC185" s="136"/>
      <c r="ED185" s="136"/>
      <c r="EE185" s="136"/>
      <c r="EF185" s="136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36"/>
      <c r="EQ185" s="136"/>
      <c r="ER185" s="136"/>
      <c r="ES185" s="136"/>
      <c r="ET185" s="136"/>
      <c r="EU185" s="136"/>
      <c r="EV185" s="136"/>
      <c r="EW185" s="136"/>
      <c r="EX185" s="136"/>
      <c r="EY185" s="136"/>
      <c r="EZ185" s="136"/>
      <c r="FA185" s="136"/>
      <c r="FB185" s="136"/>
      <c r="FC185" s="136"/>
      <c r="FD185" s="136"/>
      <c r="FE185" s="136"/>
      <c r="FF185" s="136"/>
      <c r="FG185" s="136"/>
      <c r="FH185" s="136"/>
      <c r="FI185" s="136"/>
      <c r="FJ185" s="136"/>
      <c r="FK185" s="136"/>
      <c r="FL185" s="136"/>
      <c r="FM185" s="136"/>
      <c r="FN185" s="136"/>
      <c r="FO185" s="136"/>
      <c r="FP185" s="136"/>
      <c r="FQ185" s="136"/>
      <c r="FR185" s="136"/>
      <c r="FS185" s="136"/>
      <c r="FT185" s="136"/>
      <c r="FU185" s="136"/>
      <c r="FV185" s="136"/>
      <c r="FW185" s="136"/>
      <c r="FX185" s="136"/>
      <c r="FY185" s="136"/>
      <c r="FZ185" s="136"/>
      <c r="GA185" s="136"/>
      <c r="GB185" s="136"/>
      <c r="GC185" s="136"/>
      <c r="GD185" s="136"/>
      <c r="GE185" s="136"/>
      <c r="GF185" s="136"/>
      <c r="GG185" s="136"/>
      <c r="GH185" s="136"/>
      <c r="GI185" s="136"/>
      <c r="GJ185" s="136"/>
      <c r="GK185" s="136"/>
      <c r="GL185" s="136"/>
      <c r="GM185" s="136"/>
      <c r="GN185" s="136"/>
      <c r="GO185" s="136"/>
      <c r="GP185" s="136"/>
      <c r="GQ185" s="136"/>
      <c r="GR185" s="136"/>
      <c r="GS185" s="136"/>
      <c r="GT185" s="136"/>
      <c r="GU185" s="136"/>
      <c r="GV185" s="136"/>
      <c r="GW185" s="136"/>
      <c r="GX185" s="136"/>
      <c r="GY185" s="136"/>
      <c r="GZ185" s="136"/>
      <c r="HA185" s="136"/>
      <c r="HB185" s="136"/>
      <c r="HC185" s="136"/>
      <c r="HD185" s="136"/>
      <c r="HE185" s="136"/>
      <c r="HF185" s="136"/>
      <c r="HG185" s="136"/>
      <c r="HH185" s="136"/>
      <c r="HI185" s="136"/>
      <c r="HJ185" s="136"/>
      <c r="HK185" s="136"/>
      <c r="HL185" s="136"/>
      <c r="HM185" s="136"/>
      <c r="HN185" s="81"/>
      <c r="HO185" s="81"/>
      <c r="HP185" s="81"/>
      <c r="HQ185" s="81"/>
      <c r="HR185" s="81"/>
      <c r="HS185" s="81"/>
      <c r="HT185" s="81"/>
      <c r="HU185" s="81"/>
      <c r="HV185" s="81"/>
      <c r="HW185" s="81"/>
    </row>
    <row r="186" ht="12.75" customHeight="1">
      <c r="A186" s="19"/>
      <c r="B186" s="24"/>
      <c r="C186" s="135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  <c r="BI186" s="136"/>
      <c r="BJ186" s="136"/>
      <c r="BK186" s="136"/>
      <c r="BL186" s="136"/>
      <c r="BM186" s="136"/>
      <c r="BN186" s="136"/>
      <c r="BO186" s="136"/>
      <c r="BP186" s="136"/>
      <c r="BQ186" s="136"/>
      <c r="BR186" s="136"/>
      <c r="BS186" s="136"/>
      <c r="BT186" s="136"/>
      <c r="BU186" s="136"/>
      <c r="BV186" s="136"/>
      <c r="BW186" s="136"/>
      <c r="BX186" s="136"/>
      <c r="BY186" s="136"/>
      <c r="BZ186" s="136"/>
      <c r="CA186" s="136"/>
      <c r="CB186" s="136"/>
      <c r="CC186" s="136"/>
      <c r="CD186" s="136"/>
      <c r="CE186" s="136"/>
      <c r="CF186" s="136"/>
      <c r="CG186" s="136"/>
      <c r="CH186" s="136"/>
      <c r="CI186" s="136"/>
      <c r="CJ186" s="136"/>
      <c r="CK186" s="136"/>
      <c r="CL186" s="136"/>
      <c r="CM186" s="136"/>
      <c r="CN186" s="136"/>
      <c r="CO186" s="136"/>
      <c r="CP186" s="136"/>
      <c r="CQ186" s="136"/>
      <c r="CR186" s="136"/>
      <c r="CS186" s="136"/>
      <c r="CT186" s="136"/>
      <c r="CU186" s="136"/>
      <c r="CV186" s="136"/>
      <c r="CW186" s="136"/>
      <c r="CX186" s="136"/>
      <c r="CY186" s="136"/>
      <c r="CZ186" s="136"/>
      <c r="DA186" s="136"/>
      <c r="DB186" s="136"/>
      <c r="DC186" s="136"/>
      <c r="DD186" s="136"/>
      <c r="DE186" s="136"/>
      <c r="DF186" s="136"/>
      <c r="DG186" s="136"/>
      <c r="DH186" s="136"/>
      <c r="DI186" s="136"/>
      <c r="DJ186" s="136"/>
      <c r="DK186" s="136"/>
      <c r="DL186" s="136"/>
      <c r="DM186" s="136"/>
      <c r="DN186" s="136"/>
      <c r="DO186" s="136"/>
      <c r="DP186" s="136"/>
      <c r="DQ186" s="136"/>
      <c r="DR186" s="136"/>
      <c r="DS186" s="136"/>
      <c r="DT186" s="136"/>
      <c r="DU186" s="136"/>
      <c r="DV186" s="136"/>
      <c r="DW186" s="136"/>
      <c r="DX186" s="136"/>
      <c r="DY186" s="136"/>
      <c r="DZ186" s="136"/>
      <c r="EA186" s="136"/>
      <c r="EB186" s="136"/>
      <c r="EC186" s="136"/>
      <c r="ED186" s="136"/>
      <c r="EE186" s="136"/>
      <c r="EF186" s="136"/>
      <c r="EG186" s="136"/>
      <c r="EH186" s="136"/>
      <c r="EI186" s="136"/>
      <c r="EJ186" s="136"/>
      <c r="EK186" s="136"/>
      <c r="EL186" s="136"/>
      <c r="EM186" s="136"/>
      <c r="EN186" s="136"/>
      <c r="EO186" s="136"/>
      <c r="EP186" s="136"/>
      <c r="EQ186" s="136"/>
      <c r="ER186" s="136"/>
      <c r="ES186" s="136"/>
      <c r="ET186" s="136"/>
      <c r="EU186" s="136"/>
      <c r="EV186" s="136"/>
      <c r="EW186" s="136"/>
      <c r="EX186" s="136"/>
      <c r="EY186" s="136"/>
      <c r="EZ186" s="136"/>
      <c r="FA186" s="136"/>
      <c r="FB186" s="136"/>
      <c r="FC186" s="136"/>
      <c r="FD186" s="136"/>
      <c r="FE186" s="136"/>
      <c r="FF186" s="136"/>
      <c r="FG186" s="136"/>
      <c r="FH186" s="136"/>
      <c r="FI186" s="136"/>
      <c r="FJ186" s="136"/>
      <c r="FK186" s="136"/>
      <c r="FL186" s="136"/>
      <c r="FM186" s="136"/>
      <c r="FN186" s="136"/>
      <c r="FO186" s="136"/>
      <c r="FP186" s="136"/>
      <c r="FQ186" s="136"/>
      <c r="FR186" s="136"/>
      <c r="FS186" s="136"/>
      <c r="FT186" s="136"/>
      <c r="FU186" s="136"/>
      <c r="FV186" s="136"/>
      <c r="FW186" s="136"/>
      <c r="FX186" s="136"/>
      <c r="FY186" s="136"/>
      <c r="FZ186" s="136"/>
      <c r="GA186" s="136"/>
      <c r="GB186" s="136"/>
      <c r="GC186" s="136"/>
      <c r="GD186" s="136"/>
      <c r="GE186" s="136"/>
      <c r="GF186" s="136"/>
      <c r="GG186" s="136"/>
      <c r="GH186" s="136"/>
      <c r="GI186" s="136"/>
      <c r="GJ186" s="136"/>
      <c r="GK186" s="136"/>
      <c r="GL186" s="136"/>
      <c r="GM186" s="136"/>
      <c r="GN186" s="136"/>
      <c r="GO186" s="136"/>
      <c r="GP186" s="136"/>
      <c r="GQ186" s="136"/>
      <c r="GR186" s="136"/>
      <c r="GS186" s="136"/>
      <c r="GT186" s="136"/>
      <c r="GU186" s="136"/>
      <c r="GV186" s="136"/>
      <c r="GW186" s="136"/>
      <c r="GX186" s="136"/>
      <c r="GY186" s="136"/>
      <c r="GZ186" s="136"/>
      <c r="HA186" s="136"/>
      <c r="HB186" s="136"/>
      <c r="HC186" s="136"/>
      <c r="HD186" s="136"/>
      <c r="HE186" s="136"/>
      <c r="HF186" s="136"/>
      <c r="HG186" s="136"/>
      <c r="HH186" s="136"/>
      <c r="HI186" s="136"/>
      <c r="HJ186" s="136"/>
      <c r="HK186" s="136"/>
      <c r="HL186" s="136"/>
      <c r="HM186" s="136"/>
      <c r="HN186" s="81"/>
      <c r="HO186" s="81"/>
      <c r="HP186" s="81"/>
      <c r="HQ186" s="81"/>
      <c r="HR186" s="81"/>
      <c r="HS186" s="81"/>
      <c r="HT186" s="81"/>
      <c r="HU186" s="81"/>
      <c r="HV186" s="81"/>
      <c r="HW186" s="81"/>
    </row>
    <row r="187" ht="12.75" customHeight="1">
      <c r="A187" s="19"/>
      <c r="B187" s="24"/>
      <c r="C187" s="135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6"/>
      <c r="AV187" s="136"/>
      <c r="AW187" s="136"/>
      <c r="AX187" s="136"/>
      <c r="AY187" s="136"/>
      <c r="AZ187" s="136"/>
      <c r="BA187" s="136"/>
      <c r="BB187" s="136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6"/>
      <c r="BM187" s="136"/>
      <c r="BN187" s="136"/>
      <c r="BO187" s="136"/>
      <c r="BP187" s="136"/>
      <c r="BQ187" s="136"/>
      <c r="BR187" s="136"/>
      <c r="BS187" s="136"/>
      <c r="BT187" s="136"/>
      <c r="BU187" s="136"/>
      <c r="BV187" s="136"/>
      <c r="BW187" s="136"/>
      <c r="BX187" s="136"/>
      <c r="BY187" s="136"/>
      <c r="BZ187" s="136"/>
      <c r="CA187" s="136"/>
      <c r="CB187" s="136"/>
      <c r="CC187" s="136"/>
      <c r="CD187" s="136"/>
      <c r="CE187" s="136"/>
      <c r="CF187" s="136"/>
      <c r="CG187" s="136"/>
      <c r="CH187" s="136"/>
      <c r="CI187" s="136"/>
      <c r="CJ187" s="136"/>
      <c r="CK187" s="136"/>
      <c r="CL187" s="136"/>
      <c r="CM187" s="136"/>
      <c r="CN187" s="136"/>
      <c r="CO187" s="136"/>
      <c r="CP187" s="136"/>
      <c r="CQ187" s="136"/>
      <c r="CR187" s="136"/>
      <c r="CS187" s="136"/>
      <c r="CT187" s="136"/>
      <c r="CU187" s="136"/>
      <c r="CV187" s="136"/>
      <c r="CW187" s="136"/>
      <c r="CX187" s="136"/>
      <c r="CY187" s="136"/>
      <c r="CZ187" s="136"/>
      <c r="DA187" s="136"/>
      <c r="DB187" s="136"/>
      <c r="DC187" s="136"/>
      <c r="DD187" s="136"/>
      <c r="DE187" s="136"/>
      <c r="DF187" s="136"/>
      <c r="DG187" s="136"/>
      <c r="DH187" s="136"/>
      <c r="DI187" s="136"/>
      <c r="DJ187" s="136"/>
      <c r="DK187" s="136"/>
      <c r="DL187" s="136"/>
      <c r="DM187" s="136"/>
      <c r="DN187" s="136"/>
      <c r="DO187" s="136"/>
      <c r="DP187" s="136"/>
      <c r="DQ187" s="136"/>
      <c r="DR187" s="136"/>
      <c r="DS187" s="136"/>
      <c r="DT187" s="136"/>
      <c r="DU187" s="136"/>
      <c r="DV187" s="136"/>
      <c r="DW187" s="136"/>
      <c r="DX187" s="136"/>
      <c r="DY187" s="136"/>
      <c r="DZ187" s="136"/>
      <c r="EA187" s="136"/>
      <c r="EB187" s="136"/>
      <c r="EC187" s="136"/>
      <c r="ED187" s="136"/>
      <c r="EE187" s="136"/>
      <c r="EF187" s="136"/>
      <c r="EG187" s="136"/>
      <c r="EH187" s="136"/>
      <c r="EI187" s="136"/>
      <c r="EJ187" s="136"/>
      <c r="EK187" s="136"/>
      <c r="EL187" s="136"/>
      <c r="EM187" s="136"/>
      <c r="EN187" s="136"/>
      <c r="EO187" s="136"/>
      <c r="EP187" s="136"/>
      <c r="EQ187" s="136"/>
      <c r="ER187" s="136"/>
      <c r="ES187" s="136"/>
      <c r="ET187" s="136"/>
      <c r="EU187" s="136"/>
      <c r="EV187" s="136"/>
      <c r="EW187" s="136"/>
      <c r="EX187" s="136"/>
      <c r="EY187" s="136"/>
      <c r="EZ187" s="136"/>
      <c r="FA187" s="136"/>
      <c r="FB187" s="136"/>
      <c r="FC187" s="136"/>
      <c r="FD187" s="136"/>
      <c r="FE187" s="136"/>
      <c r="FF187" s="136"/>
      <c r="FG187" s="136"/>
      <c r="FH187" s="136"/>
      <c r="FI187" s="136"/>
      <c r="FJ187" s="136"/>
      <c r="FK187" s="136"/>
      <c r="FL187" s="136"/>
      <c r="FM187" s="136"/>
      <c r="FN187" s="136"/>
      <c r="FO187" s="136"/>
      <c r="FP187" s="136"/>
      <c r="FQ187" s="136"/>
      <c r="FR187" s="136"/>
      <c r="FS187" s="136"/>
      <c r="FT187" s="136"/>
      <c r="FU187" s="136"/>
      <c r="FV187" s="136"/>
      <c r="FW187" s="136"/>
      <c r="FX187" s="136"/>
      <c r="FY187" s="136"/>
      <c r="FZ187" s="136"/>
      <c r="GA187" s="136"/>
      <c r="GB187" s="136"/>
      <c r="GC187" s="136"/>
      <c r="GD187" s="136"/>
      <c r="GE187" s="136"/>
      <c r="GF187" s="136"/>
      <c r="GG187" s="136"/>
      <c r="GH187" s="136"/>
      <c r="GI187" s="136"/>
      <c r="GJ187" s="136"/>
      <c r="GK187" s="136"/>
      <c r="GL187" s="136"/>
      <c r="GM187" s="136"/>
      <c r="GN187" s="136"/>
      <c r="GO187" s="136"/>
      <c r="GP187" s="136"/>
      <c r="GQ187" s="136"/>
      <c r="GR187" s="136"/>
      <c r="GS187" s="136"/>
      <c r="GT187" s="136"/>
      <c r="GU187" s="136"/>
      <c r="GV187" s="136"/>
      <c r="GW187" s="136"/>
      <c r="GX187" s="136"/>
      <c r="GY187" s="136"/>
      <c r="GZ187" s="136"/>
      <c r="HA187" s="136"/>
      <c r="HB187" s="136"/>
      <c r="HC187" s="136"/>
      <c r="HD187" s="136"/>
      <c r="HE187" s="136"/>
      <c r="HF187" s="136"/>
      <c r="HG187" s="136"/>
      <c r="HH187" s="136"/>
      <c r="HI187" s="136"/>
      <c r="HJ187" s="136"/>
      <c r="HK187" s="136"/>
      <c r="HL187" s="136"/>
      <c r="HM187" s="136"/>
      <c r="HN187" s="81"/>
      <c r="HO187" s="81"/>
      <c r="HP187" s="81"/>
      <c r="HQ187" s="81"/>
      <c r="HR187" s="81"/>
      <c r="HS187" s="81"/>
      <c r="HT187" s="81"/>
      <c r="HU187" s="81"/>
      <c r="HV187" s="81"/>
      <c r="HW187" s="81"/>
    </row>
    <row r="188" ht="12.75" customHeight="1">
      <c r="A188" s="19"/>
      <c r="B188" s="24"/>
      <c r="C188" s="135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6"/>
      <c r="AV188" s="136"/>
      <c r="AW188" s="136"/>
      <c r="AX188" s="136"/>
      <c r="AY188" s="136"/>
      <c r="AZ188" s="136"/>
      <c r="BA188" s="136"/>
      <c r="BB188" s="136"/>
      <c r="BC188" s="136"/>
      <c r="BD188" s="136"/>
      <c r="BE188" s="136"/>
      <c r="BF188" s="136"/>
      <c r="BG188" s="136"/>
      <c r="BH188" s="136"/>
      <c r="BI188" s="136"/>
      <c r="BJ188" s="136"/>
      <c r="BK188" s="136"/>
      <c r="BL188" s="136"/>
      <c r="BM188" s="136"/>
      <c r="BN188" s="136"/>
      <c r="BO188" s="136"/>
      <c r="BP188" s="136"/>
      <c r="BQ188" s="136"/>
      <c r="BR188" s="136"/>
      <c r="BS188" s="136"/>
      <c r="BT188" s="136"/>
      <c r="BU188" s="136"/>
      <c r="BV188" s="136"/>
      <c r="BW188" s="136"/>
      <c r="BX188" s="136"/>
      <c r="BY188" s="136"/>
      <c r="BZ188" s="136"/>
      <c r="CA188" s="136"/>
      <c r="CB188" s="136"/>
      <c r="CC188" s="136"/>
      <c r="CD188" s="136"/>
      <c r="CE188" s="136"/>
      <c r="CF188" s="136"/>
      <c r="CG188" s="136"/>
      <c r="CH188" s="136"/>
      <c r="CI188" s="136"/>
      <c r="CJ188" s="136"/>
      <c r="CK188" s="136"/>
      <c r="CL188" s="136"/>
      <c r="CM188" s="136"/>
      <c r="CN188" s="136"/>
      <c r="CO188" s="136"/>
      <c r="CP188" s="136"/>
      <c r="CQ188" s="136"/>
      <c r="CR188" s="136"/>
      <c r="CS188" s="136"/>
      <c r="CT188" s="136"/>
      <c r="CU188" s="136"/>
      <c r="CV188" s="136"/>
      <c r="CW188" s="136"/>
      <c r="CX188" s="136"/>
      <c r="CY188" s="136"/>
      <c r="CZ188" s="136"/>
      <c r="DA188" s="136"/>
      <c r="DB188" s="136"/>
      <c r="DC188" s="136"/>
      <c r="DD188" s="136"/>
      <c r="DE188" s="136"/>
      <c r="DF188" s="136"/>
      <c r="DG188" s="136"/>
      <c r="DH188" s="136"/>
      <c r="DI188" s="136"/>
      <c r="DJ188" s="136"/>
      <c r="DK188" s="136"/>
      <c r="DL188" s="136"/>
      <c r="DM188" s="136"/>
      <c r="DN188" s="136"/>
      <c r="DO188" s="136"/>
      <c r="DP188" s="136"/>
      <c r="DQ188" s="136"/>
      <c r="DR188" s="136"/>
      <c r="DS188" s="136"/>
      <c r="DT188" s="136"/>
      <c r="DU188" s="136"/>
      <c r="DV188" s="136"/>
      <c r="DW188" s="136"/>
      <c r="DX188" s="136"/>
      <c r="DY188" s="136"/>
      <c r="DZ188" s="136"/>
      <c r="EA188" s="136"/>
      <c r="EB188" s="136"/>
      <c r="EC188" s="136"/>
      <c r="ED188" s="136"/>
      <c r="EE188" s="136"/>
      <c r="EF188" s="136"/>
      <c r="EG188" s="136"/>
      <c r="EH188" s="136"/>
      <c r="EI188" s="136"/>
      <c r="EJ188" s="136"/>
      <c r="EK188" s="136"/>
      <c r="EL188" s="136"/>
      <c r="EM188" s="136"/>
      <c r="EN188" s="136"/>
      <c r="EO188" s="136"/>
      <c r="EP188" s="136"/>
      <c r="EQ188" s="136"/>
      <c r="ER188" s="136"/>
      <c r="ES188" s="136"/>
      <c r="ET188" s="136"/>
      <c r="EU188" s="136"/>
      <c r="EV188" s="136"/>
      <c r="EW188" s="136"/>
      <c r="EX188" s="136"/>
      <c r="EY188" s="136"/>
      <c r="EZ188" s="136"/>
      <c r="FA188" s="136"/>
      <c r="FB188" s="136"/>
      <c r="FC188" s="136"/>
      <c r="FD188" s="136"/>
      <c r="FE188" s="136"/>
      <c r="FF188" s="136"/>
      <c r="FG188" s="136"/>
      <c r="FH188" s="136"/>
      <c r="FI188" s="136"/>
      <c r="FJ188" s="136"/>
      <c r="FK188" s="136"/>
      <c r="FL188" s="136"/>
      <c r="FM188" s="136"/>
      <c r="FN188" s="136"/>
      <c r="FO188" s="136"/>
      <c r="FP188" s="136"/>
      <c r="FQ188" s="136"/>
      <c r="FR188" s="136"/>
      <c r="FS188" s="136"/>
      <c r="FT188" s="136"/>
      <c r="FU188" s="136"/>
      <c r="FV188" s="136"/>
      <c r="FW188" s="136"/>
      <c r="FX188" s="136"/>
      <c r="FY188" s="136"/>
      <c r="FZ188" s="136"/>
      <c r="GA188" s="136"/>
      <c r="GB188" s="136"/>
      <c r="GC188" s="136"/>
      <c r="GD188" s="136"/>
      <c r="GE188" s="136"/>
      <c r="GF188" s="136"/>
      <c r="GG188" s="136"/>
      <c r="GH188" s="136"/>
      <c r="GI188" s="136"/>
      <c r="GJ188" s="136"/>
      <c r="GK188" s="136"/>
      <c r="GL188" s="136"/>
      <c r="GM188" s="136"/>
      <c r="GN188" s="136"/>
      <c r="GO188" s="136"/>
      <c r="GP188" s="136"/>
      <c r="GQ188" s="136"/>
      <c r="GR188" s="136"/>
      <c r="GS188" s="136"/>
      <c r="GT188" s="136"/>
      <c r="GU188" s="136"/>
      <c r="GV188" s="136"/>
      <c r="GW188" s="136"/>
      <c r="GX188" s="136"/>
      <c r="GY188" s="136"/>
      <c r="GZ188" s="136"/>
      <c r="HA188" s="136"/>
      <c r="HB188" s="136"/>
      <c r="HC188" s="136"/>
      <c r="HD188" s="136"/>
      <c r="HE188" s="136"/>
      <c r="HF188" s="136"/>
      <c r="HG188" s="136"/>
      <c r="HH188" s="136"/>
      <c r="HI188" s="136"/>
      <c r="HJ188" s="136"/>
      <c r="HK188" s="136"/>
      <c r="HL188" s="136"/>
      <c r="HM188" s="136"/>
      <c r="HN188" s="81"/>
      <c r="HO188" s="81"/>
      <c r="HP188" s="81"/>
      <c r="HQ188" s="81"/>
      <c r="HR188" s="81"/>
      <c r="HS188" s="81"/>
      <c r="HT188" s="81"/>
      <c r="HU188" s="81"/>
      <c r="HV188" s="81"/>
      <c r="HW188" s="81"/>
    </row>
    <row r="189" ht="12.75" customHeight="1">
      <c r="A189" s="19"/>
      <c r="B189" s="24"/>
      <c r="C189" s="135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6"/>
      <c r="AV189" s="136"/>
      <c r="AW189" s="136"/>
      <c r="AX189" s="136"/>
      <c r="AY189" s="136"/>
      <c r="AZ189" s="136"/>
      <c r="BA189" s="136"/>
      <c r="BB189" s="136"/>
      <c r="BC189" s="136"/>
      <c r="BD189" s="136"/>
      <c r="BE189" s="136"/>
      <c r="BF189" s="136"/>
      <c r="BG189" s="136"/>
      <c r="BH189" s="136"/>
      <c r="BI189" s="136"/>
      <c r="BJ189" s="136"/>
      <c r="BK189" s="136"/>
      <c r="BL189" s="136"/>
      <c r="BM189" s="136"/>
      <c r="BN189" s="136"/>
      <c r="BO189" s="136"/>
      <c r="BP189" s="136"/>
      <c r="BQ189" s="136"/>
      <c r="BR189" s="136"/>
      <c r="BS189" s="136"/>
      <c r="BT189" s="136"/>
      <c r="BU189" s="136"/>
      <c r="BV189" s="136"/>
      <c r="BW189" s="136"/>
      <c r="BX189" s="136"/>
      <c r="BY189" s="136"/>
      <c r="BZ189" s="136"/>
      <c r="CA189" s="136"/>
      <c r="CB189" s="136"/>
      <c r="CC189" s="136"/>
      <c r="CD189" s="136"/>
      <c r="CE189" s="136"/>
      <c r="CF189" s="136"/>
      <c r="CG189" s="136"/>
      <c r="CH189" s="136"/>
      <c r="CI189" s="136"/>
      <c r="CJ189" s="136"/>
      <c r="CK189" s="136"/>
      <c r="CL189" s="136"/>
      <c r="CM189" s="136"/>
      <c r="CN189" s="136"/>
      <c r="CO189" s="136"/>
      <c r="CP189" s="136"/>
      <c r="CQ189" s="136"/>
      <c r="CR189" s="136"/>
      <c r="CS189" s="136"/>
      <c r="CT189" s="136"/>
      <c r="CU189" s="136"/>
      <c r="CV189" s="136"/>
      <c r="CW189" s="136"/>
      <c r="CX189" s="136"/>
      <c r="CY189" s="136"/>
      <c r="CZ189" s="136"/>
      <c r="DA189" s="136"/>
      <c r="DB189" s="136"/>
      <c r="DC189" s="136"/>
      <c r="DD189" s="136"/>
      <c r="DE189" s="136"/>
      <c r="DF189" s="136"/>
      <c r="DG189" s="136"/>
      <c r="DH189" s="136"/>
      <c r="DI189" s="136"/>
      <c r="DJ189" s="136"/>
      <c r="DK189" s="136"/>
      <c r="DL189" s="136"/>
      <c r="DM189" s="136"/>
      <c r="DN189" s="136"/>
      <c r="DO189" s="136"/>
      <c r="DP189" s="136"/>
      <c r="DQ189" s="136"/>
      <c r="DR189" s="136"/>
      <c r="DS189" s="136"/>
      <c r="DT189" s="136"/>
      <c r="DU189" s="136"/>
      <c r="DV189" s="136"/>
      <c r="DW189" s="136"/>
      <c r="DX189" s="136"/>
      <c r="DY189" s="136"/>
      <c r="DZ189" s="136"/>
      <c r="EA189" s="136"/>
      <c r="EB189" s="136"/>
      <c r="EC189" s="136"/>
      <c r="ED189" s="136"/>
      <c r="EE189" s="136"/>
      <c r="EF189" s="136"/>
      <c r="EG189" s="136"/>
      <c r="EH189" s="136"/>
      <c r="EI189" s="136"/>
      <c r="EJ189" s="136"/>
      <c r="EK189" s="136"/>
      <c r="EL189" s="136"/>
      <c r="EM189" s="136"/>
      <c r="EN189" s="136"/>
      <c r="EO189" s="136"/>
      <c r="EP189" s="136"/>
      <c r="EQ189" s="136"/>
      <c r="ER189" s="136"/>
      <c r="ES189" s="136"/>
      <c r="ET189" s="136"/>
      <c r="EU189" s="136"/>
      <c r="EV189" s="136"/>
      <c r="EW189" s="136"/>
      <c r="EX189" s="136"/>
      <c r="EY189" s="136"/>
      <c r="EZ189" s="136"/>
      <c r="FA189" s="136"/>
      <c r="FB189" s="136"/>
      <c r="FC189" s="136"/>
      <c r="FD189" s="136"/>
      <c r="FE189" s="136"/>
      <c r="FF189" s="136"/>
      <c r="FG189" s="136"/>
      <c r="FH189" s="136"/>
      <c r="FI189" s="136"/>
      <c r="FJ189" s="136"/>
      <c r="FK189" s="136"/>
      <c r="FL189" s="136"/>
      <c r="FM189" s="136"/>
      <c r="FN189" s="136"/>
      <c r="FO189" s="136"/>
      <c r="FP189" s="136"/>
      <c r="FQ189" s="136"/>
      <c r="FR189" s="136"/>
      <c r="FS189" s="136"/>
      <c r="FT189" s="136"/>
      <c r="FU189" s="136"/>
      <c r="FV189" s="136"/>
      <c r="FW189" s="136"/>
      <c r="FX189" s="136"/>
      <c r="FY189" s="136"/>
      <c r="FZ189" s="136"/>
      <c r="GA189" s="136"/>
      <c r="GB189" s="136"/>
      <c r="GC189" s="136"/>
      <c r="GD189" s="136"/>
      <c r="GE189" s="136"/>
      <c r="GF189" s="136"/>
      <c r="GG189" s="136"/>
      <c r="GH189" s="136"/>
      <c r="GI189" s="136"/>
      <c r="GJ189" s="136"/>
      <c r="GK189" s="136"/>
      <c r="GL189" s="136"/>
      <c r="GM189" s="136"/>
      <c r="GN189" s="136"/>
      <c r="GO189" s="136"/>
      <c r="GP189" s="136"/>
      <c r="GQ189" s="136"/>
      <c r="GR189" s="136"/>
      <c r="GS189" s="136"/>
      <c r="GT189" s="136"/>
      <c r="GU189" s="136"/>
      <c r="GV189" s="136"/>
      <c r="GW189" s="136"/>
      <c r="GX189" s="136"/>
      <c r="GY189" s="136"/>
      <c r="GZ189" s="136"/>
      <c r="HA189" s="136"/>
      <c r="HB189" s="136"/>
      <c r="HC189" s="136"/>
      <c r="HD189" s="136"/>
      <c r="HE189" s="136"/>
      <c r="HF189" s="136"/>
      <c r="HG189" s="136"/>
      <c r="HH189" s="136"/>
      <c r="HI189" s="136"/>
      <c r="HJ189" s="136"/>
      <c r="HK189" s="136"/>
      <c r="HL189" s="136"/>
      <c r="HM189" s="136"/>
      <c r="HN189" s="81"/>
      <c r="HO189" s="81"/>
      <c r="HP189" s="81"/>
      <c r="HQ189" s="81"/>
      <c r="HR189" s="81"/>
      <c r="HS189" s="81"/>
      <c r="HT189" s="81"/>
      <c r="HU189" s="81"/>
      <c r="HV189" s="81"/>
      <c r="HW189" s="81"/>
    </row>
    <row r="190" ht="12.75" customHeight="1">
      <c r="A190" s="19"/>
      <c r="B190" s="24"/>
      <c r="C190" s="135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6"/>
      <c r="AV190" s="136"/>
      <c r="AW190" s="136"/>
      <c r="AX190" s="136"/>
      <c r="AY190" s="136"/>
      <c r="AZ190" s="136"/>
      <c r="BA190" s="136"/>
      <c r="BB190" s="136"/>
      <c r="BC190" s="136"/>
      <c r="BD190" s="136"/>
      <c r="BE190" s="136"/>
      <c r="BF190" s="136"/>
      <c r="BG190" s="136"/>
      <c r="BH190" s="136"/>
      <c r="BI190" s="136"/>
      <c r="BJ190" s="136"/>
      <c r="BK190" s="136"/>
      <c r="BL190" s="136"/>
      <c r="BM190" s="136"/>
      <c r="BN190" s="136"/>
      <c r="BO190" s="136"/>
      <c r="BP190" s="136"/>
      <c r="BQ190" s="136"/>
      <c r="BR190" s="136"/>
      <c r="BS190" s="136"/>
      <c r="BT190" s="136"/>
      <c r="BU190" s="136"/>
      <c r="BV190" s="136"/>
      <c r="BW190" s="136"/>
      <c r="BX190" s="136"/>
      <c r="BY190" s="136"/>
      <c r="BZ190" s="136"/>
      <c r="CA190" s="136"/>
      <c r="CB190" s="136"/>
      <c r="CC190" s="136"/>
      <c r="CD190" s="136"/>
      <c r="CE190" s="136"/>
      <c r="CF190" s="136"/>
      <c r="CG190" s="136"/>
      <c r="CH190" s="136"/>
      <c r="CI190" s="136"/>
      <c r="CJ190" s="136"/>
      <c r="CK190" s="136"/>
      <c r="CL190" s="136"/>
      <c r="CM190" s="136"/>
      <c r="CN190" s="136"/>
      <c r="CO190" s="136"/>
      <c r="CP190" s="136"/>
      <c r="CQ190" s="136"/>
      <c r="CR190" s="136"/>
      <c r="CS190" s="136"/>
      <c r="CT190" s="136"/>
      <c r="CU190" s="136"/>
      <c r="CV190" s="136"/>
      <c r="CW190" s="136"/>
      <c r="CX190" s="136"/>
      <c r="CY190" s="136"/>
      <c r="CZ190" s="136"/>
      <c r="DA190" s="136"/>
      <c r="DB190" s="136"/>
      <c r="DC190" s="136"/>
      <c r="DD190" s="136"/>
      <c r="DE190" s="136"/>
      <c r="DF190" s="136"/>
      <c r="DG190" s="136"/>
      <c r="DH190" s="136"/>
      <c r="DI190" s="136"/>
      <c r="DJ190" s="136"/>
      <c r="DK190" s="136"/>
      <c r="DL190" s="136"/>
      <c r="DM190" s="136"/>
      <c r="DN190" s="136"/>
      <c r="DO190" s="136"/>
      <c r="DP190" s="136"/>
      <c r="DQ190" s="136"/>
      <c r="DR190" s="136"/>
      <c r="DS190" s="136"/>
      <c r="DT190" s="136"/>
      <c r="DU190" s="136"/>
      <c r="DV190" s="136"/>
      <c r="DW190" s="136"/>
      <c r="DX190" s="136"/>
      <c r="DY190" s="136"/>
      <c r="DZ190" s="136"/>
      <c r="EA190" s="136"/>
      <c r="EB190" s="136"/>
      <c r="EC190" s="136"/>
      <c r="ED190" s="136"/>
      <c r="EE190" s="136"/>
      <c r="EF190" s="136"/>
      <c r="EG190" s="136"/>
      <c r="EH190" s="136"/>
      <c r="EI190" s="136"/>
      <c r="EJ190" s="136"/>
      <c r="EK190" s="136"/>
      <c r="EL190" s="136"/>
      <c r="EM190" s="136"/>
      <c r="EN190" s="136"/>
      <c r="EO190" s="136"/>
      <c r="EP190" s="136"/>
      <c r="EQ190" s="136"/>
      <c r="ER190" s="136"/>
      <c r="ES190" s="136"/>
      <c r="ET190" s="136"/>
      <c r="EU190" s="136"/>
      <c r="EV190" s="136"/>
      <c r="EW190" s="136"/>
      <c r="EX190" s="136"/>
      <c r="EY190" s="136"/>
      <c r="EZ190" s="136"/>
      <c r="FA190" s="136"/>
      <c r="FB190" s="136"/>
      <c r="FC190" s="136"/>
      <c r="FD190" s="136"/>
      <c r="FE190" s="136"/>
      <c r="FF190" s="136"/>
      <c r="FG190" s="136"/>
      <c r="FH190" s="136"/>
      <c r="FI190" s="136"/>
      <c r="FJ190" s="136"/>
      <c r="FK190" s="136"/>
      <c r="FL190" s="136"/>
      <c r="FM190" s="136"/>
      <c r="FN190" s="136"/>
      <c r="FO190" s="136"/>
      <c r="FP190" s="136"/>
      <c r="FQ190" s="136"/>
      <c r="FR190" s="136"/>
      <c r="FS190" s="136"/>
      <c r="FT190" s="136"/>
      <c r="FU190" s="136"/>
      <c r="FV190" s="136"/>
      <c r="FW190" s="136"/>
      <c r="FX190" s="136"/>
      <c r="FY190" s="136"/>
      <c r="FZ190" s="136"/>
      <c r="GA190" s="136"/>
      <c r="GB190" s="136"/>
      <c r="GC190" s="136"/>
      <c r="GD190" s="136"/>
      <c r="GE190" s="136"/>
      <c r="GF190" s="136"/>
      <c r="GG190" s="136"/>
      <c r="GH190" s="136"/>
      <c r="GI190" s="136"/>
      <c r="GJ190" s="136"/>
      <c r="GK190" s="136"/>
      <c r="GL190" s="136"/>
      <c r="GM190" s="136"/>
      <c r="GN190" s="136"/>
      <c r="GO190" s="136"/>
      <c r="GP190" s="136"/>
      <c r="GQ190" s="136"/>
      <c r="GR190" s="136"/>
      <c r="GS190" s="136"/>
      <c r="GT190" s="136"/>
      <c r="GU190" s="136"/>
      <c r="GV190" s="136"/>
      <c r="GW190" s="136"/>
      <c r="GX190" s="136"/>
      <c r="GY190" s="136"/>
      <c r="GZ190" s="136"/>
      <c r="HA190" s="136"/>
      <c r="HB190" s="136"/>
      <c r="HC190" s="136"/>
      <c r="HD190" s="136"/>
      <c r="HE190" s="136"/>
      <c r="HF190" s="136"/>
      <c r="HG190" s="136"/>
      <c r="HH190" s="136"/>
      <c r="HI190" s="136"/>
      <c r="HJ190" s="136"/>
      <c r="HK190" s="136"/>
      <c r="HL190" s="136"/>
      <c r="HM190" s="136"/>
      <c r="HN190" s="81"/>
      <c r="HO190" s="81"/>
      <c r="HP190" s="81"/>
      <c r="HQ190" s="81"/>
      <c r="HR190" s="81"/>
      <c r="HS190" s="81"/>
      <c r="HT190" s="81"/>
      <c r="HU190" s="81"/>
      <c r="HV190" s="81"/>
      <c r="HW190" s="81"/>
    </row>
    <row r="191" ht="12.75" customHeight="1">
      <c r="A191" s="19"/>
      <c r="B191" s="24"/>
      <c r="C191" s="135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6"/>
      <c r="AV191" s="136"/>
      <c r="AW191" s="136"/>
      <c r="AX191" s="136"/>
      <c r="AY191" s="136"/>
      <c r="AZ191" s="136"/>
      <c r="BA191" s="136"/>
      <c r="BB191" s="136"/>
      <c r="BC191" s="136"/>
      <c r="BD191" s="136"/>
      <c r="BE191" s="136"/>
      <c r="BF191" s="136"/>
      <c r="BG191" s="136"/>
      <c r="BH191" s="136"/>
      <c r="BI191" s="136"/>
      <c r="BJ191" s="136"/>
      <c r="BK191" s="136"/>
      <c r="BL191" s="136"/>
      <c r="BM191" s="136"/>
      <c r="BN191" s="136"/>
      <c r="BO191" s="136"/>
      <c r="BP191" s="136"/>
      <c r="BQ191" s="136"/>
      <c r="BR191" s="136"/>
      <c r="BS191" s="136"/>
      <c r="BT191" s="136"/>
      <c r="BU191" s="136"/>
      <c r="BV191" s="136"/>
      <c r="BW191" s="136"/>
      <c r="BX191" s="136"/>
      <c r="BY191" s="136"/>
      <c r="BZ191" s="136"/>
      <c r="CA191" s="136"/>
      <c r="CB191" s="136"/>
      <c r="CC191" s="136"/>
      <c r="CD191" s="136"/>
      <c r="CE191" s="136"/>
      <c r="CF191" s="136"/>
      <c r="CG191" s="136"/>
      <c r="CH191" s="136"/>
      <c r="CI191" s="136"/>
      <c r="CJ191" s="136"/>
      <c r="CK191" s="136"/>
      <c r="CL191" s="136"/>
      <c r="CM191" s="136"/>
      <c r="CN191" s="136"/>
      <c r="CO191" s="136"/>
      <c r="CP191" s="136"/>
      <c r="CQ191" s="136"/>
      <c r="CR191" s="136"/>
      <c r="CS191" s="136"/>
      <c r="CT191" s="136"/>
      <c r="CU191" s="136"/>
      <c r="CV191" s="136"/>
      <c r="CW191" s="136"/>
      <c r="CX191" s="136"/>
      <c r="CY191" s="136"/>
      <c r="CZ191" s="136"/>
      <c r="DA191" s="136"/>
      <c r="DB191" s="136"/>
      <c r="DC191" s="136"/>
      <c r="DD191" s="136"/>
      <c r="DE191" s="136"/>
      <c r="DF191" s="136"/>
      <c r="DG191" s="136"/>
      <c r="DH191" s="136"/>
      <c r="DI191" s="136"/>
      <c r="DJ191" s="136"/>
      <c r="DK191" s="136"/>
      <c r="DL191" s="136"/>
      <c r="DM191" s="136"/>
      <c r="DN191" s="136"/>
      <c r="DO191" s="136"/>
      <c r="DP191" s="136"/>
      <c r="DQ191" s="136"/>
      <c r="DR191" s="136"/>
      <c r="DS191" s="136"/>
      <c r="DT191" s="136"/>
      <c r="DU191" s="136"/>
      <c r="DV191" s="136"/>
      <c r="DW191" s="136"/>
      <c r="DX191" s="136"/>
      <c r="DY191" s="136"/>
      <c r="DZ191" s="136"/>
      <c r="EA191" s="136"/>
      <c r="EB191" s="136"/>
      <c r="EC191" s="136"/>
      <c r="ED191" s="136"/>
      <c r="EE191" s="136"/>
      <c r="EF191" s="136"/>
      <c r="EG191" s="136"/>
      <c r="EH191" s="136"/>
      <c r="EI191" s="136"/>
      <c r="EJ191" s="136"/>
      <c r="EK191" s="136"/>
      <c r="EL191" s="136"/>
      <c r="EM191" s="136"/>
      <c r="EN191" s="136"/>
      <c r="EO191" s="136"/>
      <c r="EP191" s="136"/>
      <c r="EQ191" s="136"/>
      <c r="ER191" s="136"/>
      <c r="ES191" s="136"/>
      <c r="ET191" s="136"/>
      <c r="EU191" s="136"/>
      <c r="EV191" s="136"/>
      <c r="EW191" s="136"/>
      <c r="EX191" s="136"/>
      <c r="EY191" s="136"/>
      <c r="EZ191" s="136"/>
      <c r="FA191" s="136"/>
      <c r="FB191" s="136"/>
      <c r="FC191" s="136"/>
      <c r="FD191" s="136"/>
      <c r="FE191" s="136"/>
      <c r="FF191" s="136"/>
      <c r="FG191" s="136"/>
      <c r="FH191" s="136"/>
      <c r="FI191" s="136"/>
      <c r="FJ191" s="136"/>
      <c r="FK191" s="136"/>
      <c r="FL191" s="136"/>
      <c r="FM191" s="136"/>
      <c r="FN191" s="136"/>
      <c r="FO191" s="136"/>
      <c r="FP191" s="136"/>
      <c r="FQ191" s="136"/>
      <c r="FR191" s="136"/>
      <c r="FS191" s="136"/>
      <c r="FT191" s="136"/>
      <c r="FU191" s="136"/>
      <c r="FV191" s="136"/>
      <c r="FW191" s="136"/>
      <c r="FX191" s="136"/>
      <c r="FY191" s="136"/>
      <c r="FZ191" s="136"/>
      <c r="GA191" s="136"/>
      <c r="GB191" s="136"/>
      <c r="GC191" s="136"/>
      <c r="GD191" s="136"/>
      <c r="GE191" s="136"/>
      <c r="GF191" s="136"/>
      <c r="GG191" s="136"/>
      <c r="GH191" s="136"/>
      <c r="GI191" s="136"/>
      <c r="GJ191" s="136"/>
      <c r="GK191" s="136"/>
      <c r="GL191" s="136"/>
      <c r="GM191" s="136"/>
      <c r="GN191" s="136"/>
      <c r="GO191" s="136"/>
      <c r="GP191" s="136"/>
      <c r="GQ191" s="136"/>
      <c r="GR191" s="136"/>
      <c r="GS191" s="136"/>
      <c r="GT191" s="136"/>
      <c r="GU191" s="136"/>
      <c r="GV191" s="136"/>
      <c r="GW191" s="136"/>
      <c r="GX191" s="136"/>
      <c r="GY191" s="136"/>
      <c r="GZ191" s="136"/>
      <c r="HA191" s="136"/>
      <c r="HB191" s="136"/>
      <c r="HC191" s="136"/>
      <c r="HD191" s="136"/>
      <c r="HE191" s="136"/>
      <c r="HF191" s="136"/>
      <c r="HG191" s="136"/>
      <c r="HH191" s="136"/>
      <c r="HI191" s="136"/>
      <c r="HJ191" s="136"/>
      <c r="HK191" s="136"/>
      <c r="HL191" s="136"/>
      <c r="HM191" s="136"/>
      <c r="HN191" s="81"/>
      <c r="HO191" s="81"/>
      <c r="HP191" s="81"/>
      <c r="HQ191" s="81"/>
      <c r="HR191" s="81"/>
      <c r="HS191" s="81"/>
      <c r="HT191" s="81"/>
      <c r="HU191" s="81"/>
      <c r="HV191" s="81"/>
      <c r="HW191" s="81"/>
    </row>
    <row r="192" ht="12.75" customHeight="1">
      <c r="A192" s="19"/>
      <c r="B192" s="24"/>
      <c r="C192" s="135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  <c r="FB192" s="136"/>
      <c r="FC192" s="136"/>
      <c r="FD192" s="136"/>
      <c r="FE192" s="136"/>
      <c r="FF192" s="136"/>
      <c r="FG192" s="136"/>
      <c r="FH192" s="136"/>
      <c r="FI192" s="136"/>
      <c r="FJ192" s="136"/>
      <c r="FK192" s="136"/>
      <c r="FL192" s="136"/>
      <c r="FM192" s="136"/>
      <c r="FN192" s="136"/>
      <c r="FO192" s="136"/>
      <c r="FP192" s="136"/>
      <c r="FQ192" s="136"/>
      <c r="FR192" s="136"/>
      <c r="FS192" s="136"/>
      <c r="FT192" s="136"/>
      <c r="FU192" s="136"/>
      <c r="FV192" s="136"/>
      <c r="FW192" s="136"/>
      <c r="FX192" s="136"/>
      <c r="FY192" s="136"/>
      <c r="FZ192" s="136"/>
      <c r="GA192" s="136"/>
      <c r="GB192" s="136"/>
      <c r="GC192" s="136"/>
      <c r="GD192" s="136"/>
      <c r="GE192" s="136"/>
      <c r="GF192" s="136"/>
      <c r="GG192" s="136"/>
      <c r="GH192" s="136"/>
      <c r="GI192" s="136"/>
      <c r="GJ192" s="136"/>
      <c r="GK192" s="136"/>
      <c r="GL192" s="136"/>
      <c r="GM192" s="136"/>
      <c r="GN192" s="136"/>
      <c r="GO192" s="136"/>
      <c r="GP192" s="136"/>
      <c r="GQ192" s="136"/>
      <c r="GR192" s="136"/>
      <c r="GS192" s="136"/>
      <c r="GT192" s="136"/>
      <c r="GU192" s="136"/>
      <c r="GV192" s="136"/>
      <c r="GW192" s="136"/>
      <c r="GX192" s="136"/>
      <c r="GY192" s="136"/>
      <c r="GZ192" s="136"/>
      <c r="HA192" s="136"/>
      <c r="HB192" s="136"/>
      <c r="HC192" s="136"/>
      <c r="HD192" s="136"/>
      <c r="HE192" s="136"/>
      <c r="HF192" s="136"/>
      <c r="HG192" s="136"/>
      <c r="HH192" s="136"/>
      <c r="HI192" s="136"/>
      <c r="HJ192" s="136"/>
      <c r="HK192" s="136"/>
      <c r="HL192" s="136"/>
      <c r="HM192" s="136"/>
      <c r="HN192" s="81"/>
      <c r="HO192" s="81"/>
      <c r="HP192" s="81"/>
      <c r="HQ192" s="81"/>
      <c r="HR192" s="81"/>
      <c r="HS192" s="81"/>
      <c r="HT192" s="81"/>
      <c r="HU192" s="81"/>
      <c r="HV192" s="81"/>
      <c r="HW192" s="81"/>
    </row>
    <row r="193" ht="12.75" customHeight="1">
      <c r="A193" s="19"/>
      <c r="B193" s="24"/>
      <c r="C193" s="135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  <c r="FB193" s="136"/>
      <c r="FC193" s="136"/>
      <c r="FD193" s="136"/>
      <c r="FE193" s="136"/>
      <c r="FF193" s="136"/>
      <c r="FG193" s="136"/>
      <c r="FH193" s="136"/>
      <c r="FI193" s="136"/>
      <c r="FJ193" s="136"/>
      <c r="FK193" s="136"/>
      <c r="FL193" s="136"/>
      <c r="FM193" s="136"/>
      <c r="FN193" s="136"/>
      <c r="FO193" s="136"/>
      <c r="FP193" s="136"/>
      <c r="FQ193" s="136"/>
      <c r="FR193" s="136"/>
      <c r="FS193" s="136"/>
      <c r="FT193" s="136"/>
      <c r="FU193" s="136"/>
      <c r="FV193" s="136"/>
      <c r="FW193" s="136"/>
      <c r="FX193" s="136"/>
      <c r="FY193" s="136"/>
      <c r="FZ193" s="136"/>
      <c r="GA193" s="136"/>
      <c r="GB193" s="136"/>
      <c r="GC193" s="136"/>
      <c r="GD193" s="136"/>
      <c r="GE193" s="136"/>
      <c r="GF193" s="136"/>
      <c r="GG193" s="136"/>
      <c r="GH193" s="136"/>
      <c r="GI193" s="136"/>
      <c r="GJ193" s="136"/>
      <c r="GK193" s="136"/>
      <c r="GL193" s="136"/>
      <c r="GM193" s="136"/>
      <c r="GN193" s="136"/>
      <c r="GO193" s="136"/>
      <c r="GP193" s="136"/>
      <c r="GQ193" s="136"/>
      <c r="GR193" s="136"/>
      <c r="GS193" s="136"/>
      <c r="GT193" s="136"/>
      <c r="GU193" s="136"/>
      <c r="GV193" s="136"/>
      <c r="GW193" s="136"/>
      <c r="GX193" s="136"/>
      <c r="GY193" s="136"/>
      <c r="GZ193" s="136"/>
      <c r="HA193" s="136"/>
      <c r="HB193" s="136"/>
      <c r="HC193" s="136"/>
      <c r="HD193" s="136"/>
      <c r="HE193" s="136"/>
      <c r="HF193" s="136"/>
      <c r="HG193" s="136"/>
      <c r="HH193" s="136"/>
      <c r="HI193" s="136"/>
      <c r="HJ193" s="136"/>
      <c r="HK193" s="136"/>
      <c r="HL193" s="136"/>
      <c r="HM193" s="136"/>
      <c r="HN193" s="81"/>
      <c r="HO193" s="81"/>
      <c r="HP193" s="81"/>
      <c r="HQ193" s="81"/>
      <c r="HR193" s="81"/>
      <c r="HS193" s="81"/>
      <c r="HT193" s="81"/>
      <c r="HU193" s="81"/>
      <c r="HV193" s="81"/>
      <c r="HW193" s="81"/>
    </row>
    <row r="194" ht="12.75" customHeight="1">
      <c r="A194" s="19"/>
      <c r="B194" s="24"/>
      <c r="C194" s="135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6"/>
      <c r="AV194" s="136"/>
      <c r="AW194" s="136"/>
      <c r="AX194" s="136"/>
      <c r="AY194" s="136"/>
      <c r="AZ194" s="136"/>
      <c r="BA194" s="136"/>
      <c r="BB194" s="136"/>
      <c r="BC194" s="136"/>
      <c r="BD194" s="136"/>
      <c r="BE194" s="136"/>
      <c r="BF194" s="136"/>
      <c r="BG194" s="136"/>
      <c r="BH194" s="136"/>
      <c r="BI194" s="136"/>
      <c r="BJ194" s="136"/>
      <c r="BK194" s="136"/>
      <c r="BL194" s="136"/>
      <c r="BM194" s="136"/>
      <c r="BN194" s="136"/>
      <c r="BO194" s="136"/>
      <c r="BP194" s="136"/>
      <c r="BQ194" s="136"/>
      <c r="BR194" s="136"/>
      <c r="BS194" s="136"/>
      <c r="BT194" s="136"/>
      <c r="BU194" s="136"/>
      <c r="BV194" s="136"/>
      <c r="BW194" s="136"/>
      <c r="BX194" s="136"/>
      <c r="BY194" s="136"/>
      <c r="BZ194" s="136"/>
      <c r="CA194" s="136"/>
      <c r="CB194" s="136"/>
      <c r="CC194" s="136"/>
      <c r="CD194" s="136"/>
      <c r="CE194" s="136"/>
      <c r="CF194" s="136"/>
      <c r="CG194" s="136"/>
      <c r="CH194" s="136"/>
      <c r="CI194" s="136"/>
      <c r="CJ194" s="136"/>
      <c r="CK194" s="136"/>
      <c r="CL194" s="136"/>
      <c r="CM194" s="136"/>
      <c r="CN194" s="136"/>
      <c r="CO194" s="136"/>
      <c r="CP194" s="136"/>
      <c r="CQ194" s="136"/>
      <c r="CR194" s="136"/>
      <c r="CS194" s="136"/>
      <c r="CT194" s="136"/>
      <c r="CU194" s="136"/>
      <c r="CV194" s="136"/>
      <c r="CW194" s="136"/>
      <c r="CX194" s="136"/>
      <c r="CY194" s="136"/>
      <c r="CZ194" s="136"/>
      <c r="DA194" s="136"/>
      <c r="DB194" s="136"/>
      <c r="DC194" s="136"/>
      <c r="DD194" s="136"/>
      <c r="DE194" s="136"/>
      <c r="DF194" s="136"/>
      <c r="DG194" s="136"/>
      <c r="DH194" s="136"/>
      <c r="DI194" s="136"/>
      <c r="DJ194" s="136"/>
      <c r="DK194" s="136"/>
      <c r="DL194" s="136"/>
      <c r="DM194" s="136"/>
      <c r="DN194" s="136"/>
      <c r="DO194" s="136"/>
      <c r="DP194" s="136"/>
      <c r="DQ194" s="136"/>
      <c r="DR194" s="136"/>
      <c r="DS194" s="136"/>
      <c r="DT194" s="136"/>
      <c r="DU194" s="136"/>
      <c r="DV194" s="136"/>
      <c r="DW194" s="136"/>
      <c r="DX194" s="136"/>
      <c r="DY194" s="136"/>
      <c r="DZ194" s="136"/>
      <c r="EA194" s="136"/>
      <c r="EB194" s="136"/>
      <c r="EC194" s="136"/>
      <c r="ED194" s="136"/>
      <c r="EE194" s="136"/>
      <c r="EF194" s="136"/>
      <c r="EG194" s="136"/>
      <c r="EH194" s="136"/>
      <c r="EI194" s="136"/>
      <c r="EJ194" s="136"/>
      <c r="EK194" s="136"/>
      <c r="EL194" s="136"/>
      <c r="EM194" s="136"/>
      <c r="EN194" s="136"/>
      <c r="EO194" s="136"/>
      <c r="EP194" s="136"/>
      <c r="EQ194" s="136"/>
      <c r="ER194" s="136"/>
      <c r="ES194" s="136"/>
      <c r="ET194" s="136"/>
      <c r="EU194" s="136"/>
      <c r="EV194" s="136"/>
      <c r="EW194" s="136"/>
      <c r="EX194" s="136"/>
      <c r="EY194" s="136"/>
      <c r="EZ194" s="136"/>
      <c r="FA194" s="136"/>
      <c r="FB194" s="136"/>
      <c r="FC194" s="136"/>
      <c r="FD194" s="136"/>
      <c r="FE194" s="136"/>
      <c r="FF194" s="136"/>
      <c r="FG194" s="136"/>
      <c r="FH194" s="136"/>
      <c r="FI194" s="136"/>
      <c r="FJ194" s="136"/>
      <c r="FK194" s="136"/>
      <c r="FL194" s="136"/>
      <c r="FM194" s="136"/>
      <c r="FN194" s="136"/>
      <c r="FO194" s="136"/>
      <c r="FP194" s="136"/>
      <c r="FQ194" s="136"/>
      <c r="FR194" s="136"/>
      <c r="FS194" s="136"/>
      <c r="FT194" s="136"/>
      <c r="FU194" s="136"/>
      <c r="FV194" s="136"/>
      <c r="FW194" s="136"/>
      <c r="FX194" s="136"/>
      <c r="FY194" s="136"/>
      <c r="FZ194" s="136"/>
      <c r="GA194" s="136"/>
      <c r="GB194" s="136"/>
      <c r="GC194" s="136"/>
      <c r="GD194" s="136"/>
      <c r="GE194" s="136"/>
      <c r="GF194" s="136"/>
      <c r="GG194" s="136"/>
      <c r="GH194" s="136"/>
      <c r="GI194" s="136"/>
      <c r="GJ194" s="136"/>
      <c r="GK194" s="136"/>
      <c r="GL194" s="136"/>
      <c r="GM194" s="136"/>
      <c r="GN194" s="136"/>
      <c r="GO194" s="136"/>
      <c r="GP194" s="136"/>
      <c r="GQ194" s="136"/>
      <c r="GR194" s="136"/>
      <c r="GS194" s="136"/>
      <c r="GT194" s="136"/>
      <c r="GU194" s="136"/>
      <c r="GV194" s="136"/>
      <c r="GW194" s="136"/>
      <c r="GX194" s="136"/>
      <c r="GY194" s="136"/>
      <c r="GZ194" s="136"/>
      <c r="HA194" s="136"/>
      <c r="HB194" s="136"/>
      <c r="HC194" s="136"/>
      <c r="HD194" s="136"/>
      <c r="HE194" s="136"/>
      <c r="HF194" s="136"/>
      <c r="HG194" s="136"/>
      <c r="HH194" s="136"/>
      <c r="HI194" s="136"/>
      <c r="HJ194" s="136"/>
      <c r="HK194" s="136"/>
      <c r="HL194" s="136"/>
      <c r="HM194" s="136"/>
      <c r="HN194" s="81"/>
      <c r="HO194" s="81"/>
      <c r="HP194" s="81"/>
      <c r="HQ194" s="81"/>
      <c r="HR194" s="81"/>
      <c r="HS194" s="81"/>
      <c r="HT194" s="81"/>
      <c r="HU194" s="81"/>
      <c r="HV194" s="81"/>
      <c r="HW194" s="81"/>
    </row>
    <row r="195" ht="12.75" customHeight="1">
      <c r="A195" s="19"/>
      <c r="B195" s="24"/>
      <c r="C195" s="135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6"/>
      <c r="AV195" s="136"/>
      <c r="AW195" s="136"/>
      <c r="AX195" s="136"/>
      <c r="AY195" s="136"/>
      <c r="AZ195" s="136"/>
      <c r="BA195" s="136"/>
      <c r="BB195" s="136"/>
      <c r="BC195" s="136"/>
      <c r="BD195" s="136"/>
      <c r="BE195" s="136"/>
      <c r="BF195" s="136"/>
      <c r="BG195" s="136"/>
      <c r="BH195" s="136"/>
      <c r="BI195" s="136"/>
      <c r="BJ195" s="136"/>
      <c r="BK195" s="136"/>
      <c r="BL195" s="136"/>
      <c r="BM195" s="136"/>
      <c r="BN195" s="136"/>
      <c r="BO195" s="136"/>
      <c r="BP195" s="136"/>
      <c r="BQ195" s="136"/>
      <c r="BR195" s="136"/>
      <c r="BS195" s="136"/>
      <c r="BT195" s="136"/>
      <c r="BU195" s="136"/>
      <c r="BV195" s="136"/>
      <c r="BW195" s="136"/>
      <c r="BX195" s="136"/>
      <c r="BY195" s="136"/>
      <c r="BZ195" s="136"/>
      <c r="CA195" s="136"/>
      <c r="CB195" s="136"/>
      <c r="CC195" s="136"/>
      <c r="CD195" s="136"/>
      <c r="CE195" s="136"/>
      <c r="CF195" s="136"/>
      <c r="CG195" s="136"/>
      <c r="CH195" s="136"/>
      <c r="CI195" s="136"/>
      <c r="CJ195" s="136"/>
      <c r="CK195" s="136"/>
      <c r="CL195" s="136"/>
      <c r="CM195" s="136"/>
      <c r="CN195" s="136"/>
      <c r="CO195" s="136"/>
      <c r="CP195" s="136"/>
      <c r="CQ195" s="136"/>
      <c r="CR195" s="136"/>
      <c r="CS195" s="136"/>
      <c r="CT195" s="136"/>
      <c r="CU195" s="136"/>
      <c r="CV195" s="136"/>
      <c r="CW195" s="136"/>
      <c r="CX195" s="136"/>
      <c r="CY195" s="136"/>
      <c r="CZ195" s="136"/>
      <c r="DA195" s="136"/>
      <c r="DB195" s="136"/>
      <c r="DC195" s="136"/>
      <c r="DD195" s="136"/>
      <c r="DE195" s="136"/>
      <c r="DF195" s="136"/>
      <c r="DG195" s="136"/>
      <c r="DH195" s="136"/>
      <c r="DI195" s="136"/>
      <c r="DJ195" s="136"/>
      <c r="DK195" s="136"/>
      <c r="DL195" s="136"/>
      <c r="DM195" s="136"/>
      <c r="DN195" s="136"/>
      <c r="DO195" s="136"/>
      <c r="DP195" s="136"/>
      <c r="DQ195" s="136"/>
      <c r="DR195" s="136"/>
      <c r="DS195" s="136"/>
      <c r="DT195" s="136"/>
      <c r="DU195" s="136"/>
      <c r="DV195" s="136"/>
      <c r="DW195" s="136"/>
      <c r="DX195" s="136"/>
      <c r="DY195" s="136"/>
      <c r="DZ195" s="136"/>
      <c r="EA195" s="136"/>
      <c r="EB195" s="136"/>
      <c r="EC195" s="136"/>
      <c r="ED195" s="136"/>
      <c r="EE195" s="136"/>
      <c r="EF195" s="136"/>
      <c r="EG195" s="136"/>
      <c r="EH195" s="136"/>
      <c r="EI195" s="136"/>
      <c r="EJ195" s="136"/>
      <c r="EK195" s="136"/>
      <c r="EL195" s="136"/>
      <c r="EM195" s="136"/>
      <c r="EN195" s="136"/>
      <c r="EO195" s="136"/>
      <c r="EP195" s="136"/>
      <c r="EQ195" s="136"/>
      <c r="ER195" s="136"/>
      <c r="ES195" s="136"/>
      <c r="ET195" s="136"/>
      <c r="EU195" s="136"/>
      <c r="EV195" s="136"/>
      <c r="EW195" s="136"/>
      <c r="EX195" s="136"/>
      <c r="EY195" s="136"/>
      <c r="EZ195" s="136"/>
      <c r="FA195" s="136"/>
      <c r="FB195" s="136"/>
      <c r="FC195" s="136"/>
      <c r="FD195" s="136"/>
      <c r="FE195" s="136"/>
      <c r="FF195" s="136"/>
      <c r="FG195" s="136"/>
      <c r="FH195" s="136"/>
      <c r="FI195" s="136"/>
      <c r="FJ195" s="136"/>
      <c r="FK195" s="136"/>
      <c r="FL195" s="136"/>
      <c r="FM195" s="136"/>
      <c r="FN195" s="136"/>
      <c r="FO195" s="136"/>
      <c r="FP195" s="136"/>
      <c r="FQ195" s="136"/>
      <c r="FR195" s="136"/>
      <c r="FS195" s="136"/>
      <c r="FT195" s="136"/>
      <c r="FU195" s="136"/>
      <c r="FV195" s="136"/>
      <c r="FW195" s="136"/>
      <c r="FX195" s="136"/>
      <c r="FY195" s="136"/>
      <c r="FZ195" s="136"/>
      <c r="GA195" s="136"/>
      <c r="GB195" s="136"/>
      <c r="GC195" s="136"/>
      <c r="GD195" s="136"/>
      <c r="GE195" s="136"/>
      <c r="GF195" s="136"/>
      <c r="GG195" s="136"/>
      <c r="GH195" s="136"/>
      <c r="GI195" s="136"/>
      <c r="GJ195" s="136"/>
      <c r="GK195" s="136"/>
      <c r="GL195" s="136"/>
      <c r="GM195" s="136"/>
      <c r="GN195" s="136"/>
      <c r="GO195" s="136"/>
      <c r="GP195" s="136"/>
      <c r="GQ195" s="136"/>
      <c r="GR195" s="136"/>
      <c r="GS195" s="136"/>
      <c r="GT195" s="136"/>
      <c r="GU195" s="136"/>
      <c r="GV195" s="136"/>
      <c r="GW195" s="136"/>
      <c r="GX195" s="136"/>
      <c r="GY195" s="136"/>
      <c r="GZ195" s="136"/>
      <c r="HA195" s="136"/>
      <c r="HB195" s="136"/>
      <c r="HC195" s="136"/>
      <c r="HD195" s="136"/>
      <c r="HE195" s="136"/>
      <c r="HF195" s="136"/>
      <c r="HG195" s="136"/>
      <c r="HH195" s="136"/>
      <c r="HI195" s="136"/>
      <c r="HJ195" s="136"/>
      <c r="HK195" s="136"/>
      <c r="HL195" s="136"/>
      <c r="HM195" s="136"/>
      <c r="HN195" s="81"/>
      <c r="HO195" s="81"/>
      <c r="HP195" s="81"/>
      <c r="HQ195" s="81"/>
      <c r="HR195" s="81"/>
      <c r="HS195" s="81"/>
      <c r="HT195" s="81"/>
      <c r="HU195" s="81"/>
      <c r="HV195" s="81"/>
      <c r="HW195" s="81"/>
    </row>
    <row r="196" ht="12.75" customHeight="1">
      <c r="A196" s="19"/>
      <c r="B196" s="24"/>
      <c r="C196" s="135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6"/>
      <c r="AV196" s="136"/>
      <c r="AW196" s="136"/>
      <c r="AX196" s="136"/>
      <c r="AY196" s="136"/>
      <c r="AZ196" s="136"/>
      <c r="BA196" s="136"/>
      <c r="BB196" s="136"/>
      <c r="BC196" s="136"/>
      <c r="BD196" s="136"/>
      <c r="BE196" s="136"/>
      <c r="BF196" s="136"/>
      <c r="BG196" s="136"/>
      <c r="BH196" s="136"/>
      <c r="BI196" s="136"/>
      <c r="BJ196" s="136"/>
      <c r="BK196" s="136"/>
      <c r="BL196" s="136"/>
      <c r="BM196" s="136"/>
      <c r="BN196" s="136"/>
      <c r="BO196" s="136"/>
      <c r="BP196" s="136"/>
      <c r="BQ196" s="136"/>
      <c r="BR196" s="136"/>
      <c r="BS196" s="136"/>
      <c r="BT196" s="136"/>
      <c r="BU196" s="136"/>
      <c r="BV196" s="136"/>
      <c r="BW196" s="136"/>
      <c r="BX196" s="136"/>
      <c r="BY196" s="136"/>
      <c r="BZ196" s="136"/>
      <c r="CA196" s="136"/>
      <c r="CB196" s="136"/>
      <c r="CC196" s="136"/>
      <c r="CD196" s="136"/>
      <c r="CE196" s="136"/>
      <c r="CF196" s="136"/>
      <c r="CG196" s="136"/>
      <c r="CH196" s="136"/>
      <c r="CI196" s="136"/>
      <c r="CJ196" s="136"/>
      <c r="CK196" s="136"/>
      <c r="CL196" s="136"/>
      <c r="CM196" s="136"/>
      <c r="CN196" s="136"/>
      <c r="CO196" s="136"/>
      <c r="CP196" s="136"/>
      <c r="CQ196" s="136"/>
      <c r="CR196" s="136"/>
      <c r="CS196" s="136"/>
      <c r="CT196" s="136"/>
      <c r="CU196" s="136"/>
      <c r="CV196" s="136"/>
      <c r="CW196" s="136"/>
      <c r="CX196" s="136"/>
      <c r="CY196" s="136"/>
      <c r="CZ196" s="136"/>
      <c r="DA196" s="136"/>
      <c r="DB196" s="136"/>
      <c r="DC196" s="136"/>
      <c r="DD196" s="136"/>
      <c r="DE196" s="136"/>
      <c r="DF196" s="136"/>
      <c r="DG196" s="136"/>
      <c r="DH196" s="136"/>
      <c r="DI196" s="136"/>
      <c r="DJ196" s="136"/>
      <c r="DK196" s="136"/>
      <c r="DL196" s="136"/>
      <c r="DM196" s="136"/>
      <c r="DN196" s="136"/>
      <c r="DO196" s="136"/>
      <c r="DP196" s="136"/>
      <c r="DQ196" s="136"/>
      <c r="DR196" s="136"/>
      <c r="DS196" s="136"/>
      <c r="DT196" s="136"/>
      <c r="DU196" s="136"/>
      <c r="DV196" s="136"/>
      <c r="DW196" s="136"/>
      <c r="DX196" s="136"/>
      <c r="DY196" s="136"/>
      <c r="DZ196" s="136"/>
      <c r="EA196" s="136"/>
      <c r="EB196" s="136"/>
      <c r="EC196" s="136"/>
      <c r="ED196" s="136"/>
      <c r="EE196" s="136"/>
      <c r="EF196" s="136"/>
      <c r="EG196" s="136"/>
      <c r="EH196" s="136"/>
      <c r="EI196" s="136"/>
      <c r="EJ196" s="136"/>
      <c r="EK196" s="136"/>
      <c r="EL196" s="136"/>
      <c r="EM196" s="136"/>
      <c r="EN196" s="136"/>
      <c r="EO196" s="136"/>
      <c r="EP196" s="136"/>
      <c r="EQ196" s="136"/>
      <c r="ER196" s="136"/>
      <c r="ES196" s="136"/>
      <c r="ET196" s="136"/>
      <c r="EU196" s="136"/>
      <c r="EV196" s="136"/>
      <c r="EW196" s="136"/>
      <c r="EX196" s="136"/>
      <c r="EY196" s="136"/>
      <c r="EZ196" s="136"/>
      <c r="FA196" s="136"/>
      <c r="FB196" s="136"/>
      <c r="FC196" s="136"/>
      <c r="FD196" s="136"/>
      <c r="FE196" s="136"/>
      <c r="FF196" s="136"/>
      <c r="FG196" s="136"/>
      <c r="FH196" s="136"/>
      <c r="FI196" s="136"/>
      <c r="FJ196" s="136"/>
      <c r="FK196" s="136"/>
      <c r="FL196" s="136"/>
      <c r="FM196" s="136"/>
      <c r="FN196" s="136"/>
      <c r="FO196" s="136"/>
      <c r="FP196" s="136"/>
      <c r="FQ196" s="136"/>
      <c r="FR196" s="136"/>
      <c r="FS196" s="136"/>
      <c r="FT196" s="136"/>
      <c r="FU196" s="136"/>
      <c r="FV196" s="136"/>
      <c r="FW196" s="136"/>
      <c r="FX196" s="136"/>
      <c r="FY196" s="136"/>
      <c r="FZ196" s="136"/>
      <c r="GA196" s="136"/>
      <c r="GB196" s="136"/>
      <c r="GC196" s="136"/>
      <c r="GD196" s="136"/>
      <c r="GE196" s="136"/>
      <c r="GF196" s="136"/>
      <c r="GG196" s="136"/>
      <c r="GH196" s="136"/>
      <c r="GI196" s="136"/>
      <c r="GJ196" s="136"/>
      <c r="GK196" s="136"/>
      <c r="GL196" s="136"/>
      <c r="GM196" s="136"/>
      <c r="GN196" s="136"/>
      <c r="GO196" s="136"/>
      <c r="GP196" s="136"/>
      <c r="GQ196" s="136"/>
      <c r="GR196" s="136"/>
      <c r="GS196" s="136"/>
      <c r="GT196" s="136"/>
      <c r="GU196" s="136"/>
      <c r="GV196" s="136"/>
      <c r="GW196" s="136"/>
      <c r="GX196" s="136"/>
      <c r="GY196" s="136"/>
      <c r="GZ196" s="136"/>
      <c r="HA196" s="136"/>
      <c r="HB196" s="136"/>
      <c r="HC196" s="136"/>
      <c r="HD196" s="136"/>
      <c r="HE196" s="136"/>
      <c r="HF196" s="136"/>
      <c r="HG196" s="136"/>
      <c r="HH196" s="136"/>
      <c r="HI196" s="136"/>
      <c r="HJ196" s="136"/>
      <c r="HK196" s="136"/>
      <c r="HL196" s="136"/>
      <c r="HM196" s="136"/>
      <c r="HN196" s="81"/>
      <c r="HO196" s="81"/>
      <c r="HP196" s="81"/>
      <c r="HQ196" s="81"/>
      <c r="HR196" s="81"/>
      <c r="HS196" s="81"/>
      <c r="HT196" s="81"/>
      <c r="HU196" s="81"/>
      <c r="HV196" s="81"/>
      <c r="HW196" s="81"/>
    </row>
    <row r="197" ht="12.75" customHeight="1">
      <c r="A197" s="19"/>
      <c r="B197" s="24"/>
      <c r="C197" s="135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  <c r="BG197" s="136"/>
      <c r="BH197" s="136"/>
      <c r="BI197" s="136"/>
      <c r="BJ197" s="136"/>
      <c r="BK197" s="136"/>
      <c r="BL197" s="136"/>
      <c r="BM197" s="136"/>
      <c r="BN197" s="136"/>
      <c r="BO197" s="136"/>
      <c r="BP197" s="136"/>
      <c r="BQ197" s="136"/>
      <c r="BR197" s="136"/>
      <c r="BS197" s="136"/>
      <c r="BT197" s="136"/>
      <c r="BU197" s="136"/>
      <c r="BV197" s="136"/>
      <c r="BW197" s="136"/>
      <c r="BX197" s="136"/>
      <c r="BY197" s="136"/>
      <c r="BZ197" s="136"/>
      <c r="CA197" s="136"/>
      <c r="CB197" s="136"/>
      <c r="CC197" s="136"/>
      <c r="CD197" s="136"/>
      <c r="CE197" s="136"/>
      <c r="CF197" s="136"/>
      <c r="CG197" s="136"/>
      <c r="CH197" s="136"/>
      <c r="CI197" s="136"/>
      <c r="CJ197" s="136"/>
      <c r="CK197" s="136"/>
      <c r="CL197" s="136"/>
      <c r="CM197" s="136"/>
      <c r="CN197" s="136"/>
      <c r="CO197" s="136"/>
      <c r="CP197" s="136"/>
      <c r="CQ197" s="136"/>
      <c r="CR197" s="136"/>
      <c r="CS197" s="136"/>
      <c r="CT197" s="136"/>
      <c r="CU197" s="136"/>
      <c r="CV197" s="136"/>
      <c r="CW197" s="136"/>
      <c r="CX197" s="136"/>
      <c r="CY197" s="136"/>
      <c r="CZ197" s="136"/>
      <c r="DA197" s="136"/>
      <c r="DB197" s="136"/>
      <c r="DC197" s="136"/>
      <c r="DD197" s="136"/>
      <c r="DE197" s="136"/>
      <c r="DF197" s="136"/>
      <c r="DG197" s="136"/>
      <c r="DH197" s="136"/>
      <c r="DI197" s="136"/>
      <c r="DJ197" s="136"/>
      <c r="DK197" s="136"/>
      <c r="DL197" s="136"/>
      <c r="DM197" s="136"/>
      <c r="DN197" s="136"/>
      <c r="DO197" s="136"/>
      <c r="DP197" s="136"/>
      <c r="DQ197" s="136"/>
      <c r="DR197" s="136"/>
      <c r="DS197" s="136"/>
      <c r="DT197" s="136"/>
      <c r="DU197" s="136"/>
      <c r="DV197" s="136"/>
      <c r="DW197" s="136"/>
      <c r="DX197" s="136"/>
      <c r="DY197" s="136"/>
      <c r="DZ197" s="136"/>
      <c r="EA197" s="136"/>
      <c r="EB197" s="136"/>
      <c r="EC197" s="136"/>
      <c r="ED197" s="136"/>
      <c r="EE197" s="136"/>
      <c r="EF197" s="136"/>
      <c r="EG197" s="136"/>
      <c r="EH197" s="136"/>
      <c r="EI197" s="136"/>
      <c r="EJ197" s="136"/>
      <c r="EK197" s="136"/>
      <c r="EL197" s="136"/>
      <c r="EM197" s="136"/>
      <c r="EN197" s="136"/>
      <c r="EO197" s="136"/>
      <c r="EP197" s="136"/>
      <c r="EQ197" s="136"/>
      <c r="ER197" s="136"/>
      <c r="ES197" s="136"/>
      <c r="ET197" s="136"/>
      <c r="EU197" s="136"/>
      <c r="EV197" s="136"/>
      <c r="EW197" s="136"/>
      <c r="EX197" s="136"/>
      <c r="EY197" s="136"/>
      <c r="EZ197" s="136"/>
      <c r="FA197" s="136"/>
      <c r="FB197" s="136"/>
      <c r="FC197" s="136"/>
      <c r="FD197" s="136"/>
      <c r="FE197" s="136"/>
      <c r="FF197" s="136"/>
      <c r="FG197" s="136"/>
      <c r="FH197" s="136"/>
      <c r="FI197" s="136"/>
      <c r="FJ197" s="136"/>
      <c r="FK197" s="136"/>
      <c r="FL197" s="136"/>
      <c r="FM197" s="136"/>
      <c r="FN197" s="136"/>
      <c r="FO197" s="136"/>
      <c r="FP197" s="136"/>
      <c r="FQ197" s="136"/>
      <c r="FR197" s="136"/>
      <c r="FS197" s="136"/>
      <c r="FT197" s="136"/>
      <c r="FU197" s="136"/>
      <c r="FV197" s="136"/>
      <c r="FW197" s="136"/>
      <c r="FX197" s="136"/>
      <c r="FY197" s="136"/>
      <c r="FZ197" s="136"/>
      <c r="GA197" s="136"/>
      <c r="GB197" s="136"/>
      <c r="GC197" s="136"/>
      <c r="GD197" s="136"/>
      <c r="GE197" s="136"/>
      <c r="GF197" s="136"/>
      <c r="GG197" s="136"/>
      <c r="GH197" s="136"/>
      <c r="GI197" s="136"/>
      <c r="GJ197" s="136"/>
      <c r="GK197" s="136"/>
      <c r="GL197" s="136"/>
      <c r="GM197" s="136"/>
      <c r="GN197" s="136"/>
      <c r="GO197" s="136"/>
      <c r="GP197" s="136"/>
      <c r="GQ197" s="136"/>
      <c r="GR197" s="136"/>
      <c r="GS197" s="136"/>
      <c r="GT197" s="136"/>
      <c r="GU197" s="136"/>
      <c r="GV197" s="136"/>
      <c r="GW197" s="136"/>
      <c r="GX197" s="136"/>
      <c r="GY197" s="136"/>
      <c r="GZ197" s="136"/>
      <c r="HA197" s="136"/>
      <c r="HB197" s="136"/>
      <c r="HC197" s="136"/>
      <c r="HD197" s="136"/>
      <c r="HE197" s="136"/>
      <c r="HF197" s="136"/>
      <c r="HG197" s="136"/>
      <c r="HH197" s="136"/>
      <c r="HI197" s="136"/>
      <c r="HJ197" s="136"/>
      <c r="HK197" s="136"/>
      <c r="HL197" s="136"/>
      <c r="HM197" s="136"/>
      <c r="HN197" s="81"/>
      <c r="HO197" s="81"/>
      <c r="HP197" s="81"/>
      <c r="HQ197" s="81"/>
      <c r="HR197" s="81"/>
      <c r="HS197" s="81"/>
      <c r="HT197" s="81"/>
      <c r="HU197" s="81"/>
      <c r="HV197" s="81"/>
      <c r="HW197" s="81"/>
    </row>
    <row r="198" ht="12.75" customHeight="1">
      <c r="A198" s="19"/>
      <c r="B198" s="24"/>
      <c r="C198" s="135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6"/>
      <c r="AV198" s="136"/>
      <c r="AW198" s="136"/>
      <c r="AX198" s="136"/>
      <c r="AY198" s="136"/>
      <c r="AZ198" s="136"/>
      <c r="BA198" s="136"/>
      <c r="BB198" s="136"/>
      <c r="BC198" s="136"/>
      <c r="BD198" s="136"/>
      <c r="BE198" s="136"/>
      <c r="BF198" s="136"/>
      <c r="BG198" s="136"/>
      <c r="BH198" s="136"/>
      <c r="BI198" s="136"/>
      <c r="BJ198" s="136"/>
      <c r="BK198" s="136"/>
      <c r="BL198" s="136"/>
      <c r="BM198" s="136"/>
      <c r="BN198" s="136"/>
      <c r="BO198" s="136"/>
      <c r="BP198" s="136"/>
      <c r="BQ198" s="136"/>
      <c r="BR198" s="136"/>
      <c r="BS198" s="136"/>
      <c r="BT198" s="136"/>
      <c r="BU198" s="136"/>
      <c r="BV198" s="136"/>
      <c r="BW198" s="136"/>
      <c r="BX198" s="136"/>
      <c r="BY198" s="136"/>
      <c r="BZ198" s="136"/>
      <c r="CA198" s="136"/>
      <c r="CB198" s="136"/>
      <c r="CC198" s="136"/>
      <c r="CD198" s="136"/>
      <c r="CE198" s="136"/>
      <c r="CF198" s="136"/>
      <c r="CG198" s="136"/>
      <c r="CH198" s="136"/>
      <c r="CI198" s="136"/>
      <c r="CJ198" s="136"/>
      <c r="CK198" s="136"/>
      <c r="CL198" s="136"/>
      <c r="CM198" s="136"/>
      <c r="CN198" s="136"/>
      <c r="CO198" s="136"/>
      <c r="CP198" s="136"/>
      <c r="CQ198" s="136"/>
      <c r="CR198" s="136"/>
      <c r="CS198" s="136"/>
      <c r="CT198" s="136"/>
      <c r="CU198" s="136"/>
      <c r="CV198" s="136"/>
      <c r="CW198" s="136"/>
      <c r="CX198" s="136"/>
      <c r="CY198" s="136"/>
      <c r="CZ198" s="136"/>
      <c r="DA198" s="136"/>
      <c r="DB198" s="136"/>
      <c r="DC198" s="136"/>
      <c r="DD198" s="136"/>
      <c r="DE198" s="136"/>
      <c r="DF198" s="136"/>
      <c r="DG198" s="136"/>
      <c r="DH198" s="136"/>
      <c r="DI198" s="136"/>
      <c r="DJ198" s="136"/>
      <c r="DK198" s="136"/>
      <c r="DL198" s="136"/>
      <c r="DM198" s="136"/>
      <c r="DN198" s="136"/>
      <c r="DO198" s="136"/>
      <c r="DP198" s="136"/>
      <c r="DQ198" s="136"/>
      <c r="DR198" s="136"/>
      <c r="DS198" s="136"/>
      <c r="DT198" s="136"/>
      <c r="DU198" s="136"/>
      <c r="DV198" s="136"/>
      <c r="DW198" s="136"/>
      <c r="DX198" s="136"/>
      <c r="DY198" s="136"/>
      <c r="DZ198" s="136"/>
      <c r="EA198" s="136"/>
      <c r="EB198" s="136"/>
      <c r="EC198" s="136"/>
      <c r="ED198" s="136"/>
      <c r="EE198" s="136"/>
      <c r="EF198" s="136"/>
      <c r="EG198" s="136"/>
      <c r="EH198" s="136"/>
      <c r="EI198" s="136"/>
      <c r="EJ198" s="136"/>
      <c r="EK198" s="136"/>
      <c r="EL198" s="136"/>
      <c r="EM198" s="136"/>
      <c r="EN198" s="136"/>
      <c r="EO198" s="136"/>
      <c r="EP198" s="136"/>
      <c r="EQ198" s="136"/>
      <c r="ER198" s="136"/>
      <c r="ES198" s="136"/>
      <c r="ET198" s="136"/>
      <c r="EU198" s="136"/>
      <c r="EV198" s="136"/>
      <c r="EW198" s="136"/>
      <c r="EX198" s="136"/>
      <c r="EY198" s="136"/>
      <c r="EZ198" s="136"/>
      <c r="FA198" s="136"/>
      <c r="FB198" s="136"/>
      <c r="FC198" s="136"/>
      <c r="FD198" s="136"/>
      <c r="FE198" s="136"/>
      <c r="FF198" s="136"/>
      <c r="FG198" s="136"/>
      <c r="FH198" s="136"/>
      <c r="FI198" s="136"/>
      <c r="FJ198" s="136"/>
      <c r="FK198" s="136"/>
      <c r="FL198" s="136"/>
      <c r="FM198" s="136"/>
      <c r="FN198" s="136"/>
      <c r="FO198" s="136"/>
      <c r="FP198" s="136"/>
      <c r="FQ198" s="136"/>
      <c r="FR198" s="136"/>
      <c r="FS198" s="136"/>
      <c r="FT198" s="136"/>
      <c r="FU198" s="136"/>
      <c r="FV198" s="136"/>
      <c r="FW198" s="136"/>
      <c r="FX198" s="136"/>
      <c r="FY198" s="136"/>
      <c r="FZ198" s="136"/>
      <c r="GA198" s="136"/>
      <c r="GB198" s="136"/>
      <c r="GC198" s="136"/>
      <c r="GD198" s="136"/>
      <c r="GE198" s="136"/>
      <c r="GF198" s="136"/>
      <c r="GG198" s="136"/>
      <c r="GH198" s="136"/>
      <c r="GI198" s="136"/>
      <c r="GJ198" s="136"/>
      <c r="GK198" s="136"/>
      <c r="GL198" s="136"/>
      <c r="GM198" s="136"/>
      <c r="GN198" s="136"/>
      <c r="GO198" s="136"/>
      <c r="GP198" s="136"/>
      <c r="GQ198" s="136"/>
      <c r="GR198" s="136"/>
      <c r="GS198" s="136"/>
      <c r="GT198" s="136"/>
      <c r="GU198" s="136"/>
      <c r="GV198" s="136"/>
      <c r="GW198" s="136"/>
      <c r="GX198" s="136"/>
      <c r="GY198" s="136"/>
      <c r="GZ198" s="136"/>
      <c r="HA198" s="136"/>
      <c r="HB198" s="136"/>
      <c r="HC198" s="136"/>
      <c r="HD198" s="136"/>
      <c r="HE198" s="136"/>
      <c r="HF198" s="136"/>
      <c r="HG198" s="136"/>
      <c r="HH198" s="136"/>
      <c r="HI198" s="136"/>
      <c r="HJ198" s="136"/>
      <c r="HK198" s="136"/>
      <c r="HL198" s="136"/>
      <c r="HM198" s="136"/>
      <c r="HN198" s="81"/>
      <c r="HO198" s="81"/>
      <c r="HP198" s="81"/>
      <c r="HQ198" s="81"/>
      <c r="HR198" s="81"/>
      <c r="HS198" s="81"/>
      <c r="HT198" s="81"/>
      <c r="HU198" s="81"/>
      <c r="HV198" s="81"/>
      <c r="HW198" s="81"/>
    </row>
    <row r="199" ht="12.75" customHeight="1">
      <c r="A199" s="19"/>
      <c r="B199" s="24"/>
      <c r="C199" s="135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W199" s="136"/>
      <c r="AX199" s="136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6"/>
      <c r="BM199" s="136"/>
      <c r="BN199" s="136"/>
      <c r="BO199" s="136"/>
      <c r="BP199" s="136"/>
      <c r="BQ199" s="136"/>
      <c r="BR199" s="136"/>
      <c r="BS199" s="136"/>
      <c r="BT199" s="136"/>
      <c r="BU199" s="136"/>
      <c r="BV199" s="136"/>
      <c r="BW199" s="136"/>
      <c r="BX199" s="136"/>
      <c r="BY199" s="136"/>
      <c r="BZ199" s="136"/>
      <c r="CA199" s="136"/>
      <c r="CB199" s="136"/>
      <c r="CC199" s="136"/>
      <c r="CD199" s="136"/>
      <c r="CE199" s="136"/>
      <c r="CF199" s="136"/>
      <c r="CG199" s="136"/>
      <c r="CH199" s="136"/>
      <c r="CI199" s="136"/>
      <c r="CJ199" s="136"/>
      <c r="CK199" s="136"/>
      <c r="CL199" s="136"/>
      <c r="CM199" s="136"/>
      <c r="CN199" s="136"/>
      <c r="CO199" s="136"/>
      <c r="CP199" s="136"/>
      <c r="CQ199" s="136"/>
      <c r="CR199" s="136"/>
      <c r="CS199" s="136"/>
      <c r="CT199" s="136"/>
      <c r="CU199" s="136"/>
      <c r="CV199" s="136"/>
      <c r="CW199" s="136"/>
      <c r="CX199" s="136"/>
      <c r="CY199" s="136"/>
      <c r="CZ199" s="136"/>
      <c r="DA199" s="136"/>
      <c r="DB199" s="136"/>
      <c r="DC199" s="136"/>
      <c r="DD199" s="136"/>
      <c r="DE199" s="136"/>
      <c r="DF199" s="136"/>
      <c r="DG199" s="136"/>
      <c r="DH199" s="136"/>
      <c r="DI199" s="136"/>
      <c r="DJ199" s="136"/>
      <c r="DK199" s="136"/>
      <c r="DL199" s="136"/>
      <c r="DM199" s="136"/>
      <c r="DN199" s="136"/>
      <c r="DO199" s="136"/>
      <c r="DP199" s="136"/>
      <c r="DQ199" s="136"/>
      <c r="DR199" s="136"/>
      <c r="DS199" s="136"/>
      <c r="DT199" s="136"/>
      <c r="DU199" s="136"/>
      <c r="DV199" s="136"/>
      <c r="DW199" s="136"/>
      <c r="DX199" s="136"/>
      <c r="DY199" s="136"/>
      <c r="DZ199" s="136"/>
      <c r="EA199" s="136"/>
      <c r="EB199" s="136"/>
      <c r="EC199" s="136"/>
      <c r="ED199" s="136"/>
      <c r="EE199" s="136"/>
      <c r="EF199" s="136"/>
      <c r="EG199" s="136"/>
      <c r="EH199" s="136"/>
      <c r="EI199" s="136"/>
      <c r="EJ199" s="136"/>
      <c r="EK199" s="136"/>
      <c r="EL199" s="136"/>
      <c r="EM199" s="136"/>
      <c r="EN199" s="136"/>
      <c r="EO199" s="136"/>
      <c r="EP199" s="136"/>
      <c r="EQ199" s="136"/>
      <c r="ER199" s="136"/>
      <c r="ES199" s="136"/>
      <c r="ET199" s="136"/>
      <c r="EU199" s="136"/>
      <c r="EV199" s="136"/>
      <c r="EW199" s="136"/>
      <c r="EX199" s="136"/>
      <c r="EY199" s="136"/>
      <c r="EZ199" s="136"/>
      <c r="FA199" s="136"/>
      <c r="FB199" s="136"/>
      <c r="FC199" s="136"/>
      <c r="FD199" s="136"/>
      <c r="FE199" s="136"/>
      <c r="FF199" s="136"/>
      <c r="FG199" s="136"/>
      <c r="FH199" s="136"/>
      <c r="FI199" s="136"/>
      <c r="FJ199" s="136"/>
      <c r="FK199" s="136"/>
      <c r="FL199" s="136"/>
      <c r="FM199" s="136"/>
      <c r="FN199" s="136"/>
      <c r="FO199" s="136"/>
      <c r="FP199" s="136"/>
      <c r="FQ199" s="136"/>
      <c r="FR199" s="136"/>
      <c r="FS199" s="136"/>
      <c r="FT199" s="136"/>
      <c r="FU199" s="136"/>
      <c r="FV199" s="136"/>
      <c r="FW199" s="136"/>
      <c r="FX199" s="136"/>
      <c r="FY199" s="136"/>
      <c r="FZ199" s="136"/>
      <c r="GA199" s="136"/>
      <c r="GB199" s="136"/>
      <c r="GC199" s="136"/>
      <c r="GD199" s="136"/>
      <c r="GE199" s="136"/>
      <c r="GF199" s="136"/>
      <c r="GG199" s="136"/>
      <c r="GH199" s="136"/>
      <c r="GI199" s="136"/>
      <c r="GJ199" s="136"/>
      <c r="GK199" s="136"/>
      <c r="GL199" s="136"/>
      <c r="GM199" s="136"/>
      <c r="GN199" s="136"/>
      <c r="GO199" s="136"/>
      <c r="GP199" s="136"/>
      <c r="GQ199" s="136"/>
      <c r="GR199" s="136"/>
      <c r="GS199" s="136"/>
      <c r="GT199" s="136"/>
      <c r="GU199" s="136"/>
      <c r="GV199" s="136"/>
      <c r="GW199" s="136"/>
      <c r="GX199" s="136"/>
      <c r="GY199" s="136"/>
      <c r="GZ199" s="136"/>
      <c r="HA199" s="136"/>
      <c r="HB199" s="136"/>
      <c r="HC199" s="136"/>
      <c r="HD199" s="136"/>
      <c r="HE199" s="136"/>
      <c r="HF199" s="136"/>
      <c r="HG199" s="136"/>
      <c r="HH199" s="136"/>
      <c r="HI199" s="136"/>
      <c r="HJ199" s="136"/>
      <c r="HK199" s="136"/>
      <c r="HL199" s="136"/>
      <c r="HM199" s="136"/>
      <c r="HN199" s="81"/>
      <c r="HO199" s="81"/>
      <c r="HP199" s="81"/>
      <c r="HQ199" s="81"/>
      <c r="HR199" s="81"/>
      <c r="HS199" s="81"/>
      <c r="HT199" s="81"/>
      <c r="HU199" s="81"/>
      <c r="HV199" s="81"/>
      <c r="HW199" s="81"/>
    </row>
    <row r="200" ht="12.75" customHeight="1">
      <c r="A200" s="19"/>
      <c r="B200" s="24"/>
      <c r="C200" s="135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6"/>
      <c r="AZ200" s="136"/>
      <c r="BA200" s="136"/>
      <c r="BB200" s="136"/>
      <c r="BC200" s="136"/>
      <c r="BD200" s="136"/>
      <c r="BE200" s="136"/>
      <c r="BF200" s="136"/>
      <c r="BG200" s="136"/>
      <c r="BH200" s="136"/>
      <c r="BI200" s="136"/>
      <c r="BJ200" s="136"/>
      <c r="BK200" s="136"/>
      <c r="BL200" s="136"/>
      <c r="BM200" s="136"/>
      <c r="BN200" s="136"/>
      <c r="BO200" s="136"/>
      <c r="BP200" s="136"/>
      <c r="BQ200" s="136"/>
      <c r="BR200" s="136"/>
      <c r="BS200" s="136"/>
      <c r="BT200" s="136"/>
      <c r="BU200" s="136"/>
      <c r="BV200" s="136"/>
      <c r="BW200" s="136"/>
      <c r="BX200" s="136"/>
      <c r="BY200" s="136"/>
      <c r="BZ200" s="136"/>
      <c r="CA200" s="136"/>
      <c r="CB200" s="136"/>
      <c r="CC200" s="136"/>
      <c r="CD200" s="136"/>
      <c r="CE200" s="136"/>
      <c r="CF200" s="136"/>
      <c r="CG200" s="136"/>
      <c r="CH200" s="136"/>
      <c r="CI200" s="136"/>
      <c r="CJ200" s="136"/>
      <c r="CK200" s="136"/>
      <c r="CL200" s="136"/>
      <c r="CM200" s="136"/>
      <c r="CN200" s="136"/>
      <c r="CO200" s="136"/>
      <c r="CP200" s="136"/>
      <c r="CQ200" s="136"/>
      <c r="CR200" s="136"/>
      <c r="CS200" s="136"/>
      <c r="CT200" s="136"/>
      <c r="CU200" s="136"/>
      <c r="CV200" s="136"/>
      <c r="CW200" s="136"/>
      <c r="CX200" s="136"/>
      <c r="CY200" s="136"/>
      <c r="CZ200" s="136"/>
      <c r="DA200" s="136"/>
      <c r="DB200" s="136"/>
      <c r="DC200" s="136"/>
      <c r="DD200" s="136"/>
      <c r="DE200" s="136"/>
      <c r="DF200" s="136"/>
      <c r="DG200" s="136"/>
      <c r="DH200" s="136"/>
      <c r="DI200" s="136"/>
      <c r="DJ200" s="136"/>
      <c r="DK200" s="136"/>
      <c r="DL200" s="136"/>
      <c r="DM200" s="136"/>
      <c r="DN200" s="136"/>
      <c r="DO200" s="136"/>
      <c r="DP200" s="136"/>
      <c r="DQ200" s="136"/>
      <c r="DR200" s="136"/>
      <c r="DS200" s="136"/>
      <c r="DT200" s="136"/>
      <c r="DU200" s="136"/>
      <c r="DV200" s="136"/>
      <c r="DW200" s="136"/>
      <c r="DX200" s="136"/>
      <c r="DY200" s="136"/>
      <c r="DZ200" s="136"/>
      <c r="EA200" s="136"/>
      <c r="EB200" s="136"/>
      <c r="EC200" s="136"/>
      <c r="ED200" s="136"/>
      <c r="EE200" s="136"/>
      <c r="EF200" s="136"/>
      <c r="EG200" s="136"/>
      <c r="EH200" s="136"/>
      <c r="EI200" s="136"/>
      <c r="EJ200" s="136"/>
      <c r="EK200" s="136"/>
      <c r="EL200" s="136"/>
      <c r="EM200" s="136"/>
      <c r="EN200" s="136"/>
      <c r="EO200" s="136"/>
      <c r="EP200" s="136"/>
      <c r="EQ200" s="136"/>
      <c r="ER200" s="136"/>
      <c r="ES200" s="136"/>
      <c r="ET200" s="136"/>
      <c r="EU200" s="136"/>
      <c r="EV200" s="136"/>
      <c r="EW200" s="136"/>
      <c r="EX200" s="136"/>
      <c r="EY200" s="136"/>
      <c r="EZ200" s="136"/>
      <c r="FA200" s="136"/>
      <c r="FB200" s="136"/>
      <c r="FC200" s="136"/>
      <c r="FD200" s="136"/>
      <c r="FE200" s="136"/>
      <c r="FF200" s="136"/>
      <c r="FG200" s="136"/>
      <c r="FH200" s="136"/>
      <c r="FI200" s="136"/>
      <c r="FJ200" s="136"/>
      <c r="FK200" s="136"/>
      <c r="FL200" s="136"/>
      <c r="FM200" s="136"/>
      <c r="FN200" s="136"/>
      <c r="FO200" s="136"/>
      <c r="FP200" s="136"/>
      <c r="FQ200" s="136"/>
      <c r="FR200" s="136"/>
      <c r="FS200" s="136"/>
      <c r="FT200" s="136"/>
      <c r="FU200" s="136"/>
      <c r="FV200" s="136"/>
      <c r="FW200" s="136"/>
      <c r="FX200" s="136"/>
      <c r="FY200" s="136"/>
      <c r="FZ200" s="136"/>
      <c r="GA200" s="136"/>
      <c r="GB200" s="136"/>
      <c r="GC200" s="136"/>
      <c r="GD200" s="136"/>
      <c r="GE200" s="136"/>
      <c r="GF200" s="136"/>
      <c r="GG200" s="136"/>
      <c r="GH200" s="136"/>
      <c r="GI200" s="136"/>
      <c r="GJ200" s="136"/>
      <c r="GK200" s="136"/>
      <c r="GL200" s="136"/>
      <c r="GM200" s="136"/>
      <c r="GN200" s="136"/>
      <c r="GO200" s="136"/>
      <c r="GP200" s="136"/>
      <c r="GQ200" s="136"/>
      <c r="GR200" s="136"/>
      <c r="GS200" s="136"/>
      <c r="GT200" s="136"/>
      <c r="GU200" s="136"/>
      <c r="GV200" s="136"/>
      <c r="GW200" s="136"/>
      <c r="GX200" s="136"/>
      <c r="GY200" s="136"/>
      <c r="GZ200" s="136"/>
      <c r="HA200" s="136"/>
      <c r="HB200" s="136"/>
      <c r="HC200" s="136"/>
      <c r="HD200" s="136"/>
      <c r="HE200" s="136"/>
      <c r="HF200" s="136"/>
      <c r="HG200" s="136"/>
      <c r="HH200" s="136"/>
      <c r="HI200" s="136"/>
      <c r="HJ200" s="136"/>
      <c r="HK200" s="136"/>
      <c r="HL200" s="136"/>
      <c r="HM200" s="136"/>
      <c r="HN200" s="81"/>
      <c r="HO200" s="81"/>
      <c r="HP200" s="81"/>
      <c r="HQ200" s="81"/>
      <c r="HR200" s="81"/>
      <c r="HS200" s="81"/>
      <c r="HT200" s="81"/>
      <c r="HU200" s="81"/>
      <c r="HV200" s="81"/>
      <c r="HW200" s="81"/>
    </row>
    <row r="201" ht="12.75" customHeight="1">
      <c r="A201" s="19"/>
      <c r="B201" s="24"/>
      <c r="C201" s="135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6"/>
      <c r="AV201" s="136"/>
      <c r="AW201" s="136"/>
      <c r="AX201" s="136"/>
      <c r="AY201" s="136"/>
      <c r="AZ201" s="136"/>
      <c r="BA201" s="136"/>
      <c r="BB201" s="136"/>
      <c r="BC201" s="136"/>
      <c r="BD201" s="136"/>
      <c r="BE201" s="136"/>
      <c r="BF201" s="136"/>
      <c r="BG201" s="136"/>
      <c r="BH201" s="136"/>
      <c r="BI201" s="136"/>
      <c r="BJ201" s="136"/>
      <c r="BK201" s="136"/>
      <c r="BL201" s="136"/>
      <c r="BM201" s="136"/>
      <c r="BN201" s="136"/>
      <c r="BO201" s="136"/>
      <c r="BP201" s="136"/>
      <c r="BQ201" s="136"/>
      <c r="BR201" s="136"/>
      <c r="BS201" s="136"/>
      <c r="BT201" s="136"/>
      <c r="BU201" s="136"/>
      <c r="BV201" s="136"/>
      <c r="BW201" s="136"/>
      <c r="BX201" s="136"/>
      <c r="BY201" s="136"/>
      <c r="BZ201" s="136"/>
      <c r="CA201" s="136"/>
      <c r="CB201" s="136"/>
      <c r="CC201" s="136"/>
      <c r="CD201" s="136"/>
      <c r="CE201" s="136"/>
      <c r="CF201" s="136"/>
      <c r="CG201" s="136"/>
      <c r="CH201" s="136"/>
      <c r="CI201" s="136"/>
      <c r="CJ201" s="136"/>
      <c r="CK201" s="136"/>
      <c r="CL201" s="136"/>
      <c r="CM201" s="136"/>
      <c r="CN201" s="136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  <c r="DA201" s="136"/>
      <c r="DB201" s="136"/>
      <c r="DC201" s="136"/>
      <c r="DD201" s="136"/>
      <c r="DE201" s="136"/>
      <c r="DF201" s="136"/>
      <c r="DG201" s="136"/>
      <c r="DH201" s="136"/>
      <c r="DI201" s="136"/>
      <c r="DJ201" s="136"/>
      <c r="DK201" s="136"/>
      <c r="DL201" s="136"/>
      <c r="DM201" s="136"/>
      <c r="DN201" s="136"/>
      <c r="DO201" s="136"/>
      <c r="DP201" s="136"/>
      <c r="DQ201" s="136"/>
      <c r="DR201" s="136"/>
      <c r="DS201" s="136"/>
      <c r="DT201" s="136"/>
      <c r="DU201" s="136"/>
      <c r="DV201" s="136"/>
      <c r="DW201" s="136"/>
      <c r="DX201" s="136"/>
      <c r="DY201" s="136"/>
      <c r="DZ201" s="136"/>
      <c r="EA201" s="136"/>
      <c r="EB201" s="136"/>
      <c r="EC201" s="136"/>
      <c r="ED201" s="136"/>
      <c r="EE201" s="136"/>
      <c r="EF201" s="136"/>
      <c r="EG201" s="136"/>
      <c r="EH201" s="136"/>
      <c r="EI201" s="136"/>
      <c r="EJ201" s="136"/>
      <c r="EK201" s="136"/>
      <c r="EL201" s="136"/>
      <c r="EM201" s="136"/>
      <c r="EN201" s="136"/>
      <c r="EO201" s="136"/>
      <c r="EP201" s="136"/>
      <c r="EQ201" s="136"/>
      <c r="ER201" s="136"/>
      <c r="ES201" s="136"/>
      <c r="ET201" s="136"/>
      <c r="EU201" s="136"/>
      <c r="EV201" s="136"/>
      <c r="EW201" s="136"/>
      <c r="EX201" s="136"/>
      <c r="EY201" s="136"/>
      <c r="EZ201" s="136"/>
      <c r="FA201" s="136"/>
      <c r="FB201" s="136"/>
      <c r="FC201" s="136"/>
      <c r="FD201" s="136"/>
      <c r="FE201" s="136"/>
      <c r="FF201" s="136"/>
      <c r="FG201" s="136"/>
      <c r="FH201" s="136"/>
      <c r="FI201" s="136"/>
      <c r="FJ201" s="136"/>
      <c r="FK201" s="136"/>
      <c r="FL201" s="136"/>
      <c r="FM201" s="136"/>
      <c r="FN201" s="136"/>
      <c r="FO201" s="136"/>
      <c r="FP201" s="136"/>
      <c r="FQ201" s="136"/>
      <c r="FR201" s="136"/>
      <c r="FS201" s="136"/>
      <c r="FT201" s="136"/>
      <c r="FU201" s="136"/>
      <c r="FV201" s="136"/>
      <c r="FW201" s="136"/>
      <c r="FX201" s="136"/>
      <c r="FY201" s="136"/>
      <c r="FZ201" s="136"/>
      <c r="GA201" s="136"/>
      <c r="GB201" s="136"/>
      <c r="GC201" s="136"/>
      <c r="GD201" s="136"/>
      <c r="GE201" s="136"/>
      <c r="GF201" s="136"/>
      <c r="GG201" s="136"/>
      <c r="GH201" s="136"/>
      <c r="GI201" s="136"/>
      <c r="GJ201" s="136"/>
      <c r="GK201" s="136"/>
      <c r="GL201" s="136"/>
      <c r="GM201" s="136"/>
      <c r="GN201" s="136"/>
      <c r="GO201" s="136"/>
      <c r="GP201" s="136"/>
      <c r="GQ201" s="136"/>
      <c r="GR201" s="136"/>
      <c r="GS201" s="136"/>
      <c r="GT201" s="136"/>
      <c r="GU201" s="136"/>
      <c r="GV201" s="136"/>
      <c r="GW201" s="136"/>
      <c r="GX201" s="136"/>
      <c r="GY201" s="136"/>
      <c r="GZ201" s="136"/>
      <c r="HA201" s="136"/>
      <c r="HB201" s="136"/>
      <c r="HC201" s="136"/>
      <c r="HD201" s="136"/>
      <c r="HE201" s="136"/>
      <c r="HF201" s="136"/>
      <c r="HG201" s="136"/>
      <c r="HH201" s="136"/>
      <c r="HI201" s="136"/>
      <c r="HJ201" s="136"/>
      <c r="HK201" s="136"/>
      <c r="HL201" s="136"/>
      <c r="HM201" s="136"/>
      <c r="HN201" s="81"/>
      <c r="HO201" s="81"/>
      <c r="HP201" s="81"/>
      <c r="HQ201" s="81"/>
      <c r="HR201" s="81"/>
      <c r="HS201" s="81"/>
      <c r="HT201" s="81"/>
      <c r="HU201" s="81"/>
      <c r="HV201" s="81"/>
      <c r="HW201" s="81"/>
    </row>
    <row r="202" ht="12.75" customHeight="1">
      <c r="A202" s="19"/>
      <c r="B202" s="24"/>
      <c r="C202" s="135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6"/>
      <c r="AV202" s="136"/>
      <c r="AW202" s="136"/>
      <c r="AX202" s="136"/>
      <c r="AY202" s="136"/>
      <c r="AZ202" s="136"/>
      <c r="BA202" s="136"/>
      <c r="BB202" s="136"/>
      <c r="BC202" s="136"/>
      <c r="BD202" s="136"/>
      <c r="BE202" s="136"/>
      <c r="BF202" s="136"/>
      <c r="BG202" s="136"/>
      <c r="BH202" s="136"/>
      <c r="BI202" s="136"/>
      <c r="BJ202" s="136"/>
      <c r="BK202" s="136"/>
      <c r="BL202" s="136"/>
      <c r="BM202" s="136"/>
      <c r="BN202" s="136"/>
      <c r="BO202" s="136"/>
      <c r="BP202" s="136"/>
      <c r="BQ202" s="136"/>
      <c r="BR202" s="136"/>
      <c r="BS202" s="136"/>
      <c r="BT202" s="136"/>
      <c r="BU202" s="136"/>
      <c r="BV202" s="136"/>
      <c r="BW202" s="136"/>
      <c r="BX202" s="136"/>
      <c r="BY202" s="136"/>
      <c r="BZ202" s="136"/>
      <c r="CA202" s="136"/>
      <c r="CB202" s="136"/>
      <c r="CC202" s="136"/>
      <c r="CD202" s="136"/>
      <c r="CE202" s="136"/>
      <c r="CF202" s="136"/>
      <c r="CG202" s="136"/>
      <c r="CH202" s="136"/>
      <c r="CI202" s="136"/>
      <c r="CJ202" s="136"/>
      <c r="CK202" s="136"/>
      <c r="CL202" s="136"/>
      <c r="CM202" s="136"/>
      <c r="CN202" s="136"/>
      <c r="CO202" s="136"/>
      <c r="CP202" s="136"/>
      <c r="CQ202" s="136"/>
      <c r="CR202" s="136"/>
      <c r="CS202" s="136"/>
      <c r="CT202" s="136"/>
      <c r="CU202" s="136"/>
      <c r="CV202" s="136"/>
      <c r="CW202" s="136"/>
      <c r="CX202" s="136"/>
      <c r="CY202" s="136"/>
      <c r="CZ202" s="136"/>
      <c r="DA202" s="136"/>
      <c r="DB202" s="136"/>
      <c r="DC202" s="136"/>
      <c r="DD202" s="136"/>
      <c r="DE202" s="136"/>
      <c r="DF202" s="136"/>
      <c r="DG202" s="136"/>
      <c r="DH202" s="136"/>
      <c r="DI202" s="136"/>
      <c r="DJ202" s="136"/>
      <c r="DK202" s="136"/>
      <c r="DL202" s="136"/>
      <c r="DM202" s="136"/>
      <c r="DN202" s="136"/>
      <c r="DO202" s="136"/>
      <c r="DP202" s="136"/>
      <c r="DQ202" s="136"/>
      <c r="DR202" s="136"/>
      <c r="DS202" s="136"/>
      <c r="DT202" s="136"/>
      <c r="DU202" s="136"/>
      <c r="DV202" s="136"/>
      <c r="DW202" s="136"/>
      <c r="DX202" s="136"/>
      <c r="DY202" s="136"/>
      <c r="DZ202" s="136"/>
      <c r="EA202" s="136"/>
      <c r="EB202" s="136"/>
      <c r="EC202" s="136"/>
      <c r="ED202" s="136"/>
      <c r="EE202" s="136"/>
      <c r="EF202" s="136"/>
      <c r="EG202" s="136"/>
      <c r="EH202" s="136"/>
      <c r="EI202" s="136"/>
      <c r="EJ202" s="136"/>
      <c r="EK202" s="136"/>
      <c r="EL202" s="136"/>
      <c r="EM202" s="136"/>
      <c r="EN202" s="136"/>
      <c r="EO202" s="136"/>
      <c r="EP202" s="136"/>
      <c r="EQ202" s="136"/>
      <c r="ER202" s="136"/>
      <c r="ES202" s="136"/>
      <c r="ET202" s="136"/>
      <c r="EU202" s="136"/>
      <c r="EV202" s="136"/>
      <c r="EW202" s="136"/>
      <c r="EX202" s="136"/>
      <c r="EY202" s="136"/>
      <c r="EZ202" s="136"/>
      <c r="FA202" s="136"/>
      <c r="FB202" s="136"/>
      <c r="FC202" s="136"/>
      <c r="FD202" s="136"/>
      <c r="FE202" s="136"/>
      <c r="FF202" s="136"/>
      <c r="FG202" s="136"/>
      <c r="FH202" s="136"/>
      <c r="FI202" s="136"/>
      <c r="FJ202" s="136"/>
      <c r="FK202" s="136"/>
      <c r="FL202" s="136"/>
      <c r="FM202" s="136"/>
      <c r="FN202" s="136"/>
      <c r="FO202" s="136"/>
      <c r="FP202" s="136"/>
      <c r="FQ202" s="136"/>
      <c r="FR202" s="136"/>
      <c r="FS202" s="136"/>
      <c r="FT202" s="136"/>
      <c r="FU202" s="136"/>
      <c r="FV202" s="136"/>
      <c r="FW202" s="136"/>
      <c r="FX202" s="136"/>
      <c r="FY202" s="136"/>
      <c r="FZ202" s="136"/>
      <c r="GA202" s="136"/>
      <c r="GB202" s="136"/>
      <c r="GC202" s="136"/>
      <c r="GD202" s="136"/>
      <c r="GE202" s="136"/>
      <c r="GF202" s="136"/>
      <c r="GG202" s="136"/>
      <c r="GH202" s="136"/>
      <c r="GI202" s="136"/>
      <c r="GJ202" s="136"/>
      <c r="GK202" s="136"/>
      <c r="GL202" s="136"/>
      <c r="GM202" s="136"/>
      <c r="GN202" s="136"/>
      <c r="GO202" s="136"/>
      <c r="GP202" s="136"/>
      <c r="GQ202" s="136"/>
      <c r="GR202" s="136"/>
      <c r="GS202" s="136"/>
      <c r="GT202" s="136"/>
      <c r="GU202" s="136"/>
      <c r="GV202" s="136"/>
      <c r="GW202" s="136"/>
      <c r="GX202" s="136"/>
      <c r="GY202" s="136"/>
      <c r="GZ202" s="136"/>
      <c r="HA202" s="136"/>
      <c r="HB202" s="136"/>
      <c r="HC202" s="136"/>
      <c r="HD202" s="136"/>
      <c r="HE202" s="136"/>
      <c r="HF202" s="136"/>
      <c r="HG202" s="136"/>
      <c r="HH202" s="136"/>
      <c r="HI202" s="136"/>
      <c r="HJ202" s="136"/>
      <c r="HK202" s="136"/>
      <c r="HL202" s="136"/>
      <c r="HM202" s="136"/>
      <c r="HN202" s="81"/>
      <c r="HO202" s="81"/>
      <c r="HP202" s="81"/>
      <c r="HQ202" s="81"/>
      <c r="HR202" s="81"/>
      <c r="HS202" s="81"/>
      <c r="HT202" s="81"/>
      <c r="HU202" s="81"/>
      <c r="HV202" s="81"/>
      <c r="HW202" s="81"/>
    </row>
    <row r="203" ht="12.75" customHeight="1">
      <c r="A203" s="19"/>
      <c r="B203" s="24"/>
      <c r="C203" s="135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6"/>
      <c r="AV203" s="136"/>
      <c r="AW203" s="136"/>
      <c r="AX203" s="136"/>
      <c r="AY203" s="136"/>
      <c r="AZ203" s="136"/>
      <c r="BA203" s="136"/>
      <c r="BB203" s="136"/>
      <c r="BC203" s="136"/>
      <c r="BD203" s="136"/>
      <c r="BE203" s="136"/>
      <c r="BF203" s="136"/>
      <c r="BG203" s="136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36"/>
      <c r="BR203" s="136"/>
      <c r="BS203" s="136"/>
      <c r="BT203" s="136"/>
      <c r="BU203" s="136"/>
      <c r="BV203" s="136"/>
      <c r="BW203" s="136"/>
      <c r="BX203" s="136"/>
      <c r="BY203" s="136"/>
      <c r="BZ203" s="136"/>
      <c r="CA203" s="136"/>
      <c r="CB203" s="136"/>
      <c r="CC203" s="136"/>
      <c r="CD203" s="136"/>
      <c r="CE203" s="136"/>
      <c r="CF203" s="136"/>
      <c r="CG203" s="136"/>
      <c r="CH203" s="136"/>
      <c r="CI203" s="136"/>
      <c r="CJ203" s="136"/>
      <c r="CK203" s="136"/>
      <c r="CL203" s="136"/>
      <c r="CM203" s="136"/>
      <c r="CN203" s="136"/>
      <c r="CO203" s="136"/>
      <c r="CP203" s="136"/>
      <c r="CQ203" s="136"/>
      <c r="CR203" s="136"/>
      <c r="CS203" s="136"/>
      <c r="CT203" s="136"/>
      <c r="CU203" s="136"/>
      <c r="CV203" s="136"/>
      <c r="CW203" s="136"/>
      <c r="CX203" s="136"/>
      <c r="CY203" s="136"/>
      <c r="CZ203" s="136"/>
      <c r="DA203" s="136"/>
      <c r="DB203" s="136"/>
      <c r="DC203" s="136"/>
      <c r="DD203" s="136"/>
      <c r="DE203" s="136"/>
      <c r="DF203" s="136"/>
      <c r="DG203" s="136"/>
      <c r="DH203" s="136"/>
      <c r="DI203" s="136"/>
      <c r="DJ203" s="136"/>
      <c r="DK203" s="136"/>
      <c r="DL203" s="136"/>
      <c r="DM203" s="136"/>
      <c r="DN203" s="136"/>
      <c r="DO203" s="136"/>
      <c r="DP203" s="136"/>
      <c r="DQ203" s="136"/>
      <c r="DR203" s="136"/>
      <c r="DS203" s="136"/>
      <c r="DT203" s="136"/>
      <c r="DU203" s="136"/>
      <c r="DV203" s="136"/>
      <c r="DW203" s="136"/>
      <c r="DX203" s="136"/>
      <c r="DY203" s="136"/>
      <c r="DZ203" s="136"/>
      <c r="EA203" s="136"/>
      <c r="EB203" s="136"/>
      <c r="EC203" s="136"/>
      <c r="ED203" s="136"/>
      <c r="EE203" s="136"/>
      <c r="EF203" s="136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36"/>
      <c r="EQ203" s="136"/>
      <c r="ER203" s="136"/>
      <c r="ES203" s="136"/>
      <c r="ET203" s="136"/>
      <c r="EU203" s="136"/>
      <c r="EV203" s="136"/>
      <c r="EW203" s="136"/>
      <c r="EX203" s="136"/>
      <c r="EY203" s="136"/>
      <c r="EZ203" s="136"/>
      <c r="FA203" s="136"/>
      <c r="FB203" s="136"/>
      <c r="FC203" s="136"/>
      <c r="FD203" s="136"/>
      <c r="FE203" s="136"/>
      <c r="FF203" s="136"/>
      <c r="FG203" s="136"/>
      <c r="FH203" s="136"/>
      <c r="FI203" s="136"/>
      <c r="FJ203" s="136"/>
      <c r="FK203" s="136"/>
      <c r="FL203" s="136"/>
      <c r="FM203" s="136"/>
      <c r="FN203" s="136"/>
      <c r="FO203" s="136"/>
      <c r="FP203" s="136"/>
      <c r="FQ203" s="136"/>
      <c r="FR203" s="136"/>
      <c r="FS203" s="136"/>
      <c r="FT203" s="136"/>
      <c r="FU203" s="136"/>
      <c r="FV203" s="136"/>
      <c r="FW203" s="136"/>
      <c r="FX203" s="136"/>
      <c r="FY203" s="136"/>
      <c r="FZ203" s="136"/>
      <c r="GA203" s="136"/>
      <c r="GB203" s="136"/>
      <c r="GC203" s="136"/>
      <c r="GD203" s="136"/>
      <c r="GE203" s="136"/>
      <c r="GF203" s="136"/>
      <c r="GG203" s="136"/>
      <c r="GH203" s="136"/>
      <c r="GI203" s="136"/>
      <c r="GJ203" s="136"/>
      <c r="GK203" s="136"/>
      <c r="GL203" s="136"/>
      <c r="GM203" s="136"/>
      <c r="GN203" s="136"/>
      <c r="GO203" s="136"/>
      <c r="GP203" s="136"/>
      <c r="GQ203" s="136"/>
      <c r="GR203" s="136"/>
      <c r="GS203" s="136"/>
      <c r="GT203" s="136"/>
      <c r="GU203" s="136"/>
      <c r="GV203" s="136"/>
      <c r="GW203" s="136"/>
      <c r="GX203" s="136"/>
      <c r="GY203" s="136"/>
      <c r="GZ203" s="136"/>
      <c r="HA203" s="136"/>
      <c r="HB203" s="136"/>
      <c r="HC203" s="136"/>
      <c r="HD203" s="136"/>
      <c r="HE203" s="136"/>
      <c r="HF203" s="136"/>
      <c r="HG203" s="136"/>
      <c r="HH203" s="136"/>
      <c r="HI203" s="136"/>
      <c r="HJ203" s="136"/>
      <c r="HK203" s="136"/>
      <c r="HL203" s="136"/>
      <c r="HM203" s="136"/>
      <c r="HN203" s="81"/>
      <c r="HO203" s="81"/>
      <c r="HP203" s="81"/>
      <c r="HQ203" s="81"/>
      <c r="HR203" s="81"/>
      <c r="HS203" s="81"/>
      <c r="HT203" s="81"/>
      <c r="HU203" s="81"/>
      <c r="HV203" s="81"/>
      <c r="HW203" s="81"/>
    </row>
    <row r="204" ht="12.75" customHeight="1">
      <c r="A204" s="19"/>
      <c r="B204" s="24"/>
      <c r="C204" s="135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6"/>
      <c r="AV204" s="136"/>
      <c r="AW204" s="136"/>
      <c r="AX204" s="136"/>
      <c r="AY204" s="136"/>
      <c r="AZ204" s="136"/>
      <c r="BA204" s="136"/>
      <c r="BB204" s="136"/>
      <c r="BC204" s="136"/>
      <c r="BD204" s="136"/>
      <c r="BE204" s="136"/>
      <c r="BF204" s="136"/>
      <c r="BG204" s="136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36"/>
      <c r="BR204" s="136"/>
      <c r="BS204" s="136"/>
      <c r="BT204" s="136"/>
      <c r="BU204" s="136"/>
      <c r="BV204" s="136"/>
      <c r="BW204" s="136"/>
      <c r="BX204" s="136"/>
      <c r="BY204" s="136"/>
      <c r="BZ204" s="136"/>
      <c r="CA204" s="136"/>
      <c r="CB204" s="136"/>
      <c r="CC204" s="136"/>
      <c r="CD204" s="136"/>
      <c r="CE204" s="136"/>
      <c r="CF204" s="136"/>
      <c r="CG204" s="136"/>
      <c r="CH204" s="136"/>
      <c r="CI204" s="136"/>
      <c r="CJ204" s="136"/>
      <c r="CK204" s="136"/>
      <c r="CL204" s="136"/>
      <c r="CM204" s="136"/>
      <c r="CN204" s="136"/>
      <c r="CO204" s="136"/>
      <c r="CP204" s="136"/>
      <c r="CQ204" s="136"/>
      <c r="CR204" s="136"/>
      <c r="CS204" s="136"/>
      <c r="CT204" s="136"/>
      <c r="CU204" s="136"/>
      <c r="CV204" s="136"/>
      <c r="CW204" s="136"/>
      <c r="CX204" s="136"/>
      <c r="CY204" s="136"/>
      <c r="CZ204" s="136"/>
      <c r="DA204" s="136"/>
      <c r="DB204" s="136"/>
      <c r="DC204" s="136"/>
      <c r="DD204" s="136"/>
      <c r="DE204" s="136"/>
      <c r="DF204" s="136"/>
      <c r="DG204" s="136"/>
      <c r="DH204" s="136"/>
      <c r="DI204" s="136"/>
      <c r="DJ204" s="136"/>
      <c r="DK204" s="136"/>
      <c r="DL204" s="136"/>
      <c r="DM204" s="136"/>
      <c r="DN204" s="136"/>
      <c r="DO204" s="136"/>
      <c r="DP204" s="136"/>
      <c r="DQ204" s="136"/>
      <c r="DR204" s="136"/>
      <c r="DS204" s="136"/>
      <c r="DT204" s="136"/>
      <c r="DU204" s="136"/>
      <c r="DV204" s="136"/>
      <c r="DW204" s="136"/>
      <c r="DX204" s="136"/>
      <c r="DY204" s="136"/>
      <c r="DZ204" s="136"/>
      <c r="EA204" s="136"/>
      <c r="EB204" s="136"/>
      <c r="EC204" s="136"/>
      <c r="ED204" s="136"/>
      <c r="EE204" s="136"/>
      <c r="EF204" s="136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36"/>
      <c r="EQ204" s="136"/>
      <c r="ER204" s="136"/>
      <c r="ES204" s="136"/>
      <c r="ET204" s="136"/>
      <c r="EU204" s="136"/>
      <c r="EV204" s="136"/>
      <c r="EW204" s="136"/>
      <c r="EX204" s="136"/>
      <c r="EY204" s="136"/>
      <c r="EZ204" s="136"/>
      <c r="FA204" s="136"/>
      <c r="FB204" s="136"/>
      <c r="FC204" s="136"/>
      <c r="FD204" s="136"/>
      <c r="FE204" s="136"/>
      <c r="FF204" s="136"/>
      <c r="FG204" s="136"/>
      <c r="FH204" s="136"/>
      <c r="FI204" s="136"/>
      <c r="FJ204" s="136"/>
      <c r="FK204" s="136"/>
      <c r="FL204" s="136"/>
      <c r="FM204" s="136"/>
      <c r="FN204" s="136"/>
      <c r="FO204" s="136"/>
      <c r="FP204" s="136"/>
      <c r="FQ204" s="136"/>
      <c r="FR204" s="136"/>
      <c r="FS204" s="136"/>
      <c r="FT204" s="136"/>
      <c r="FU204" s="136"/>
      <c r="FV204" s="136"/>
      <c r="FW204" s="136"/>
      <c r="FX204" s="136"/>
      <c r="FY204" s="136"/>
      <c r="FZ204" s="136"/>
      <c r="GA204" s="136"/>
      <c r="GB204" s="136"/>
      <c r="GC204" s="136"/>
      <c r="GD204" s="136"/>
      <c r="GE204" s="136"/>
      <c r="GF204" s="136"/>
      <c r="GG204" s="136"/>
      <c r="GH204" s="136"/>
      <c r="GI204" s="136"/>
      <c r="GJ204" s="136"/>
      <c r="GK204" s="136"/>
      <c r="GL204" s="136"/>
      <c r="GM204" s="136"/>
      <c r="GN204" s="136"/>
      <c r="GO204" s="136"/>
      <c r="GP204" s="136"/>
      <c r="GQ204" s="136"/>
      <c r="GR204" s="136"/>
      <c r="GS204" s="136"/>
      <c r="GT204" s="136"/>
      <c r="GU204" s="136"/>
      <c r="GV204" s="136"/>
      <c r="GW204" s="136"/>
      <c r="GX204" s="136"/>
      <c r="GY204" s="136"/>
      <c r="GZ204" s="136"/>
      <c r="HA204" s="136"/>
      <c r="HB204" s="136"/>
      <c r="HC204" s="136"/>
      <c r="HD204" s="136"/>
      <c r="HE204" s="136"/>
      <c r="HF204" s="136"/>
      <c r="HG204" s="136"/>
      <c r="HH204" s="136"/>
      <c r="HI204" s="136"/>
      <c r="HJ204" s="136"/>
      <c r="HK204" s="136"/>
      <c r="HL204" s="136"/>
      <c r="HM204" s="136"/>
      <c r="HN204" s="81"/>
      <c r="HO204" s="81"/>
      <c r="HP204" s="81"/>
      <c r="HQ204" s="81"/>
      <c r="HR204" s="81"/>
      <c r="HS204" s="81"/>
      <c r="HT204" s="81"/>
      <c r="HU204" s="81"/>
      <c r="HV204" s="81"/>
      <c r="HW204" s="81"/>
    </row>
    <row r="205" ht="12.75" customHeight="1">
      <c r="A205" s="19"/>
      <c r="B205" s="24"/>
      <c r="C205" s="135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6"/>
      <c r="AV205" s="136"/>
      <c r="AW205" s="136"/>
      <c r="AX205" s="136"/>
      <c r="AY205" s="136"/>
      <c r="AZ205" s="136"/>
      <c r="BA205" s="136"/>
      <c r="BB205" s="136"/>
      <c r="BC205" s="136"/>
      <c r="BD205" s="136"/>
      <c r="BE205" s="136"/>
      <c r="BF205" s="136"/>
      <c r="BG205" s="136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36"/>
      <c r="BR205" s="136"/>
      <c r="BS205" s="136"/>
      <c r="BT205" s="136"/>
      <c r="BU205" s="136"/>
      <c r="BV205" s="136"/>
      <c r="BW205" s="136"/>
      <c r="BX205" s="136"/>
      <c r="BY205" s="136"/>
      <c r="BZ205" s="136"/>
      <c r="CA205" s="136"/>
      <c r="CB205" s="136"/>
      <c r="CC205" s="136"/>
      <c r="CD205" s="136"/>
      <c r="CE205" s="136"/>
      <c r="CF205" s="136"/>
      <c r="CG205" s="136"/>
      <c r="CH205" s="136"/>
      <c r="CI205" s="136"/>
      <c r="CJ205" s="136"/>
      <c r="CK205" s="136"/>
      <c r="CL205" s="136"/>
      <c r="CM205" s="136"/>
      <c r="CN205" s="136"/>
      <c r="CO205" s="136"/>
      <c r="CP205" s="136"/>
      <c r="CQ205" s="136"/>
      <c r="CR205" s="136"/>
      <c r="CS205" s="136"/>
      <c r="CT205" s="136"/>
      <c r="CU205" s="136"/>
      <c r="CV205" s="136"/>
      <c r="CW205" s="136"/>
      <c r="CX205" s="136"/>
      <c r="CY205" s="136"/>
      <c r="CZ205" s="136"/>
      <c r="DA205" s="136"/>
      <c r="DB205" s="136"/>
      <c r="DC205" s="136"/>
      <c r="DD205" s="136"/>
      <c r="DE205" s="136"/>
      <c r="DF205" s="136"/>
      <c r="DG205" s="136"/>
      <c r="DH205" s="136"/>
      <c r="DI205" s="136"/>
      <c r="DJ205" s="136"/>
      <c r="DK205" s="136"/>
      <c r="DL205" s="136"/>
      <c r="DM205" s="136"/>
      <c r="DN205" s="136"/>
      <c r="DO205" s="136"/>
      <c r="DP205" s="136"/>
      <c r="DQ205" s="136"/>
      <c r="DR205" s="136"/>
      <c r="DS205" s="136"/>
      <c r="DT205" s="136"/>
      <c r="DU205" s="136"/>
      <c r="DV205" s="136"/>
      <c r="DW205" s="136"/>
      <c r="DX205" s="136"/>
      <c r="DY205" s="136"/>
      <c r="DZ205" s="136"/>
      <c r="EA205" s="136"/>
      <c r="EB205" s="136"/>
      <c r="EC205" s="136"/>
      <c r="ED205" s="136"/>
      <c r="EE205" s="136"/>
      <c r="EF205" s="136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36"/>
      <c r="EQ205" s="136"/>
      <c r="ER205" s="136"/>
      <c r="ES205" s="136"/>
      <c r="ET205" s="136"/>
      <c r="EU205" s="136"/>
      <c r="EV205" s="136"/>
      <c r="EW205" s="136"/>
      <c r="EX205" s="136"/>
      <c r="EY205" s="136"/>
      <c r="EZ205" s="136"/>
      <c r="FA205" s="136"/>
      <c r="FB205" s="136"/>
      <c r="FC205" s="136"/>
      <c r="FD205" s="136"/>
      <c r="FE205" s="136"/>
      <c r="FF205" s="136"/>
      <c r="FG205" s="136"/>
      <c r="FH205" s="136"/>
      <c r="FI205" s="136"/>
      <c r="FJ205" s="136"/>
      <c r="FK205" s="136"/>
      <c r="FL205" s="136"/>
      <c r="FM205" s="136"/>
      <c r="FN205" s="136"/>
      <c r="FO205" s="136"/>
      <c r="FP205" s="136"/>
      <c r="FQ205" s="136"/>
      <c r="FR205" s="136"/>
      <c r="FS205" s="136"/>
      <c r="FT205" s="136"/>
      <c r="FU205" s="136"/>
      <c r="FV205" s="136"/>
      <c r="FW205" s="136"/>
      <c r="FX205" s="136"/>
      <c r="FY205" s="136"/>
      <c r="FZ205" s="136"/>
      <c r="GA205" s="136"/>
      <c r="GB205" s="136"/>
      <c r="GC205" s="136"/>
      <c r="GD205" s="136"/>
      <c r="GE205" s="136"/>
      <c r="GF205" s="136"/>
      <c r="GG205" s="136"/>
      <c r="GH205" s="136"/>
      <c r="GI205" s="136"/>
      <c r="GJ205" s="136"/>
      <c r="GK205" s="136"/>
      <c r="GL205" s="136"/>
      <c r="GM205" s="136"/>
      <c r="GN205" s="136"/>
      <c r="GO205" s="136"/>
      <c r="GP205" s="136"/>
      <c r="GQ205" s="136"/>
      <c r="GR205" s="136"/>
      <c r="GS205" s="136"/>
      <c r="GT205" s="136"/>
      <c r="GU205" s="136"/>
      <c r="GV205" s="136"/>
      <c r="GW205" s="136"/>
      <c r="GX205" s="136"/>
      <c r="GY205" s="136"/>
      <c r="GZ205" s="136"/>
      <c r="HA205" s="136"/>
      <c r="HB205" s="136"/>
      <c r="HC205" s="136"/>
      <c r="HD205" s="136"/>
      <c r="HE205" s="136"/>
      <c r="HF205" s="136"/>
      <c r="HG205" s="136"/>
      <c r="HH205" s="136"/>
      <c r="HI205" s="136"/>
      <c r="HJ205" s="136"/>
      <c r="HK205" s="136"/>
      <c r="HL205" s="136"/>
      <c r="HM205" s="136"/>
      <c r="HN205" s="81"/>
      <c r="HO205" s="81"/>
      <c r="HP205" s="81"/>
      <c r="HQ205" s="81"/>
      <c r="HR205" s="81"/>
      <c r="HS205" s="81"/>
      <c r="HT205" s="81"/>
      <c r="HU205" s="81"/>
      <c r="HV205" s="81"/>
      <c r="HW205" s="81"/>
    </row>
    <row r="206" ht="12.75" customHeight="1">
      <c r="A206" s="19"/>
      <c r="B206" s="24"/>
      <c r="C206" s="135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6"/>
      <c r="AV206" s="136"/>
      <c r="AW206" s="136"/>
      <c r="AX206" s="136"/>
      <c r="AY206" s="136"/>
      <c r="AZ206" s="136"/>
      <c r="BA206" s="136"/>
      <c r="BB206" s="136"/>
      <c r="BC206" s="136"/>
      <c r="BD206" s="136"/>
      <c r="BE206" s="136"/>
      <c r="BF206" s="136"/>
      <c r="BG206" s="136"/>
      <c r="BH206" s="136"/>
      <c r="BI206" s="136"/>
      <c r="BJ206" s="136"/>
      <c r="BK206" s="136"/>
      <c r="BL206" s="136"/>
      <c r="BM206" s="136"/>
      <c r="BN206" s="136"/>
      <c r="BO206" s="136"/>
      <c r="BP206" s="136"/>
      <c r="BQ206" s="136"/>
      <c r="BR206" s="136"/>
      <c r="BS206" s="136"/>
      <c r="BT206" s="136"/>
      <c r="BU206" s="136"/>
      <c r="BV206" s="136"/>
      <c r="BW206" s="136"/>
      <c r="BX206" s="136"/>
      <c r="BY206" s="136"/>
      <c r="BZ206" s="136"/>
      <c r="CA206" s="136"/>
      <c r="CB206" s="136"/>
      <c r="CC206" s="136"/>
      <c r="CD206" s="136"/>
      <c r="CE206" s="136"/>
      <c r="CF206" s="136"/>
      <c r="CG206" s="136"/>
      <c r="CH206" s="136"/>
      <c r="CI206" s="136"/>
      <c r="CJ206" s="136"/>
      <c r="CK206" s="136"/>
      <c r="CL206" s="136"/>
      <c r="CM206" s="136"/>
      <c r="CN206" s="136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  <c r="DA206" s="136"/>
      <c r="DB206" s="136"/>
      <c r="DC206" s="136"/>
      <c r="DD206" s="136"/>
      <c r="DE206" s="136"/>
      <c r="DF206" s="136"/>
      <c r="DG206" s="136"/>
      <c r="DH206" s="136"/>
      <c r="DI206" s="136"/>
      <c r="DJ206" s="136"/>
      <c r="DK206" s="136"/>
      <c r="DL206" s="136"/>
      <c r="DM206" s="136"/>
      <c r="DN206" s="136"/>
      <c r="DO206" s="136"/>
      <c r="DP206" s="136"/>
      <c r="DQ206" s="136"/>
      <c r="DR206" s="136"/>
      <c r="DS206" s="136"/>
      <c r="DT206" s="136"/>
      <c r="DU206" s="136"/>
      <c r="DV206" s="136"/>
      <c r="DW206" s="136"/>
      <c r="DX206" s="136"/>
      <c r="DY206" s="136"/>
      <c r="DZ206" s="136"/>
      <c r="EA206" s="136"/>
      <c r="EB206" s="136"/>
      <c r="EC206" s="136"/>
      <c r="ED206" s="136"/>
      <c r="EE206" s="136"/>
      <c r="EF206" s="136"/>
      <c r="EG206" s="136"/>
      <c r="EH206" s="136"/>
      <c r="EI206" s="136"/>
      <c r="EJ206" s="136"/>
      <c r="EK206" s="136"/>
      <c r="EL206" s="136"/>
      <c r="EM206" s="136"/>
      <c r="EN206" s="136"/>
      <c r="EO206" s="136"/>
      <c r="EP206" s="136"/>
      <c r="EQ206" s="136"/>
      <c r="ER206" s="136"/>
      <c r="ES206" s="136"/>
      <c r="ET206" s="136"/>
      <c r="EU206" s="136"/>
      <c r="EV206" s="136"/>
      <c r="EW206" s="136"/>
      <c r="EX206" s="136"/>
      <c r="EY206" s="136"/>
      <c r="EZ206" s="136"/>
      <c r="FA206" s="136"/>
      <c r="FB206" s="136"/>
      <c r="FC206" s="136"/>
      <c r="FD206" s="136"/>
      <c r="FE206" s="136"/>
      <c r="FF206" s="136"/>
      <c r="FG206" s="136"/>
      <c r="FH206" s="136"/>
      <c r="FI206" s="136"/>
      <c r="FJ206" s="136"/>
      <c r="FK206" s="136"/>
      <c r="FL206" s="136"/>
      <c r="FM206" s="136"/>
      <c r="FN206" s="136"/>
      <c r="FO206" s="136"/>
      <c r="FP206" s="136"/>
      <c r="FQ206" s="136"/>
      <c r="FR206" s="136"/>
      <c r="FS206" s="136"/>
      <c r="FT206" s="136"/>
      <c r="FU206" s="136"/>
      <c r="FV206" s="136"/>
      <c r="FW206" s="136"/>
      <c r="FX206" s="136"/>
      <c r="FY206" s="136"/>
      <c r="FZ206" s="136"/>
      <c r="GA206" s="136"/>
      <c r="GB206" s="136"/>
      <c r="GC206" s="136"/>
      <c r="GD206" s="136"/>
      <c r="GE206" s="136"/>
      <c r="GF206" s="136"/>
      <c r="GG206" s="136"/>
      <c r="GH206" s="136"/>
      <c r="GI206" s="136"/>
      <c r="GJ206" s="136"/>
      <c r="GK206" s="136"/>
      <c r="GL206" s="136"/>
      <c r="GM206" s="136"/>
      <c r="GN206" s="136"/>
      <c r="GO206" s="136"/>
      <c r="GP206" s="136"/>
      <c r="GQ206" s="136"/>
      <c r="GR206" s="136"/>
      <c r="GS206" s="136"/>
      <c r="GT206" s="136"/>
      <c r="GU206" s="136"/>
      <c r="GV206" s="136"/>
      <c r="GW206" s="136"/>
      <c r="GX206" s="136"/>
      <c r="GY206" s="136"/>
      <c r="GZ206" s="136"/>
      <c r="HA206" s="136"/>
      <c r="HB206" s="136"/>
      <c r="HC206" s="136"/>
      <c r="HD206" s="136"/>
      <c r="HE206" s="136"/>
      <c r="HF206" s="136"/>
      <c r="HG206" s="136"/>
      <c r="HH206" s="136"/>
      <c r="HI206" s="136"/>
      <c r="HJ206" s="136"/>
      <c r="HK206" s="136"/>
      <c r="HL206" s="136"/>
      <c r="HM206" s="136"/>
      <c r="HN206" s="81"/>
      <c r="HO206" s="81"/>
      <c r="HP206" s="81"/>
      <c r="HQ206" s="81"/>
      <c r="HR206" s="81"/>
      <c r="HS206" s="81"/>
      <c r="HT206" s="81"/>
      <c r="HU206" s="81"/>
      <c r="HV206" s="81"/>
      <c r="HW206" s="81"/>
    </row>
    <row r="207" ht="12.75" customHeight="1">
      <c r="A207" s="19"/>
      <c r="B207" s="24"/>
      <c r="C207" s="135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6"/>
      <c r="AV207" s="136"/>
      <c r="AW207" s="136"/>
      <c r="AX207" s="136"/>
      <c r="AY207" s="136"/>
      <c r="AZ207" s="136"/>
      <c r="BA207" s="136"/>
      <c r="BB207" s="136"/>
      <c r="BC207" s="136"/>
      <c r="BD207" s="136"/>
      <c r="BE207" s="136"/>
      <c r="BF207" s="136"/>
      <c r="BG207" s="136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36"/>
      <c r="BR207" s="136"/>
      <c r="BS207" s="136"/>
      <c r="BT207" s="136"/>
      <c r="BU207" s="136"/>
      <c r="BV207" s="136"/>
      <c r="BW207" s="136"/>
      <c r="BX207" s="136"/>
      <c r="BY207" s="136"/>
      <c r="BZ207" s="136"/>
      <c r="CA207" s="136"/>
      <c r="CB207" s="136"/>
      <c r="CC207" s="136"/>
      <c r="CD207" s="136"/>
      <c r="CE207" s="136"/>
      <c r="CF207" s="136"/>
      <c r="CG207" s="136"/>
      <c r="CH207" s="136"/>
      <c r="CI207" s="136"/>
      <c r="CJ207" s="136"/>
      <c r="CK207" s="136"/>
      <c r="CL207" s="136"/>
      <c r="CM207" s="136"/>
      <c r="CN207" s="136"/>
      <c r="CO207" s="136"/>
      <c r="CP207" s="136"/>
      <c r="CQ207" s="136"/>
      <c r="CR207" s="136"/>
      <c r="CS207" s="136"/>
      <c r="CT207" s="136"/>
      <c r="CU207" s="136"/>
      <c r="CV207" s="136"/>
      <c r="CW207" s="136"/>
      <c r="CX207" s="136"/>
      <c r="CY207" s="136"/>
      <c r="CZ207" s="136"/>
      <c r="DA207" s="136"/>
      <c r="DB207" s="136"/>
      <c r="DC207" s="136"/>
      <c r="DD207" s="136"/>
      <c r="DE207" s="136"/>
      <c r="DF207" s="136"/>
      <c r="DG207" s="136"/>
      <c r="DH207" s="136"/>
      <c r="DI207" s="136"/>
      <c r="DJ207" s="136"/>
      <c r="DK207" s="136"/>
      <c r="DL207" s="136"/>
      <c r="DM207" s="136"/>
      <c r="DN207" s="136"/>
      <c r="DO207" s="136"/>
      <c r="DP207" s="136"/>
      <c r="DQ207" s="136"/>
      <c r="DR207" s="136"/>
      <c r="DS207" s="136"/>
      <c r="DT207" s="136"/>
      <c r="DU207" s="136"/>
      <c r="DV207" s="136"/>
      <c r="DW207" s="136"/>
      <c r="DX207" s="136"/>
      <c r="DY207" s="136"/>
      <c r="DZ207" s="136"/>
      <c r="EA207" s="136"/>
      <c r="EB207" s="136"/>
      <c r="EC207" s="136"/>
      <c r="ED207" s="136"/>
      <c r="EE207" s="136"/>
      <c r="EF207" s="136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36"/>
      <c r="EQ207" s="136"/>
      <c r="ER207" s="136"/>
      <c r="ES207" s="136"/>
      <c r="ET207" s="136"/>
      <c r="EU207" s="136"/>
      <c r="EV207" s="136"/>
      <c r="EW207" s="136"/>
      <c r="EX207" s="136"/>
      <c r="EY207" s="136"/>
      <c r="EZ207" s="136"/>
      <c r="FA207" s="136"/>
      <c r="FB207" s="136"/>
      <c r="FC207" s="136"/>
      <c r="FD207" s="136"/>
      <c r="FE207" s="136"/>
      <c r="FF207" s="136"/>
      <c r="FG207" s="136"/>
      <c r="FH207" s="136"/>
      <c r="FI207" s="136"/>
      <c r="FJ207" s="136"/>
      <c r="FK207" s="136"/>
      <c r="FL207" s="136"/>
      <c r="FM207" s="136"/>
      <c r="FN207" s="136"/>
      <c r="FO207" s="136"/>
      <c r="FP207" s="136"/>
      <c r="FQ207" s="136"/>
      <c r="FR207" s="136"/>
      <c r="FS207" s="136"/>
      <c r="FT207" s="136"/>
      <c r="FU207" s="136"/>
      <c r="FV207" s="136"/>
      <c r="FW207" s="136"/>
      <c r="FX207" s="136"/>
      <c r="FY207" s="136"/>
      <c r="FZ207" s="136"/>
      <c r="GA207" s="136"/>
      <c r="GB207" s="136"/>
      <c r="GC207" s="136"/>
      <c r="GD207" s="136"/>
      <c r="GE207" s="136"/>
      <c r="GF207" s="136"/>
      <c r="GG207" s="136"/>
      <c r="GH207" s="136"/>
      <c r="GI207" s="136"/>
      <c r="GJ207" s="136"/>
      <c r="GK207" s="136"/>
      <c r="GL207" s="136"/>
      <c r="GM207" s="136"/>
      <c r="GN207" s="136"/>
      <c r="GO207" s="136"/>
      <c r="GP207" s="136"/>
      <c r="GQ207" s="136"/>
      <c r="GR207" s="136"/>
      <c r="GS207" s="136"/>
      <c r="GT207" s="136"/>
      <c r="GU207" s="136"/>
      <c r="GV207" s="136"/>
      <c r="GW207" s="136"/>
      <c r="GX207" s="136"/>
      <c r="GY207" s="136"/>
      <c r="GZ207" s="136"/>
      <c r="HA207" s="136"/>
      <c r="HB207" s="136"/>
      <c r="HC207" s="136"/>
      <c r="HD207" s="136"/>
      <c r="HE207" s="136"/>
      <c r="HF207" s="136"/>
      <c r="HG207" s="136"/>
      <c r="HH207" s="136"/>
      <c r="HI207" s="136"/>
      <c r="HJ207" s="136"/>
      <c r="HK207" s="136"/>
      <c r="HL207" s="136"/>
      <c r="HM207" s="136"/>
      <c r="HN207" s="81"/>
      <c r="HO207" s="81"/>
      <c r="HP207" s="81"/>
      <c r="HQ207" s="81"/>
      <c r="HR207" s="81"/>
      <c r="HS207" s="81"/>
      <c r="HT207" s="81"/>
      <c r="HU207" s="81"/>
      <c r="HV207" s="81"/>
      <c r="HW207" s="81"/>
    </row>
    <row r="208" ht="12.75" customHeight="1">
      <c r="A208" s="19"/>
      <c r="B208" s="24"/>
      <c r="C208" s="135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6"/>
      <c r="AV208" s="136"/>
      <c r="AW208" s="136"/>
      <c r="AX208" s="136"/>
      <c r="AY208" s="136"/>
      <c r="AZ208" s="136"/>
      <c r="BA208" s="136"/>
      <c r="BB208" s="136"/>
      <c r="BC208" s="136"/>
      <c r="BD208" s="136"/>
      <c r="BE208" s="136"/>
      <c r="BF208" s="136"/>
      <c r="BG208" s="136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36"/>
      <c r="BR208" s="136"/>
      <c r="BS208" s="136"/>
      <c r="BT208" s="136"/>
      <c r="BU208" s="136"/>
      <c r="BV208" s="136"/>
      <c r="BW208" s="136"/>
      <c r="BX208" s="136"/>
      <c r="BY208" s="136"/>
      <c r="BZ208" s="136"/>
      <c r="CA208" s="136"/>
      <c r="CB208" s="136"/>
      <c r="CC208" s="136"/>
      <c r="CD208" s="136"/>
      <c r="CE208" s="136"/>
      <c r="CF208" s="136"/>
      <c r="CG208" s="136"/>
      <c r="CH208" s="136"/>
      <c r="CI208" s="136"/>
      <c r="CJ208" s="136"/>
      <c r="CK208" s="136"/>
      <c r="CL208" s="136"/>
      <c r="CM208" s="136"/>
      <c r="CN208" s="136"/>
      <c r="CO208" s="136"/>
      <c r="CP208" s="136"/>
      <c r="CQ208" s="136"/>
      <c r="CR208" s="136"/>
      <c r="CS208" s="136"/>
      <c r="CT208" s="136"/>
      <c r="CU208" s="136"/>
      <c r="CV208" s="136"/>
      <c r="CW208" s="136"/>
      <c r="CX208" s="136"/>
      <c r="CY208" s="136"/>
      <c r="CZ208" s="136"/>
      <c r="DA208" s="136"/>
      <c r="DB208" s="136"/>
      <c r="DC208" s="136"/>
      <c r="DD208" s="136"/>
      <c r="DE208" s="136"/>
      <c r="DF208" s="136"/>
      <c r="DG208" s="136"/>
      <c r="DH208" s="136"/>
      <c r="DI208" s="136"/>
      <c r="DJ208" s="136"/>
      <c r="DK208" s="136"/>
      <c r="DL208" s="136"/>
      <c r="DM208" s="136"/>
      <c r="DN208" s="136"/>
      <c r="DO208" s="136"/>
      <c r="DP208" s="136"/>
      <c r="DQ208" s="136"/>
      <c r="DR208" s="136"/>
      <c r="DS208" s="136"/>
      <c r="DT208" s="136"/>
      <c r="DU208" s="136"/>
      <c r="DV208" s="136"/>
      <c r="DW208" s="136"/>
      <c r="DX208" s="136"/>
      <c r="DY208" s="136"/>
      <c r="DZ208" s="136"/>
      <c r="EA208" s="136"/>
      <c r="EB208" s="136"/>
      <c r="EC208" s="136"/>
      <c r="ED208" s="136"/>
      <c r="EE208" s="136"/>
      <c r="EF208" s="136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36"/>
      <c r="EQ208" s="136"/>
      <c r="ER208" s="136"/>
      <c r="ES208" s="136"/>
      <c r="ET208" s="136"/>
      <c r="EU208" s="136"/>
      <c r="EV208" s="136"/>
      <c r="EW208" s="136"/>
      <c r="EX208" s="136"/>
      <c r="EY208" s="136"/>
      <c r="EZ208" s="136"/>
      <c r="FA208" s="136"/>
      <c r="FB208" s="136"/>
      <c r="FC208" s="136"/>
      <c r="FD208" s="136"/>
      <c r="FE208" s="136"/>
      <c r="FF208" s="136"/>
      <c r="FG208" s="136"/>
      <c r="FH208" s="136"/>
      <c r="FI208" s="136"/>
      <c r="FJ208" s="136"/>
      <c r="FK208" s="136"/>
      <c r="FL208" s="136"/>
      <c r="FM208" s="136"/>
      <c r="FN208" s="136"/>
      <c r="FO208" s="136"/>
      <c r="FP208" s="136"/>
      <c r="FQ208" s="136"/>
      <c r="FR208" s="136"/>
      <c r="FS208" s="136"/>
      <c r="FT208" s="136"/>
      <c r="FU208" s="136"/>
      <c r="FV208" s="136"/>
      <c r="FW208" s="136"/>
      <c r="FX208" s="136"/>
      <c r="FY208" s="136"/>
      <c r="FZ208" s="136"/>
      <c r="GA208" s="136"/>
      <c r="GB208" s="136"/>
      <c r="GC208" s="136"/>
      <c r="GD208" s="136"/>
      <c r="GE208" s="136"/>
      <c r="GF208" s="136"/>
      <c r="GG208" s="136"/>
      <c r="GH208" s="136"/>
      <c r="GI208" s="136"/>
      <c r="GJ208" s="136"/>
      <c r="GK208" s="136"/>
      <c r="GL208" s="136"/>
      <c r="GM208" s="136"/>
      <c r="GN208" s="136"/>
      <c r="GO208" s="136"/>
      <c r="GP208" s="136"/>
      <c r="GQ208" s="136"/>
      <c r="GR208" s="136"/>
      <c r="GS208" s="136"/>
      <c r="GT208" s="136"/>
      <c r="GU208" s="136"/>
      <c r="GV208" s="136"/>
      <c r="GW208" s="136"/>
      <c r="GX208" s="136"/>
      <c r="GY208" s="136"/>
      <c r="GZ208" s="136"/>
      <c r="HA208" s="136"/>
      <c r="HB208" s="136"/>
      <c r="HC208" s="136"/>
      <c r="HD208" s="136"/>
      <c r="HE208" s="136"/>
      <c r="HF208" s="136"/>
      <c r="HG208" s="136"/>
      <c r="HH208" s="136"/>
      <c r="HI208" s="136"/>
      <c r="HJ208" s="136"/>
      <c r="HK208" s="136"/>
      <c r="HL208" s="136"/>
      <c r="HM208" s="136"/>
      <c r="HN208" s="81"/>
      <c r="HO208" s="81"/>
      <c r="HP208" s="81"/>
      <c r="HQ208" s="81"/>
      <c r="HR208" s="81"/>
      <c r="HS208" s="81"/>
      <c r="HT208" s="81"/>
      <c r="HU208" s="81"/>
      <c r="HV208" s="81"/>
      <c r="HW208" s="81"/>
    </row>
    <row r="209" ht="12.75" customHeight="1">
      <c r="A209" s="19"/>
      <c r="B209" s="24"/>
      <c r="C209" s="135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6"/>
      <c r="AV209" s="136"/>
      <c r="AW209" s="136"/>
      <c r="AX209" s="136"/>
      <c r="AY209" s="136"/>
      <c r="AZ209" s="136"/>
      <c r="BA209" s="136"/>
      <c r="BB209" s="136"/>
      <c r="BC209" s="136"/>
      <c r="BD209" s="136"/>
      <c r="BE209" s="136"/>
      <c r="BF209" s="136"/>
      <c r="BG209" s="136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36"/>
      <c r="BR209" s="136"/>
      <c r="BS209" s="136"/>
      <c r="BT209" s="136"/>
      <c r="BU209" s="136"/>
      <c r="BV209" s="136"/>
      <c r="BW209" s="136"/>
      <c r="BX209" s="136"/>
      <c r="BY209" s="136"/>
      <c r="BZ209" s="136"/>
      <c r="CA209" s="136"/>
      <c r="CB209" s="136"/>
      <c r="CC209" s="136"/>
      <c r="CD209" s="136"/>
      <c r="CE209" s="136"/>
      <c r="CF209" s="136"/>
      <c r="CG209" s="136"/>
      <c r="CH209" s="136"/>
      <c r="CI209" s="136"/>
      <c r="CJ209" s="136"/>
      <c r="CK209" s="136"/>
      <c r="CL209" s="136"/>
      <c r="CM209" s="136"/>
      <c r="CN209" s="136"/>
      <c r="CO209" s="136"/>
      <c r="CP209" s="136"/>
      <c r="CQ209" s="136"/>
      <c r="CR209" s="136"/>
      <c r="CS209" s="136"/>
      <c r="CT209" s="136"/>
      <c r="CU209" s="136"/>
      <c r="CV209" s="136"/>
      <c r="CW209" s="136"/>
      <c r="CX209" s="136"/>
      <c r="CY209" s="136"/>
      <c r="CZ209" s="136"/>
      <c r="DA209" s="136"/>
      <c r="DB209" s="136"/>
      <c r="DC209" s="136"/>
      <c r="DD209" s="136"/>
      <c r="DE209" s="136"/>
      <c r="DF209" s="136"/>
      <c r="DG209" s="136"/>
      <c r="DH209" s="136"/>
      <c r="DI209" s="136"/>
      <c r="DJ209" s="136"/>
      <c r="DK209" s="136"/>
      <c r="DL209" s="136"/>
      <c r="DM209" s="136"/>
      <c r="DN209" s="136"/>
      <c r="DO209" s="136"/>
      <c r="DP209" s="136"/>
      <c r="DQ209" s="136"/>
      <c r="DR209" s="136"/>
      <c r="DS209" s="136"/>
      <c r="DT209" s="136"/>
      <c r="DU209" s="136"/>
      <c r="DV209" s="136"/>
      <c r="DW209" s="136"/>
      <c r="DX209" s="136"/>
      <c r="DY209" s="136"/>
      <c r="DZ209" s="136"/>
      <c r="EA209" s="136"/>
      <c r="EB209" s="136"/>
      <c r="EC209" s="136"/>
      <c r="ED209" s="136"/>
      <c r="EE209" s="136"/>
      <c r="EF209" s="136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36"/>
      <c r="EQ209" s="136"/>
      <c r="ER209" s="136"/>
      <c r="ES209" s="136"/>
      <c r="ET209" s="136"/>
      <c r="EU209" s="136"/>
      <c r="EV209" s="136"/>
      <c r="EW209" s="136"/>
      <c r="EX209" s="136"/>
      <c r="EY209" s="136"/>
      <c r="EZ209" s="136"/>
      <c r="FA209" s="136"/>
      <c r="FB209" s="136"/>
      <c r="FC209" s="136"/>
      <c r="FD209" s="136"/>
      <c r="FE209" s="136"/>
      <c r="FF209" s="136"/>
      <c r="FG209" s="136"/>
      <c r="FH209" s="136"/>
      <c r="FI209" s="136"/>
      <c r="FJ209" s="136"/>
      <c r="FK209" s="136"/>
      <c r="FL209" s="136"/>
      <c r="FM209" s="136"/>
      <c r="FN209" s="136"/>
      <c r="FO209" s="136"/>
      <c r="FP209" s="136"/>
      <c r="FQ209" s="136"/>
      <c r="FR209" s="136"/>
      <c r="FS209" s="136"/>
      <c r="FT209" s="136"/>
      <c r="FU209" s="136"/>
      <c r="FV209" s="136"/>
      <c r="FW209" s="136"/>
      <c r="FX209" s="136"/>
      <c r="FY209" s="136"/>
      <c r="FZ209" s="136"/>
      <c r="GA209" s="136"/>
      <c r="GB209" s="136"/>
      <c r="GC209" s="136"/>
      <c r="GD209" s="136"/>
      <c r="GE209" s="136"/>
      <c r="GF209" s="136"/>
      <c r="GG209" s="136"/>
      <c r="GH209" s="136"/>
      <c r="GI209" s="136"/>
      <c r="GJ209" s="136"/>
      <c r="GK209" s="136"/>
      <c r="GL209" s="136"/>
      <c r="GM209" s="136"/>
      <c r="GN209" s="136"/>
      <c r="GO209" s="136"/>
      <c r="GP209" s="136"/>
      <c r="GQ209" s="136"/>
      <c r="GR209" s="136"/>
      <c r="GS209" s="136"/>
      <c r="GT209" s="136"/>
      <c r="GU209" s="136"/>
      <c r="GV209" s="136"/>
      <c r="GW209" s="136"/>
      <c r="GX209" s="136"/>
      <c r="GY209" s="136"/>
      <c r="GZ209" s="136"/>
      <c r="HA209" s="136"/>
      <c r="HB209" s="136"/>
      <c r="HC209" s="136"/>
      <c r="HD209" s="136"/>
      <c r="HE209" s="136"/>
      <c r="HF209" s="136"/>
      <c r="HG209" s="136"/>
      <c r="HH209" s="136"/>
      <c r="HI209" s="136"/>
      <c r="HJ209" s="136"/>
      <c r="HK209" s="136"/>
      <c r="HL209" s="136"/>
      <c r="HM209" s="136"/>
      <c r="HN209" s="81"/>
      <c r="HO209" s="81"/>
      <c r="HP209" s="81"/>
      <c r="HQ209" s="81"/>
      <c r="HR209" s="81"/>
      <c r="HS209" s="81"/>
      <c r="HT209" s="81"/>
      <c r="HU209" s="81"/>
      <c r="HV209" s="81"/>
      <c r="HW209" s="81"/>
    </row>
    <row r="210" ht="12.75" customHeight="1">
      <c r="A210" s="19"/>
      <c r="B210" s="24"/>
      <c r="C210" s="135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6"/>
      <c r="AV210" s="136"/>
      <c r="AW210" s="136"/>
      <c r="AX210" s="136"/>
      <c r="AY210" s="136"/>
      <c r="AZ210" s="136"/>
      <c r="BA210" s="136"/>
      <c r="BB210" s="136"/>
      <c r="BC210" s="136"/>
      <c r="BD210" s="136"/>
      <c r="BE210" s="136"/>
      <c r="BF210" s="136"/>
      <c r="BG210" s="136"/>
      <c r="BH210" s="136"/>
      <c r="BI210" s="136"/>
      <c r="BJ210" s="136"/>
      <c r="BK210" s="136"/>
      <c r="BL210" s="136"/>
      <c r="BM210" s="136"/>
      <c r="BN210" s="136"/>
      <c r="BO210" s="136"/>
      <c r="BP210" s="136"/>
      <c r="BQ210" s="136"/>
      <c r="BR210" s="136"/>
      <c r="BS210" s="136"/>
      <c r="BT210" s="136"/>
      <c r="BU210" s="136"/>
      <c r="BV210" s="136"/>
      <c r="BW210" s="136"/>
      <c r="BX210" s="136"/>
      <c r="BY210" s="136"/>
      <c r="BZ210" s="136"/>
      <c r="CA210" s="136"/>
      <c r="CB210" s="136"/>
      <c r="CC210" s="136"/>
      <c r="CD210" s="136"/>
      <c r="CE210" s="136"/>
      <c r="CF210" s="136"/>
      <c r="CG210" s="136"/>
      <c r="CH210" s="136"/>
      <c r="CI210" s="136"/>
      <c r="CJ210" s="136"/>
      <c r="CK210" s="136"/>
      <c r="CL210" s="136"/>
      <c r="CM210" s="136"/>
      <c r="CN210" s="136"/>
      <c r="CO210" s="136"/>
      <c r="CP210" s="136"/>
      <c r="CQ210" s="136"/>
      <c r="CR210" s="136"/>
      <c r="CS210" s="136"/>
      <c r="CT210" s="136"/>
      <c r="CU210" s="136"/>
      <c r="CV210" s="136"/>
      <c r="CW210" s="136"/>
      <c r="CX210" s="136"/>
      <c r="CY210" s="136"/>
      <c r="CZ210" s="136"/>
      <c r="DA210" s="136"/>
      <c r="DB210" s="136"/>
      <c r="DC210" s="136"/>
      <c r="DD210" s="136"/>
      <c r="DE210" s="136"/>
      <c r="DF210" s="136"/>
      <c r="DG210" s="136"/>
      <c r="DH210" s="136"/>
      <c r="DI210" s="136"/>
      <c r="DJ210" s="136"/>
      <c r="DK210" s="136"/>
      <c r="DL210" s="136"/>
      <c r="DM210" s="136"/>
      <c r="DN210" s="136"/>
      <c r="DO210" s="136"/>
      <c r="DP210" s="136"/>
      <c r="DQ210" s="136"/>
      <c r="DR210" s="136"/>
      <c r="DS210" s="136"/>
      <c r="DT210" s="136"/>
      <c r="DU210" s="136"/>
      <c r="DV210" s="136"/>
      <c r="DW210" s="136"/>
      <c r="DX210" s="136"/>
      <c r="DY210" s="136"/>
      <c r="DZ210" s="136"/>
      <c r="EA210" s="136"/>
      <c r="EB210" s="136"/>
      <c r="EC210" s="136"/>
      <c r="ED210" s="136"/>
      <c r="EE210" s="136"/>
      <c r="EF210" s="136"/>
      <c r="EG210" s="136"/>
      <c r="EH210" s="136"/>
      <c r="EI210" s="136"/>
      <c r="EJ210" s="136"/>
      <c r="EK210" s="136"/>
      <c r="EL210" s="136"/>
      <c r="EM210" s="136"/>
      <c r="EN210" s="136"/>
      <c r="EO210" s="136"/>
      <c r="EP210" s="136"/>
      <c r="EQ210" s="136"/>
      <c r="ER210" s="136"/>
      <c r="ES210" s="136"/>
      <c r="ET210" s="136"/>
      <c r="EU210" s="136"/>
      <c r="EV210" s="136"/>
      <c r="EW210" s="136"/>
      <c r="EX210" s="136"/>
      <c r="EY210" s="136"/>
      <c r="EZ210" s="136"/>
      <c r="FA210" s="136"/>
      <c r="FB210" s="136"/>
      <c r="FC210" s="136"/>
      <c r="FD210" s="136"/>
      <c r="FE210" s="136"/>
      <c r="FF210" s="136"/>
      <c r="FG210" s="136"/>
      <c r="FH210" s="136"/>
      <c r="FI210" s="136"/>
      <c r="FJ210" s="136"/>
      <c r="FK210" s="136"/>
      <c r="FL210" s="136"/>
      <c r="FM210" s="136"/>
      <c r="FN210" s="136"/>
      <c r="FO210" s="136"/>
      <c r="FP210" s="136"/>
      <c r="FQ210" s="136"/>
      <c r="FR210" s="136"/>
      <c r="FS210" s="136"/>
      <c r="FT210" s="136"/>
      <c r="FU210" s="136"/>
      <c r="FV210" s="136"/>
      <c r="FW210" s="136"/>
      <c r="FX210" s="136"/>
      <c r="FY210" s="136"/>
      <c r="FZ210" s="136"/>
      <c r="GA210" s="136"/>
      <c r="GB210" s="136"/>
      <c r="GC210" s="136"/>
      <c r="GD210" s="136"/>
      <c r="GE210" s="136"/>
      <c r="GF210" s="136"/>
      <c r="GG210" s="136"/>
      <c r="GH210" s="136"/>
      <c r="GI210" s="136"/>
      <c r="GJ210" s="136"/>
      <c r="GK210" s="136"/>
      <c r="GL210" s="136"/>
      <c r="GM210" s="136"/>
      <c r="GN210" s="136"/>
      <c r="GO210" s="136"/>
      <c r="GP210" s="136"/>
      <c r="GQ210" s="136"/>
      <c r="GR210" s="136"/>
      <c r="GS210" s="136"/>
      <c r="GT210" s="136"/>
      <c r="GU210" s="136"/>
      <c r="GV210" s="136"/>
      <c r="GW210" s="136"/>
      <c r="GX210" s="136"/>
      <c r="GY210" s="136"/>
      <c r="GZ210" s="136"/>
      <c r="HA210" s="136"/>
      <c r="HB210" s="136"/>
      <c r="HC210" s="136"/>
      <c r="HD210" s="136"/>
      <c r="HE210" s="136"/>
      <c r="HF210" s="136"/>
      <c r="HG210" s="136"/>
      <c r="HH210" s="136"/>
      <c r="HI210" s="136"/>
      <c r="HJ210" s="136"/>
      <c r="HK210" s="136"/>
      <c r="HL210" s="136"/>
      <c r="HM210" s="136"/>
      <c r="HN210" s="81"/>
      <c r="HO210" s="81"/>
      <c r="HP210" s="81"/>
      <c r="HQ210" s="81"/>
      <c r="HR210" s="81"/>
      <c r="HS210" s="81"/>
      <c r="HT210" s="81"/>
      <c r="HU210" s="81"/>
      <c r="HV210" s="81"/>
      <c r="HW210" s="81"/>
    </row>
    <row r="211" ht="12.75" customHeight="1">
      <c r="A211" s="19"/>
      <c r="B211" s="24"/>
      <c r="C211" s="135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6"/>
      <c r="AV211" s="136"/>
      <c r="AW211" s="136"/>
      <c r="AX211" s="136"/>
      <c r="AY211" s="136"/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36"/>
      <c r="BR211" s="136"/>
      <c r="BS211" s="136"/>
      <c r="BT211" s="136"/>
      <c r="BU211" s="136"/>
      <c r="BV211" s="136"/>
      <c r="BW211" s="136"/>
      <c r="BX211" s="136"/>
      <c r="BY211" s="136"/>
      <c r="BZ211" s="136"/>
      <c r="CA211" s="136"/>
      <c r="CB211" s="136"/>
      <c r="CC211" s="136"/>
      <c r="CD211" s="136"/>
      <c r="CE211" s="136"/>
      <c r="CF211" s="136"/>
      <c r="CG211" s="136"/>
      <c r="CH211" s="136"/>
      <c r="CI211" s="136"/>
      <c r="CJ211" s="136"/>
      <c r="CK211" s="136"/>
      <c r="CL211" s="136"/>
      <c r="CM211" s="136"/>
      <c r="CN211" s="136"/>
      <c r="CO211" s="136"/>
      <c r="CP211" s="136"/>
      <c r="CQ211" s="136"/>
      <c r="CR211" s="136"/>
      <c r="CS211" s="136"/>
      <c r="CT211" s="136"/>
      <c r="CU211" s="136"/>
      <c r="CV211" s="136"/>
      <c r="CW211" s="136"/>
      <c r="CX211" s="136"/>
      <c r="CY211" s="136"/>
      <c r="CZ211" s="136"/>
      <c r="DA211" s="136"/>
      <c r="DB211" s="136"/>
      <c r="DC211" s="136"/>
      <c r="DD211" s="136"/>
      <c r="DE211" s="136"/>
      <c r="DF211" s="136"/>
      <c r="DG211" s="136"/>
      <c r="DH211" s="136"/>
      <c r="DI211" s="136"/>
      <c r="DJ211" s="136"/>
      <c r="DK211" s="136"/>
      <c r="DL211" s="136"/>
      <c r="DM211" s="136"/>
      <c r="DN211" s="136"/>
      <c r="DO211" s="136"/>
      <c r="DP211" s="136"/>
      <c r="DQ211" s="136"/>
      <c r="DR211" s="136"/>
      <c r="DS211" s="136"/>
      <c r="DT211" s="136"/>
      <c r="DU211" s="136"/>
      <c r="DV211" s="136"/>
      <c r="DW211" s="136"/>
      <c r="DX211" s="136"/>
      <c r="DY211" s="136"/>
      <c r="DZ211" s="136"/>
      <c r="EA211" s="136"/>
      <c r="EB211" s="136"/>
      <c r="EC211" s="136"/>
      <c r="ED211" s="136"/>
      <c r="EE211" s="136"/>
      <c r="EF211" s="136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36"/>
      <c r="EQ211" s="136"/>
      <c r="ER211" s="136"/>
      <c r="ES211" s="136"/>
      <c r="ET211" s="136"/>
      <c r="EU211" s="136"/>
      <c r="EV211" s="136"/>
      <c r="EW211" s="136"/>
      <c r="EX211" s="136"/>
      <c r="EY211" s="136"/>
      <c r="EZ211" s="136"/>
      <c r="FA211" s="136"/>
      <c r="FB211" s="136"/>
      <c r="FC211" s="136"/>
      <c r="FD211" s="136"/>
      <c r="FE211" s="136"/>
      <c r="FF211" s="136"/>
      <c r="FG211" s="136"/>
      <c r="FH211" s="136"/>
      <c r="FI211" s="136"/>
      <c r="FJ211" s="136"/>
      <c r="FK211" s="136"/>
      <c r="FL211" s="136"/>
      <c r="FM211" s="136"/>
      <c r="FN211" s="136"/>
      <c r="FO211" s="136"/>
      <c r="FP211" s="136"/>
      <c r="FQ211" s="136"/>
      <c r="FR211" s="136"/>
      <c r="FS211" s="136"/>
      <c r="FT211" s="136"/>
      <c r="FU211" s="136"/>
      <c r="FV211" s="136"/>
      <c r="FW211" s="136"/>
      <c r="FX211" s="136"/>
      <c r="FY211" s="136"/>
      <c r="FZ211" s="136"/>
      <c r="GA211" s="136"/>
      <c r="GB211" s="136"/>
      <c r="GC211" s="136"/>
      <c r="GD211" s="136"/>
      <c r="GE211" s="136"/>
      <c r="GF211" s="136"/>
      <c r="GG211" s="136"/>
      <c r="GH211" s="136"/>
      <c r="GI211" s="136"/>
      <c r="GJ211" s="136"/>
      <c r="GK211" s="136"/>
      <c r="GL211" s="136"/>
      <c r="GM211" s="136"/>
      <c r="GN211" s="136"/>
      <c r="GO211" s="136"/>
      <c r="GP211" s="136"/>
      <c r="GQ211" s="136"/>
      <c r="GR211" s="136"/>
      <c r="GS211" s="136"/>
      <c r="GT211" s="136"/>
      <c r="GU211" s="136"/>
      <c r="GV211" s="136"/>
      <c r="GW211" s="136"/>
      <c r="GX211" s="136"/>
      <c r="GY211" s="136"/>
      <c r="GZ211" s="136"/>
      <c r="HA211" s="136"/>
      <c r="HB211" s="136"/>
      <c r="HC211" s="136"/>
      <c r="HD211" s="136"/>
      <c r="HE211" s="136"/>
      <c r="HF211" s="136"/>
      <c r="HG211" s="136"/>
      <c r="HH211" s="136"/>
      <c r="HI211" s="136"/>
      <c r="HJ211" s="136"/>
      <c r="HK211" s="136"/>
      <c r="HL211" s="136"/>
      <c r="HM211" s="136"/>
      <c r="HN211" s="81"/>
      <c r="HO211" s="81"/>
      <c r="HP211" s="81"/>
      <c r="HQ211" s="81"/>
      <c r="HR211" s="81"/>
      <c r="HS211" s="81"/>
      <c r="HT211" s="81"/>
      <c r="HU211" s="81"/>
      <c r="HV211" s="81"/>
      <c r="HW211" s="81"/>
    </row>
    <row r="212" ht="12.75" customHeight="1">
      <c r="A212" s="19"/>
      <c r="B212" s="24"/>
      <c r="C212" s="135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6"/>
      <c r="AV212" s="136"/>
      <c r="AW212" s="136"/>
      <c r="AX212" s="136"/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36"/>
      <c r="BR212" s="136"/>
      <c r="BS212" s="136"/>
      <c r="BT212" s="136"/>
      <c r="BU212" s="136"/>
      <c r="BV212" s="136"/>
      <c r="BW212" s="136"/>
      <c r="BX212" s="136"/>
      <c r="BY212" s="136"/>
      <c r="BZ212" s="136"/>
      <c r="CA212" s="136"/>
      <c r="CB212" s="136"/>
      <c r="CC212" s="136"/>
      <c r="CD212" s="136"/>
      <c r="CE212" s="136"/>
      <c r="CF212" s="136"/>
      <c r="CG212" s="136"/>
      <c r="CH212" s="136"/>
      <c r="CI212" s="136"/>
      <c r="CJ212" s="136"/>
      <c r="CK212" s="136"/>
      <c r="CL212" s="136"/>
      <c r="CM212" s="136"/>
      <c r="CN212" s="136"/>
      <c r="CO212" s="136"/>
      <c r="CP212" s="136"/>
      <c r="CQ212" s="136"/>
      <c r="CR212" s="136"/>
      <c r="CS212" s="136"/>
      <c r="CT212" s="136"/>
      <c r="CU212" s="136"/>
      <c r="CV212" s="136"/>
      <c r="CW212" s="136"/>
      <c r="CX212" s="136"/>
      <c r="CY212" s="136"/>
      <c r="CZ212" s="136"/>
      <c r="DA212" s="136"/>
      <c r="DB212" s="136"/>
      <c r="DC212" s="136"/>
      <c r="DD212" s="136"/>
      <c r="DE212" s="136"/>
      <c r="DF212" s="136"/>
      <c r="DG212" s="136"/>
      <c r="DH212" s="136"/>
      <c r="DI212" s="136"/>
      <c r="DJ212" s="136"/>
      <c r="DK212" s="136"/>
      <c r="DL212" s="136"/>
      <c r="DM212" s="136"/>
      <c r="DN212" s="136"/>
      <c r="DO212" s="136"/>
      <c r="DP212" s="136"/>
      <c r="DQ212" s="136"/>
      <c r="DR212" s="136"/>
      <c r="DS212" s="136"/>
      <c r="DT212" s="136"/>
      <c r="DU212" s="136"/>
      <c r="DV212" s="136"/>
      <c r="DW212" s="136"/>
      <c r="DX212" s="136"/>
      <c r="DY212" s="136"/>
      <c r="DZ212" s="136"/>
      <c r="EA212" s="136"/>
      <c r="EB212" s="136"/>
      <c r="EC212" s="136"/>
      <c r="ED212" s="136"/>
      <c r="EE212" s="136"/>
      <c r="EF212" s="136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36"/>
      <c r="EQ212" s="136"/>
      <c r="ER212" s="136"/>
      <c r="ES212" s="136"/>
      <c r="ET212" s="136"/>
      <c r="EU212" s="136"/>
      <c r="EV212" s="136"/>
      <c r="EW212" s="136"/>
      <c r="EX212" s="136"/>
      <c r="EY212" s="136"/>
      <c r="EZ212" s="136"/>
      <c r="FA212" s="136"/>
      <c r="FB212" s="136"/>
      <c r="FC212" s="136"/>
      <c r="FD212" s="136"/>
      <c r="FE212" s="136"/>
      <c r="FF212" s="136"/>
      <c r="FG212" s="136"/>
      <c r="FH212" s="136"/>
      <c r="FI212" s="136"/>
      <c r="FJ212" s="136"/>
      <c r="FK212" s="136"/>
      <c r="FL212" s="136"/>
      <c r="FM212" s="136"/>
      <c r="FN212" s="136"/>
      <c r="FO212" s="136"/>
      <c r="FP212" s="136"/>
      <c r="FQ212" s="136"/>
      <c r="FR212" s="136"/>
      <c r="FS212" s="136"/>
      <c r="FT212" s="136"/>
      <c r="FU212" s="136"/>
      <c r="FV212" s="136"/>
      <c r="FW212" s="136"/>
      <c r="FX212" s="136"/>
      <c r="FY212" s="136"/>
      <c r="FZ212" s="136"/>
      <c r="GA212" s="136"/>
      <c r="GB212" s="136"/>
      <c r="GC212" s="136"/>
      <c r="GD212" s="136"/>
      <c r="GE212" s="136"/>
      <c r="GF212" s="136"/>
      <c r="GG212" s="136"/>
      <c r="GH212" s="136"/>
      <c r="GI212" s="136"/>
      <c r="GJ212" s="136"/>
      <c r="GK212" s="136"/>
      <c r="GL212" s="136"/>
      <c r="GM212" s="136"/>
      <c r="GN212" s="136"/>
      <c r="GO212" s="136"/>
      <c r="GP212" s="136"/>
      <c r="GQ212" s="136"/>
      <c r="GR212" s="136"/>
      <c r="GS212" s="136"/>
      <c r="GT212" s="136"/>
      <c r="GU212" s="136"/>
      <c r="GV212" s="136"/>
      <c r="GW212" s="136"/>
      <c r="GX212" s="136"/>
      <c r="GY212" s="136"/>
      <c r="GZ212" s="136"/>
      <c r="HA212" s="136"/>
      <c r="HB212" s="136"/>
      <c r="HC212" s="136"/>
      <c r="HD212" s="136"/>
      <c r="HE212" s="136"/>
      <c r="HF212" s="136"/>
      <c r="HG212" s="136"/>
      <c r="HH212" s="136"/>
      <c r="HI212" s="136"/>
      <c r="HJ212" s="136"/>
      <c r="HK212" s="136"/>
      <c r="HL212" s="136"/>
      <c r="HM212" s="136"/>
      <c r="HN212" s="81"/>
      <c r="HO212" s="81"/>
      <c r="HP212" s="81"/>
      <c r="HQ212" s="81"/>
      <c r="HR212" s="81"/>
      <c r="HS212" s="81"/>
      <c r="HT212" s="81"/>
      <c r="HU212" s="81"/>
      <c r="HV212" s="81"/>
      <c r="HW212" s="81"/>
    </row>
    <row r="213" ht="12.75" customHeight="1">
      <c r="A213" s="19"/>
      <c r="B213" s="24"/>
      <c r="C213" s="135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6"/>
      <c r="AV213" s="136"/>
      <c r="AW213" s="136"/>
      <c r="AX213" s="136"/>
      <c r="AY213" s="136"/>
      <c r="AZ213" s="136"/>
      <c r="BA213" s="136"/>
      <c r="BB213" s="136"/>
      <c r="BC213" s="136"/>
      <c r="BD213" s="136"/>
      <c r="BE213" s="136"/>
      <c r="BF213" s="136"/>
      <c r="BG213" s="136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36"/>
      <c r="BR213" s="136"/>
      <c r="BS213" s="136"/>
      <c r="BT213" s="136"/>
      <c r="BU213" s="136"/>
      <c r="BV213" s="136"/>
      <c r="BW213" s="136"/>
      <c r="BX213" s="136"/>
      <c r="BY213" s="136"/>
      <c r="BZ213" s="136"/>
      <c r="CA213" s="136"/>
      <c r="CB213" s="136"/>
      <c r="CC213" s="136"/>
      <c r="CD213" s="136"/>
      <c r="CE213" s="136"/>
      <c r="CF213" s="136"/>
      <c r="CG213" s="136"/>
      <c r="CH213" s="136"/>
      <c r="CI213" s="136"/>
      <c r="CJ213" s="136"/>
      <c r="CK213" s="136"/>
      <c r="CL213" s="136"/>
      <c r="CM213" s="136"/>
      <c r="CN213" s="136"/>
      <c r="CO213" s="136"/>
      <c r="CP213" s="136"/>
      <c r="CQ213" s="136"/>
      <c r="CR213" s="136"/>
      <c r="CS213" s="136"/>
      <c r="CT213" s="136"/>
      <c r="CU213" s="136"/>
      <c r="CV213" s="136"/>
      <c r="CW213" s="136"/>
      <c r="CX213" s="136"/>
      <c r="CY213" s="136"/>
      <c r="CZ213" s="136"/>
      <c r="DA213" s="136"/>
      <c r="DB213" s="136"/>
      <c r="DC213" s="136"/>
      <c r="DD213" s="136"/>
      <c r="DE213" s="136"/>
      <c r="DF213" s="136"/>
      <c r="DG213" s="136"/>
      <c r="DH213" s="136"/>
      <c r="DI213" s="136"/>
      <c r="DJ213" s="136"/>
      <c r="DK213" s="136"/>
      <c r="DL213" s="136"/>
      <c r="DM213" s="136"/>
      <c r="DN213" s="136"/>
      <c r="DO213" s="136"/>
      <c r="DP213" s="136"/>
      <c r="DQ213" s="136"/>
      <c r="DR213" s="136"/>
      <c r="DS213" s="136"/>
      <c r="DT213" s="136"/>
      <c r="DU213" s="136"/>
      <c r="DV213" s="136"/>
      <c r="DW213" s="136"/>
      <c r="DX213" s="136"/>
      <c r="DY213" s="136"/>
      <c r="DZ213" s="136"/>
      <c r="EA213" s="136"/>
      <c r="EB213" s="136"/>
      <c r="EC213" s="136"/>
      <c r="ED213" s="136"/>
      <c r="EE213" s="136"/>
      <c r="EF213" s="136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36"/>
      <c r="EQ213" s="136"/>
      <c r="ER213" s="136"/>
      <c r="ES213" s="136"/>
      <c r="ET213" s="136"/>
      <c r="EU213" s="136"/>
      <c r="EV213" s="136"/>
      <c r="EW213" s="136"/>
      <c r="EX213" s="136"/>
      <c r="EY213" s="136"/>
      <c r="EZ213" s="136"/>
      <c r="FA213" s="136"/>
      <c r="FB213" s="136"/>
      <c r="FC213" s="136"/>
      <c r="FD213" s="136"/>
      <c r="FE213" s="136"/>
      <c r="FF213" s="136"/>
      <c r="FG213" s="136"/>
      <c r="FH213" s="136"/>
      <c r="FI213" s="136"/>
      <c r="FJ213" s="136"/>
      <c r="FK213" s="136"/>
      <c r="FL213" s="136"/>
      <c r="FM213" s="136"/>
      <c r="FN213" s="136"/>
      <c r="FO213" s="136"/>
      <c r="FP213" s="136"/>
      <c r="FQ213" s="136"/>
      <c r="FR213" s="136"/>
      <c r="FS213" s="136"/>
      <c r="FT213" s="136"/>
      <c r="FU213" s="136"/>
      <c r="FV213" s="136"/>
      <c r="FW213" s="136"/>
      <c r="FX213" s="136"/>
      <c r="FY213" s="136"/>
      <c r="FZ213" s="136"/>
      <c r="GA213" s="136"/>
      <c r="GB213" s="136"/>
      <c r="GC213" s="136"/>
      <c r="GD213" s="136"/>
      <c r="GE213" s="136"/>
      <c r="GF213" s="136"/>
      <c r="GG213" s="136"/>
      <c r="GH213" s="136"/>
      <c r="GI213" s="136"/>
      <c r="GJ213" s="136"/>
      <c r="GK213" s="136"/>
      <c r="GL213" s="136"/>
      <c r="GM213" s="136"/>
      <c r="GN213" s="136"/>
      <c r="GO213" s="136"/>
      <c r="GP213" s="136"/>
      <c r="GQ213" s="136"/>
      <c r="GR213" s="136"/>
      <c r="GS213" s="136"/>
      <c r="GT213" s="136"/>
      <c r="GU213" s="136"/>
      <c r="GV213" s="136"/>
      <c r="GW213" s="136"/>
      <c r="GX213" s="136"/>
      <c r="GY213" s="136"/>
      <c r="GZ213" s="136"/>
      <c r="HA213" s="136"/>
      <c r="HB213" s="136"/>
      <c r="HC213" s="136"/>
      <c r="HD213" s="136"/>
      <c r="HE213" s="136"/>
      <c r="HF213" s="136"/>
      <c r="HG213" s="136"/>
      <c r="HH213" s="136"/>
      <c r="HI213" s="136"/>
      <c r="HJ213" s="136"/>
      <c r="HK213" s="136"/>
      <c r="HL213" s="136"/>
      <c r="HM213" s="136"/>
      <c r="HN213" s="81"/>
      <c r="HO213" s="81"/>
      <c r="HP213" s="81"/>
      <c r="HQ213" s="81"/>
      <c r="HR213" s="81"/>
      <c r="HS213" s="81"/>
      <c r="HT213" s="81"/>
      <c r="HU213" s="81"/>
      <c r="HV213" s="81"/>
      <c r="HW213" s="81"/>
    </row>
    <row r="214" ht="12.75" customHeight="1">
      <c r="A214" s="19"/>
      <c r="B214" s="24"/>
      <c r="C214" s="135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6"/>
      <c r="AV214" s="136"/>
      <c r="AW214" s="136"/>
      <c r="AX214" s="136"/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36"/>
      <c r="BL214" s="136"/>
      <c r="BM214" s="136"/>
      <c r="BN214" s="136"/>
      <c r="BO214" s="136"/>
      <c r="BP214" s="136"/>
      <c r="BQ214" s="136"/>
      <c r="BR214" s="136"/>
      <c r="BS214" s="136"/>
      <c r="BT214" s="136"/>
      <c r="BU214" s="136"/>
      <c r="BV214" s="136"/>
      <c r="BW214" s="136"/>
      <c r="BX214" s="136"/>
      <c r="BY214" s="136"/>
      <c r="BZ214" s="136"/>
      <c r="CA214" s="136"/>
      <c r="CB214" s="136"/>
      <c r="CC214" s="136"/>
      <c r="CD214" s="136"/>
      <c r="CE214" s="136"/>
      <c r="CF214" s="136"/>
      <c r="CG214" s="136"/>
      <c r="CH214" s="136"/>
      <c r="CI214" s="136"/>
      <c r="CJ214" s="136"/>
      <c r="CK214" s="136"/>
      <c r="CL214" s="136"/>
      <c r="CM214" s="136"/>
      <c r="CN214" s="136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  <c r="DA214" s="136"/>
      <c r="DB214" s="136"/>
      <c r="DC214" s="136"/>
      <c r="DD214" s="136"/>
      <c r="DE214" s="136"/>
      <c r="DF214" s="136"/>
      <c r="DG214" s="136"/>
      <c r="DH214" s="136"/>
      <c r="DI214" s="136"/>
      <c r="DJ214" s="136"/>
      <c r="DK214" s="136"/>
      <c r="DL214" s="136"/>
      <c r="DM214" s="136"/>
      <c r="DN214" s="136"/>
      <c r="DO214" s="136"/>
      <c r="DP214" s="136"/>
      <c r="DQ214" s="136"/>
      <c r="DR214" s="136"/>
      <c r="DS214" s="136"/>
      <c r="DT214" s="136"/>
      <c r="DU214" s="136"/>
      <c r="DV214" s="136"/>
      <c r="DW214" s="136"/>
      <c r="DX214" s="136"/>
      <c r="DY214" s="136"/>
      <c r="DZ214" s="136"/>
      <c r="EA214" s="136"/>
      <c r="EB214" s="136"/>
      <c r="EC214" s="136"/>
      <c r="ED214" s="136"/>
      <c r="EE214" s="136"/>
      <c r="EF214" s="136"/>
      <c r="EG214" s="136"/>
      <c r="EH214" s="136"/>
      <c r="EI214" s="136"/>
      <c r="EJ214" s="136"/>
      <c r="EK214" s="136"/>
      <c r="EL214" s="136"/>
      <c r="EM214" s="136"/>
      <c r="EN214" s="136"/>
      <c r="EO214" s="136"/>
      <c r="EP214" s="136"/>
      <c r="EQ214" s="136"/>
      <c r="ER214" s="136"/>
      <c r="ES214" s="136"/>
      <c r="ET214" s="136"/>
      <c r="EU214" s="136"/>
      <c r="EV214" s="136"/>
      <c r="EW214" s="136"/>
      <c r="EX214" s="136"/>
      <c r="EY214" s="136"/>
      <c r="EZ214" s="136"/>
      <c r="FA214" s="136"/>
      <c r="FB214" s="136"/>
      <c r="FC214" s="136"/>
      <c r="FD214" s="136"/>
      <c r="FE214" s="136"/>
      <c r="FF214" s="136"/>
      <c r="FG214" s="136"/>
      <c r="FH214" s="136"/>
      <c r="FI214" s="136"/>
      <c r="FJ214" s="136"/>
      <c r="FK214" s="136"/>
      <c r="FL214" s="136"/>
      <c r="FM214" s="136"/>
      <c r="FN214" s="136"/>
      <c r="FO214" s="136"/>
      <c r="FP214" s="136"/>
      <c r="FQ214" s="136"/>
      <c r="FR214" s="136"/>
      <c r="FS214" s="136"/>
      <c r="FT214" s="136"/>
      <c r="FU214" s="136"/>
      <c r="FV214" s="136"/>
      <c r="FW214" s="136"/>
      <c r="FX214" s="136"/>
      <c r="FY214" s="136"/>
      <c r="FZ214" s="136"/>
      <c r="GA214" s="136"/>
      <c r="GB214" s="136"/>
      <c r="GC214" s="136"/>
      <c r="GD214" s="136"/>
      <c r="GE214" s="136"/>
      <c r="GF214" s="136"/>
      <c r="GG214" s="136"/>
      <c r="GH214" s="136"/>
      <c r="GI214" s="136"/>
      <c r="GJ214" s="136"/>
      <c r="GK214" s="136"/>
      <c r="GL214" s="136"/>
      <c r="GM214" s="136"/>
      <c r="GN214" s="136"/>
      <c r="GO214" s="136"/>
      <c r="GP214" s="136"/>
      <c r="GQ214" s="136"/>
      <c r="GR214" s="136"/>
      <c r="GS214" s="136"/>
      <c r="GT214" s="136"/>
      <c r="GU214" s="136"/>
      <c r="GV214" s="136"/>
      <c r="GW214" s="136"/>
      <c r="GX214" s="136"/>
      <c r="GY214" s="136"/>
      <c r="GZ214" s="136"/>
      <c r="HA214" s="136"/>
      <c r="HB214" s="136"/>
      <c r="HC214" s="136"/>
      <c r="HD214" s="136"/>
      <c r="HE214" s="136"/>
      <c r="HF214" s="136"/>
      <c r="HG214" s="136"/>
      <c r="HH214" s="136"/>
      <c r="HI214" s="136"/>
      <c r="HJ214" s="136"/>
      <c r="HK214" s="136"/>
      <c r="HL214" s="136"/>
      <c r="HM214" s="136"/>
      <c r="HN214" s="81"/>
      <c r="HO214" s="81"/>
      <c r="HP214" s="81"/>
      <c r="HQ214" s="81"/>
      <c r="HR214" s="81"/>
      <c r="HS214" s="81"/>
      <c r="HT214" s="81"/>
      <c r="HU214" s="81"/>
      <c r="HV214" s="81"/>
      <c r="HW214" s="81"/>
    </row>
    <row r="215" ht="12.75" customHeight="1">
      <c r="A215" s="19"/>
      <c r="B215" s="24"/>
      <c r="C215" s="135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6"/>
      <c r="AV215" s="136"/>
      <c r="AW215" s="136"/>
      <c r="AX215" s="136"/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36"/>
      <c r="BR215" s="136"/>
      <c r="BS215" s="136"/>
      <c r="BT215" s="136"/>
      <c r="BU215" s="136"/>
      <c r="BV215" s="136"/>
      <c r="BW215" s="136"/>
      <c r="BX215" s="136"/>
      <c r="BY215" s="136"/>
      <c r="BZ215" s="136"/>
      <c r="CA215" s="136"/>
      <c r="CB215" s="136"/>
      <c r="CC215" s="136"/>
      <c r="CD215" s="136"/>
      <c r="CE215" s="136"/>
      <c r="CF215" s="136"/>
      <c r="CG215" s="136"/>
      <c r="CH215" s="136"/>
      <c r="CI215" s="136"/>
      <c r="CJ215" s="136"/>
      <c r="CK215" s="136"/>
      <c r="CL215" s="136"/>
      <c r="CM215" s="136"/>
      <c r="CN215" s="136"/>
      <c r="CO215" s="136"/>
      <c r="CP215" s="136"/>
      <c r="CQ215" s="136"/>
      <c r="CR215" s="136"/>
      <c r="CS215" s="136"/>
      <c r="CT215" s="136"/>
      <c r="CU215" s="136"/>
      <c r="CV215" s="136"/>
      <c r="CW215" s="136"/>
      <c r="CX215" s="136"/>
      <c r="CY215" s="136"/>
      <c r="CZ215" s="136"/>
      <c r="DA215" s="136"/>
      <c r="DB215" s="136"/>
      <c r="DC215" s="136"/>
      <c r="DD215" s="136"/>
      <c r="DE215" s="136"/>
      <c r="DF215" s="136"/>
      <c r="DG215" s="136"/>
      <c r="DH215" s="136"/>
      <c r="DI215" s="136"/>
      <c r="DJ215" s="136"/>
      <c r="DK215" s="136"/>
      <c r="DL215" s="136"/>
      <c r="DM215" s="136"/>
      <c r="DN215" s="136"/>
      <c r="DO215" s="136"/>
      <c r="DP215" s="136"/>
      <c r="DQ215" s="136"/>
      <c r="DR215" s="136"/>
      <c r="DS215" s="136"/>
      <c r="DT215" s="136"/>
      <c r="DU215" s="136"/>
      <c r="DV215" s="136"/>
      <c r="DW215" s="136"/>
      <c r="DX215" s="136"/>
      <c r="DY215" s="136"/>
      <c r="DZ215" s="136"/>
      <c r="EA215" s="136"/>
      <c r="EB215" s="136"/>
      <c r="EC215" s="136"/>
      <c r="ED215" s="136"/>
      <c r="EE215" s="136"/>
      <c r="EF215" s="136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36"/>
      <c r="EQ215" s="136"/>
      <c r="ER215" s="136"/>
      <c r="ES215" s="136"/>
      <c r="ET215" s="136"/>
      <c r="EU215" s="136"/>
      <c r="EV215" s="136"/>
      <c r="EW215" s="136"/>
      <c r="EX215" s="136"/>
      <c r="EY215" s="136"/>
      <c r="EZ215" s="136"/>
      <c r="FA215" s="136"/>
      <c r="FB215" s="136"/>
      <c r="FC215" s="136"/>
      <c r="FD215" s="136"/>
      <c r="FE215" s="136"/>
      <c r="FF215" s="136"/>
      <c r="FG215" s="136"/>
      <c r="FH215" s="136"/>
      <c r="FI215" s="136"/>
      <c r="FJ215" s="136"/>
      <c r="FK215" s="136"/>
      <c r="FL215" s="136"/>
      <c r="FM215" s="136"/>
      <c r="FN215" s="136"/>
      <c r="FO215" s="136"/>
      <c r="FP215" s="136"/>
      <c r="FQ215" s="136"/>
      <c r="FR215" s="136"/>
      <c r="FS215" s="136"/>
      <c r="FT215" s="136"/>
      <c r="FU215" s="136"/>
      <c r="FV215" s="136"/>
      <c r="FW215" s="136"/>
      <c r="FX215" s="136"/>
      <c r="FY215" s="136"/>
      <c r="FZ215" s="136"/>
      <c r="GA215" s="136"/>
      <c r="GB215" s="136"/>
      <c r="GC215" s="136"/>
      <c r="GD215" s="136"/>
      <c r="GE215" s="136"/>
      <c r="GF215" s="136"/>
      <c r="GG215" s="136"/>
      <c r="GH215" s="136"/>
      <c r="GI215" s="136"/>
      <c r="GJ215" s="136"/>
      <c r="GK215" s="136"/>
      <c r="GL215" s="136"/>
      <c r="GM215" s="136"/>
      <c r="GN215" s="136"/>
      <c r="GO215" s="136"/>
      <c r="GP215" s="136"/>
      <c r="GQ215" s="136"/>
      <c r="GR215" s="136"/>
      <c r="GS215" s="136"/>
      <c r="GT215" s="136"/>
      <c r="GU215" s="136"/>
      <c r="GV215" s="136"/>
      <c r="GW215" s="136"/>
      <c r="GX215" s="136"/>
      <c r="GY215" s="136"/>
      <c r="GZ215" s="136"/>
      <c r="HA215" s="136"/>
      <c r="HB215" s="136"/>
      <c r="HC215" s="136"/>
      <c r="HD215" s="136"/>
      <c r="HE215" s="136"/>
      <c r="HF215" s="136"/>
      <c r="HG215" s="136"/>
      <c r="HH215" s="136"/>
      <c r="HI215" s="136"/>
      <c r="HJ215" s="136"/>
      <c r="HK215" s="136"/>
      <c r="HL215" s="136"/>
      <c r="HM215" s="136"/>
      <c r="HN215" s="81"/>
      <c r="HO215" s="81"/>
      <c r="HP215" s="81"/>
      <c r="HQ215" s="81"/>
      <c r="HR215" s="81"/>
      <c r="HS215" s="81"/>
      <c r="HT215" s="81"/>
      <c r="HU215" s="81"/>
      <c r="HV215" s="81"/>
      <c r="HW215" s="81"/>
    </row>
    <row r="216" ht="12.75" customHeight="1">
      <c r="A216" s="19"/>
      <c r="B216" s="24"/>
      <c r="C216" s="135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6"/>
      <c r="AV216" s="136"/>
      <c r="AW216" s="136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36"/>
      <c r="BR216" s="136"/>
      <c r="BS216" s="136"/>
      <c r="BT216" s="136"/>
      <c r="BU216" s="136"/>
      <c r="BV216" s="136"/>
      <c r="BW216" s="136"/>
      <c r="BX216" s="136"/>
      <c r="BY216" s="136"/>
      <c r="BZ216" s="136"/>
      <c r="CA216" s="136"/>
      <c r="CB216" s="136"/>
      <c r="CC216" s="136"/>
      <c r="CD216" s="136"/>
      <c r="CE216" s="136"/>
      <c r="CF216" s="136"/>
      <c r="CG216" s="136"/>
      <c r="CH216" s="136"/>
      <c r="CI216" s="136"/>
      <c r="CJ216" s="136"/>
      <c r="CK216" s="136"/>
      <c r="CL216" s="136"/>
      <c r="CM216" s="136"/>
      <c r="CN216" s="136"/>
      <c r="CO216" s="136"/>
      <c r="CP216" s="136"/>
      <c r="CQ216" s="136"/>
      <c r="CR216" s="136"/>
      <c r="CS216" s="136"/>
      <c r="CT216" s="136"/>
      <c r="CU216" s="136"/>
      <c r="CV216" s="136"/>
      <c r="CW216" s="136"/>
      <c r="CX216" s="136"/>
      <c r="CY216" s="136"/>
      <c r="CZ216" s="136"/>
      <c r="DA216" s="136"/>
      <c r="DB216" s="136"/>
      <c r="DC216" s="136"/>
      <c r="DD216" s="136"/>
      <c r="DE216" s="136"/>
      <c r="DF216" s="136"/>
      <c r="DG216" s="136"/>
      <c r="DH216" s="136"/>
      <c r="DI216" s="136"/>
      <c r="DJ216" s="136"/>
      <c r="DK216" s="136"/>
      <c r="DL216" s="136"/>
      <c r="DM216" s="136"/>
      <c r="DN216" s="136"/>
      <c r="DO216" s="136"/>
      <c r="DP216" s="136"/>
      <c r="DQ216" s="136"/>
      <c r="DR216" s="136"/>
      <c r="DS216" s="136"/>
      <c r="DT216" s="136"/>
      <c r="DU216" s="136"/>
      <c r="DV216" s="136"/>
      <c r="DW216" s="136"/>
      <c r="DX216" s="136"/>
      <c r="DY216" s="136"/>
      <c r="DZ216" s="136"/>
      <c r="EA216" s="136"/>
      <c r="EB216" s="136"/>
      <c r="EC216" s="136"/>
      <c r="ED216" s="136"/>
      <c r="EE216" s="136"/>
      <c r="EF216" s="136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36"/>
      <c r="EQ216" s="136"/>
      <c r="ER216" s="136"/>
      <c r="ES216" s="136"/>
      <c r="ET216" s="136"/>
      <c r="EU216" s="136"/>
      <c r="EV216" s="136"/>
      <c r="EW216" s="136"/>
      <c r="EX216" s="136"/>
      <c r="EY216" s="136"/>
      <c r="EZ216" s="136"/>
      <c r="FA216" s="136"/>
      <c r="FB216" s="136"/>
      <c r="FC216" s="136"/>
      <c r="FD216" s="136"/>
      <c r="FE216" s="136"/>
      <c r="FF216" s="136"/>
      <c r="FG216" s="136"/>
      <c r="FH216" s="136"/>
      <c r="FI216" s="136"/>
      <c r="FJ216" s="136"/>
      <c r="FK216" s="136"/>
      <c r="FL216" s="136"/>
      <c r="FM216" s="136"/>
      <c r="FN216" s="136"/>
      <c r="FO216" s="136"/>
      <c r="FP216" s="136"/>
      <c r="FQ216" s="136"/>
      <c r="FR216" s="136"/>
      <c r="FS216" s="136"/>
      <c r="FT216" s="136"/>
      <c r="FU216" s="136"/>
      <c r="FV216" s="136"/>
      <c r="FW216" s="136"/>
      <c r="FX216" s="136"/>
      <c r="FY216" s="136"/>
      <c r="FZ216" s="136"/>
      <c r="GA216" s="136"/>
      <c r="GB216" s="136"/>
      <c r="GC216" s="136"/>
      <c r="GD216" s="136"/>
      <c r="GE216" s="136"/>
      <c r="GF216" s="136"/>
      <c r="GG216" s="136"/>
      <c r="GH216" s="136"/>
      <c r="GI216" s="136"/>
      <c r="GJ216" s="136"/>
      <c r="GK216" s="136"/>
      <c r="GL216" s="136"/>
      <c r="GM216" s="136"/>
      <c r="GN216" s="136"/>
      <c r="GO216" s="136"/>
      <c r="GP216" s="136"/>
      <c r="GQ216" s="136"/>
      <c r="GR216" s="136"/>
      <c r="GS216" s="136"/>
      <c r="GT216" s="136"/>
      <c r="GU216" s="136"/>
      <c r="GV216" s="136"/>
      <c r="GW216" s="136"/>
      <c r="GX216" s="136"/>
      <c r="GY216" s="136"/>
      <c r="GZ216" s="136"/>
      <c r="HA216" s="136"/>
      <c r="HB216" s="136"/>
      <c r="HC216" s="136"/>
      <c r="HD216" s="136"/>
      <c r="HE216" s="136"/>
      <c r="HF216" s="136"/>
      <c r="HG216" s="136"/>
      <c r="HH216" s="136"/>
      <c r="HI216" s="136"/>
      <c r="HJ216" s="136"/>
      <c r="HK216" s="136"/>
      <c r="HL216" s="136"/>
      <c r="HM216" s="136"/>
      <c r="HN216" s="81"/>
      <c r="HO216" s="81"/>
      <c r="HP216" s="81"/>
      <c r="HQ216" s="81"/>
      <c r="HR216" s="81"/>
      <c r="HS216" s="81"/>
      <c r="HT216" s="81"/>
      <c r="HU216" s="81"/>
      <c r="HV216" s="81"/>
      <c r="HW216" s="81"/>
    </row>
    <row r="217" ht="12.75" customHeight="1">
      <c r="A217" s="19"/>
      <c r="B217" s="24"/>
      <c r="C217" s="135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6"/>
      <c r="AV217" s="136"/>
      <c r="AW217" s="136"/>
      <c r="AX217" s="136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36"/>
      <c r="BR217" s="136"/>
      <c r="BS217" s="136"/>
      <c r="BT217" s="136"/>
      <c r="BU217" s="136"/>
      <c r="BV217" s="136"/>
      <c r="BW217" s="136"/>
      <c r="BX217" s="136"/>
      <c r="BY217" s="136"/>
      <c r="BZ217" s="136"/>
      <c r="CA217" s="136"/>
      <c r="CB217" s="136"/>
      <c r="CC217" s="136"/>
      <c r="CD217" s="136"/>
      <c r="CE217" s="136"/>
      <c r="CF217" s="136"/>
      <c r="CG217" s="136"/>
      <c r="CH217" s="136"/>
      <c r="CI217" s="136"/>
      <c r="CJ217" s="136"/>
      <c r="CK217" s="136"/>
      <c r="CL217" s="136"/>
      <c r="CM217" s="136"/>
      <c r="CN217" s="136"/>
      <c r="CO217" s="136"/>
      <c r="CP217" s="136"/>
      <c r="CQ217" s="136"/>
      <c r="CR217" s="136"/>
      <c r="CS217" s="136"/>
      <c r="CT217" s="136"/>
      <c r="CU217" s="136"/>
      <c r="CV217" s="136"/>
      <c r="CW217" s="136"/>
      <c r="CX217" s="136"/>
      <c r="CY217" s="136"/>
      <c r="CZ217" s="136"/>
      <c r="DA217" s="136"/>
      <c r="DB217" s="136"/>
      <c r="DC217" s="136"/>
      <c r="DD217" s="136"/>
      <c r="DE217" s="136"/>
      <c r="DF217" s="136"/>
      <c r="DG217" s="136"/>
      <c r="DH217" s="136"/>
      <c r="DI217" s="136"/>
      <c r="DJ217" s="136"/>
      <c r="DK217" s="136"/>
      <c r="DL217" s="136"/>
      <c r="DM217" s="136"/>
      <c r="DN217" s="136"/>
      <c r="DO217" s="136"/>
      <c r="DP217" s="136"/>
      <c r="DQ217" s="136"/>
      <c r="DR217" s="136"/>
      <c r="DS217" s="136"/>
      <c r="DT217" s="136"/>
      <c r="DU217" s="136"/>
      <c r="DV217" s="136"/>
      <c r="DW217" s="136"/>
      <c r="DX217" s="136"/>
      <c r="DY217" s="136"/>
      <c r="DZ217" s="136"/>
      <c r="EA217" s="136"/>
      <c r="EB217" s="136"/>
      <c r="EC217" s="136"/>
      <c r="ED217" s="136"/>
      <c r="EE217" s="136"/>
      <c r="EF217" s="136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36"/>
      <c r="EQ217" s="136"/>
      <c r="ER217" s="136"/>
      <c r="ES217" s="136"/>
      <c r="ET217" s="136"/>
      <c r="EU217" s="136"/>
      <c r="EV217" s="136"/>
      <c r="EW217" s="136"/>
      <c r="EX217" s="136"/>
      <c r="EY217" s="136"/>
      <c r="EZ217" s="136"/>
      <c r="FA217" s="136"/>
      <c r="FB217" s="136"/>
      <c r="FC217" s="136"/>
      <c r="FD217" s="136"/>
      <c r="FE217" s="136"/>
      <c r="FF217" s="136"/>
      <c r="FG217" s="136"/>
      <c r="FH217" s="136"/>
      <c r="FI217" s="136"/>
      <c r="FJ217" s="136"/>
      <c r="FK217" s="136"/>
      <c r="FL217" s="136"/>
      <c r="FM217" s="136"/>
      <c r="FN217" s="136"/>
      <c r="FO217" s="136"/>
      <c r="FP217" s="136"/>
      <c r="FQ217" s="136"/>
      <c r="FR217" s="136"/>
      <c r="FS217" s="136"/>
      <c r="FT217" s="136"/>
      <c r="FU217" s="136"/>
      <c r="FV217" s="136"/>
      <c r="FW217" s="136"/>
      <c r="FX217" s="136"/>
      <c r="FY217" s="136"/>
      <c r="FZ217" s="136"/>
      <c r="GA217" s="136"/>
      <c r="GB217" s="136"/>
      <c r="GC217" s="136"/>
      <c r="GD217" s="136"/>
      <c r="GE217" s="136"/>
      <c r="GF217" s="136"/>
      <c r="GG217" s="136"/>
      <c r="GH217" s="136"/>
      <c r="GI217" s="136"/>
      <c r="GJ217" s="136"/>
      <c r="GK217" s="136"/>
      <c r="GL217" s="136"/>
      <c r="GM217" s="136"/>
      <c r="GN217" s="136"/>
      <c r="GO217" s="136"/>
      <c r="GP217" s="136"/>
      <c r="GQ217" s="136"/>
      <c r="GR217" s="136"/>
      <c r="GS217" s="136"/>
      <c r="GT217" s="136"/>
      <c r="GU217" s="136"/>
      <c r="GV217" s="136"/>
      <c r="GW217" s="136"/>
      <c r="GX217" s="136"/>
      <c r="GY217" s="136"/>
      <c r="GZ217" s="136"/>
      <c r="HA217" s="136"/>
      <c r="HB217" s="136"/>
      <c r="HC217" s="136"/>
      <c r="HD217" s="136"/>
      <c r="HE217" s="136"/>
      <c r="HF217" s="136"/>
      <c r="HG217" s="136"/>
      <c r="HH217" s="136"/>
      <c r="HI217" s="136"/>
      <c r="HJ217" s="136"/>
      <c r="HK217" s="136"/>
      <c r="HL217" s="136"/>
      <c r="HM217" s="136"/>
      <c r="HN217" s="81"/>
      <c r="HO217" s="81"/>
      <c r="HP217" s="81"/>
      <c r="HQ217" s="81"/>
      <c r="HR217" s="81"/>
      <c r="HS217" s="81"/>
      <c r="HT217" s="81"/>
      <c r="HU217" s="81"/>
      <c r="HV217" s="81"/>
      <c r="HW217" s="81"/>
    </row>
    <row r="218" ht="12.75" customHeight="1">
      <c r="A218" s="19"/>
      <c r="B218" s="24"/>
      <c r="C218" s="135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6"/>
      <c r="AV218" s="136"/>
      <c r="AW218" s="136"/>
      <c r="AX218" s="136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  <c r="BM218" s="136"/>
      <c r="BN218" s="136"/>
      <c r="BO218" s="136"/>
      <c r="BP218" s="136"/>
      <c r="BQ218" s="136"/>
      <c r="BR218" s="136"/>
      <c r="BS218" s="136"/>
      <c r="BT218" s="136"/>
      <c r="BU218" s="136"/>
      <c r="BV218" s="136"/>
      <c r="BW218" s="136"/>
      <c r="BX218" s="136"/>
      <c r="BY218" s="136"/>
      <c r="BZ218" s="136"/>
      <c r="CA218" s="136"/>
      <c r="CB218" s="136"/>
      <c r="CC218" s="136"/>
      <c r="CD218" s="136"/>
      <c r="CE218" s="136"/>
      <c r="CF218" s="136"/>
      <c r="CG218" s="136"/>
      <c r="CH218" s="136"/>
      <c r="CI218" s="136"/>
      <c r="CJ218" s="136"/>
      <c r="CK218" s="136"/>
      <c r="CL218" s="136"/>
      <c r="CM218" s="136"/>
      <c r="CN218" s="136"/>
      <c r="CO218" s="136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6"/>
      <c r="EA218" s="136"/>
      <c r="EB218" s="136"/>
      <c r="EC218" s="136"/>
      <c r="ED218" s="136"/>
      <c r="EE218" s="136"/>
      <c r="EF218" s="136"/>
      <c r="EG218" s="136"/>
      <c r="EH218" s="136"/>
      <c r="EI218" s="136"/>
      <c r="EJ218" s="136"/>
      <c r="EK218" s="136"/>
      <c r="EL218" s="136"/>
      <c r="EM218" s="136"/>
      <c r="EN218" s="136"/>
      <c r="EO218" s="136"/>
      <c r="EP218" s="136"/>
      <c r="EQ218" s="136"/>
      <c r="ER218" s="136"/>
      <c r="ES218" s="136"/>
      <c r="ET218" s="136"/>
      <c r="EU218" s="136"/>
      <c r="EV218" s="136"/>
      <c r="EW218" s="136"/>
      <c r="EX218" s="136"/>
      <c r="EY218" s="136"/>
      <c r="EZ218" s="136"/>
      <c r="FA218" s="136"/>
      <c r="FB218" s="136"/>
      <c r="FC218" s="136"/>
      <c r="FD218" s="136"/>
      <c r="FE218" s="136"/>
      <c r="FF218" s="136"/>
      <c r="FG218" s="136"/>
      <c r="FH218" s="136"/>
      <c r="FI218" s="136"/>
      <c r="FJ218" s="136"/>
      <c r="FK218" s="136"/>
      <c r="FL218" s="136"/>
      <c r="FM218" s="136"/>
      <c r="FN218" s="136"/>
      <c r="FO218" s="136"/>
      <c r="FP218" s="136"/>
      <c r="FQ218" s="136"/>
      <c r="FR218" s="136"/>
      <c r="FS218" s="136"/>
      <c r="FT218" s="136"/>
      <c r="FU218" s="136"/>
      <c r="FV218" s="136"/>
      <c r="FW218" s="136"/>
      <c r="FX218" s="136"/>
      <c r="FY218" s="136"/>
      <c r="FZ218" s="136"/>
      <c r="GA218" s="136"/>
      <c r="GB218" s="136"/>
      <c r="GC218" s="136"/>
      <c r="GD218" s="136"/>
      <c r="GE218" s="136"/>
      <c r="GF218" s="136"/>
      <c r="GG218" s="136"/>
      <c r="GH218" s="136"/>
      <c r="GI218" s="136"/>
      <c r="GJ218" s="136"/>
      <c r="GK218" s="136"/>
      <c r="GL218" s="136"/>
      <c r="GM218" s="136"/>
      <c r="GN218" s="136"/>
      <c r="GO218" s="136"/>
      <c r="GP218" s="136"/>
      <c r="GQ218" s="136"/>
      <c r="GR218" s="136"/>
      <c r="GS218" s="136"/>
      <c r="GT218" s="136"/>
      <c r="GU218" s="136"/>
      <c r="GV218" s="136"/>
      <c r="GW218" s="136"/>
      <c r="GX218" s="136"/>
      <c r="GY218" s="136"/>
      <c r="GZ218" s="136"/>
      <c r="HA218" s="136"/>
      <c r="HB218" s="136"/>
      <c r="HC218" s="136"/>
      <c r="HD218" s="136"/>
      <c r="HE218" s="136"/>
      <c r="HF218" s="136"/>
      <c r="HG218" s="136"/>
      <c r="HH218" s="136"/>
      <c r="HI218" s="136"/>
      <c r="HJ218" s="136"/>
      <c r="HK218" s="136"/>
      <c r="HL218" s="136"/>
      <c r="HM218" s="136"/>
      <c r="HN218" s="81"/>
      <c r="HO218" s="81"/>
      <c r="HP218" s="81"/>
      <c r="HQ218" s="81"/>
      <c r="HR218" s="81"/>
      <c r="HS218" s="81"/>
      <c r="HT218" s="81"/>
      <c r="HU218" s="81"/>
      <c r="HV218" s="81"/>
      <c r="HW218" s="81"/>
    </row>
    <row r="219" ht="12.75" customHeight="1">
      <c r="A219" s="19"/>
      <c r="B219" s="24"/>
      <c r="C219" s="135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136"/>
      <c r="BA219" s="136"/>
      <c r="BB219" s="136"/>
      <c r="BC219" s="136"/>
      <c r="BD219" s="136"/>
      <c r="BE219" s="136"/>
      <c r="BF219" s="136"/>
      <c r="BG219" s="136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36"/>
      <c r="BR219" s="136"/>
      <c r="BS219" s="136"/>
      <c r="BT219" s="136"/>
      <c r="BU219" s="136"/>
      <c r="BV219" s="136"/>
      <c r="BW219" s="136"/>
      <c r="BX219" s="136"/>
      <c r="BY219" s="136"/>
      <c r="BZ219" s="136"/>
      <c r="CA219" s="136"/>
      <c r="CB219" s="136"/>
      <c r="CC219" s="136"/>
      <c r="CD219" s="136"/>
      <c r="CE219" s="136"/>
      <c r="CF219" s="136"/>
      <c r="CG219" s="136"/>
      <c r="CH219" s="136"/>
      <c r="CI219" s="136"/>
      <c r="CJ219" s="136"/>
      <c r="CK219" s="136"/>
      <c r="CL219" s="136"/>
      <c r="CM219" s="136"/>
      <c r="CN219" s="136"/>
      <c r="CO219" s="136"/>
      <c r="CP219" s="136"/>
      <c r="CQ219" s="136"/>
      <c r="CR219" s="136"/>
      <c r="CS219" s="136"/>
      <c r="CT219" s="136"/>
      <c r="CU219" s="136"/>
      <c r="CV219" s="136"/>
      <c r="CW219" s="136"/>
      <c r="CX219" s="136"/>
      <c r="CY219" s="136"/>
      <c r="CZ219" s="136"/>
      <c r="DA219" s="136"/>
      <c r="DB219" s="136"/>
      <c r="DC219" s="136"/>
      <c r="DD219" s="136"/>
      <c r="DE219" s="136"/>
      <c r="DF219" s="136"/>
      <c r="DG219" s="136"/>
      <c r="DH219" s="136"/>
      <c r="DI219" s="136"/>
      <c r="DJ219" s="136"/>
      <c r="DK219" s="136"/>
      <c r="DL219" s="136"/>
      <c r="DM219" s="136"/>
      <c r="DN219" s="136"/>
      <c r="DO219" s="136"/>
      <c r="DP219" s="136"/>
      <c r="DQ219" s="136"/>
      <c r="DR219" s="136"/>
      <c r="DS219" s="136"/>
      <c r="DT219" s="136"/>
      <c r="DU219" s="136"/>
      <c r="DV219" s="136"/>
      <c r="DW219" s="136"/>
      <c r="DX219" s="136"/>
      <c r="DY219" s="136"/>
      <c r="DZ219" s="136"/>
      <c r="EA219" s="136"/>
      <c r="EB219" s="136"/>
      <c r="EC219" s="136"/>
      <c r="ED219" s="136"/>
      <c r="EE219" s="136"/>
      <c r="EF219" s="136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36"/>
      <c r="EQ219" s="136"/>
      <c r="ER219" s="136"/>
      <c r="ES219" s="136"/>
      <c r="ET219" s="136"/>
      <c r="EU219" s="136"/>
      <c r="EV219" s="136"/>
      <c r="EW219" s="136"/>
      <c r="EX219" s="136"/>
      <c r="EY219" s="136"/>
      <c r="EZ219" s="136"/>
      <c r="FA219" s="136"/>
      <c r="FB219" s="136"/>
      <c r="FC219" s="136"/>
      <c r="FD219" s="136"/>
      <c r="FE219" s="136"/>
      <c r="FF219" s="136"/>
      <c r="FG219" s="136"/>
      <c r="FH219" s="136"/>
      <c r="FI219" s="136"/>
      <c r="FJ219" s="136"/>
      <c r="FK219" s="136"/>
      <c r="FL219" s="136"/>
      <c r="FM219" s="136"/>
      <c r="FN219" s="136"/>
      <c r="FO219" s="136"/>
      <c r="FP219" s="136"/>
      <c r="FQ219" s="136"/>
      <c r="FR219" s="136"/>
      <c r="FS219" s="136"/>
      <c r="FT219" s="136"/>
      <c r="FU219" s="136"/>
      <c r="FV219" s="136"/>
      <c r="FW219" s="136"/>
      <c r="FX219" s="136"/>
      <c r="FY219" s="136"/>
      <c r="FZ219" s="136"/>
      <c r="GA219" s="136"/>
      <c r="GB219" s="136"/>
      <c r="GC219" s="136"/>
      <c r="GD219" s="136"/>
      <c r="GE219" s="136"/>
      <c r="GF219" s="136"/>
      <c r="GG219" s="136"/>
      <c r="GH219" s="136"/>
      <c r="GI219" s="136"/>
      <c r="GJ219" s="136"/>
      <c r="GK219" s="136"/>
      <c r="GL219" s="136"/>
      <c r="GM219" s="136"/>
      <c r="GN219" s="136"/>
      <c r="GO219" s="136"/>
      <c r="GP219" s="136"/>
      <c r="GQ219" s="136"/>
      <c r="GR219" s="136"/>
      <c r="GS219" s="136"/>
      <c r="GT219" s="136"/>
      <c r="GU219" s="136"/>
      <c r="GV219" s="136"/>
      <c r="GW219" s="136"/>
      <c r="GX219" s="136"/>
      <c r="GY219" s="136"/>
      <c r="GZ219" s="136"/>
      <c r="HA219" s="136"/>
      <c r="HB219" s="136"/>
      <c r="HC219" s="136"/>
      <c r="HD219" s="136"/>
      <c r="HE219" s="136"/>
      <c r="HF219" s="136"/>
      <c r="HG219" s="136"/>
      <c r="HH219" s="136"/>
      <c r="HI219" s="136"/>
      <c r="HJ219" s="136"/>
      <c r="HK219" s="136"/>
      <c r="HL219" s="136"/>
      <c r="HM219" s="136"/>
      <c r="HN219" s="81"/>
      <c r="HO219" s="81"/>
      <c r="HP219" s="81"/>
      <c r="HQ219" s="81"/>
      <c r="HR219" s="81"/>
      <c r="HS219" s="81"/>
      <c r="HT219" s="81"/>
      <c r="HU219" s="81"/>
      <c r="HV219" s="81"/>
      <c r="HW219" s="81"/>
    </row>
    <row r="220" ht="12.75" customHeight="1">
      <c r="A220" s="19"/>
      <c r="B220" s="24"/>
      <c r="C220" s="135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6"/>
      <c r="AV220" s="136"/>
      <c r="AW220" s="136"/>
      <c r="AX220" s="136"/>
      <c r="AY220" s="136"/>
      <c r="AZ220" s="136"/>
      <c r="BA220" s="136"/>
      <c r="BB220" s="136"/>
      <c r="BC220" s="136"/>
      <c r="BD220" s="136"/>
      <c r="BE220" s="136"/>
      <c r="BF220" s="136"/>
      <c r="BG220" s="136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36"/>
      <c r="BR220" s="136"/>
      <c r="BS220" s="136"/>
      <c r="BT220" s="136"/>
      <c r="BU220" s="136"/>
      <c r="BV220" s="136"/>
      <c r="BW220" s="136"/>
      <c r="BX220" s="136"/>
      <c r="BY220" s="136"/>
      <c r="BZ220" s="136"/>
      <c r="CA220" s="136"/>
      <c r="CB220" s="136"/>
      <c r="CC220" s="136"/>
      <c r="CD220" s="136"/>
      <c r="CE220" s="136"/>
      <c r="CF220" s="136"/>
      <c r="CG220" s="136"/>
      <c r="CH220" s="136"/>
      <c r="CI220" s="136"/>
      <c r="CJ220" s="136"/>
      <c r="CK220" s="136"/>
      <c r="CL220" s="136"/>
      <c r="CM220" s="136"/>
      <c r="CN220" s="136"/>
      <c r="CO220" s="136"/>
      <c r="CP220" s="136"/>
      <c r="CQ220" s="136"/>
      <c r="CR220" s="136"/>
      <c r="CS220" s="136"/>
      <c r="CT220" s="136"/>
      <c r="CU220" s="136"/>
      <c r="CV220" s="136"/>
      <c r="CW220" s="136"/>
      <c r="CX220" s="136"/>
      <c r="CY220" s="136"/>
      <c r="CZ220" s="136"/>
      <c r="DA220" s="136"/>
      <c r="DB220" s="136"/>
      <c r="DC220" s="136"/>
      <c r="DD220" s="136"/>
      <c r="DE220" s="136"/>
      <c r="DF220" s="136"/>
      <c r="DG220" s="136"/>
      <c r="DH220" s="136"/>
      <c r="DI220" s="136"/>
      <c r="DJ220" s="136"/>
      <c r="DK220" s="136"/>
      <c r="DL220" s="136"/>
      <c r="DM220" s="136"/>
      <c r="DN220" s="136"/>
      <c r="DO220" s="136"/>
      <c r="DP220" s="136"/>
      <c r="DQ220" s="136"/>
      <c r="DR220" s="136"/>
      <c r="DS220" s="136"/>
      <c r="DT220" s="136"/>
      <c r="DU220" s="136"/>
      <c r="DV220" s="136"/>
      <c r="DW220" s="136"/>
      <c r="DX220" s="136"/>
      <c r="DY220" s="136"/>
      <c r="DZ220" s="136"/>
      <c r="EA220" s="136"/>
      <c r="EB220" s="136"/>
      <c r="EC220" s="136"/>
      <c r="ED220" s="136"/>
      <c r="EE220" s="136"/>
      <c r="EF220" s="136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36"/>
      <c r="EQ220" s="136"/>
      <c r="ER220" s="136"/>
      <c r="ES220" s="136"/>
      <c r="ET220" s="136"/>
      <c r="EU220" s="136"/>
      <c r="EV220" s="136"/>
      <c r="EW220" s="136"/>
      <c r="EX220" s="136"/>
      <c r="EY220" s="136"/>
      <c r="EZ220" s="136"/>
      <c r="FA220" s="136"/>
      <c r="FB220" s="136"/>
      <c r="FC220" s="136"/>
      <c r="FD220" s="136"/>
      <c r="FE220" s="136"/>
      <c r="FF220" s="136"/>
      <c r="FG220" s="136"/>
      <c r="FH220" s="136"/>
      <c r="FI220" s="136"/>
      <c r="FJ220" s="136"/>
      <c r="FK220" s="136"/>
      <c r="FL220" s="136"/>
      <c r="FM220" s="136"/>
      <c r="FN220" s="136"/>
      <c r="FO220" s="136"/>
      <c r="FP220" s="136"/>
      <c r="FQ220" s="136"/>
      <c r="FR220" s="136"/>
      <c r="FS220" s="136"/>
      <c r="FT220" s="136"/>
      <c r="FU220" s="136"/>
      <c r="FV220" s="136"/>
      <c r="FW220" s="136"/>
      <c r="FX220" s="136"/>
      <c r="FY220" s="136"/>
      <c r="FZ220" s="136"/>
      <c r="GA220" s="136"/>
      <c r="GB220" s="136"/>
      <c r="GC220" s="136"/>
      <c r="GD220" s="136"/>
      <c r="GE220" s="136"/>
      <c r="GF220" s="136"/>
      <c r="GG220" s="136"/>
      <c r="GH220" s="136"/>
      <c r="GI220" s="136"/>
      <c r="GJ220" s="136"/>
      <c r="GK220" s="136"/>
      <c r="GL220" s="136"/>
      <c r="GM220" s="136"/>
      <c r="GN220" s="136"/>
      <c r="GO220" s="136"/>
      <c r="GP220" s="136"/>
      <c r="GQ220" s="136"/>
      <c r="GR220" s="136"/>
      <c r="GS220" s="136"/>
      <c r="GT220" s="136"/>
      <c r="GU220" s="136"/>
      <c r="GV220" s="136"/>
      <c r="GW220" s="136"/>
      <c r="GX220" s="136"/>
      <c r="GY220" s="136"/>
      <c r="GZ220" s="136"/>
      <c r="HA220" s="136"/>
      <c r="HB220" s="136"/>
      <c r="HC220" s="136"/>
      <c r="HD220" s="136"/>
      <c r="HE220" s="136"/>
      <c r="HF220" s="136"/>
      <c r="HG220" s="136"/>
      <c r="HH220" s="136"/>
      <c r="HI220" s="136"/>
      <c r="HJ220" s="136"/>
      <c r="HK220" s="136"/>
      <c r="HL220" s="136"/>
      <c r="HM220" s="136"/>
      <c r="HN220" s="81"/>
      <c r="HO220" s="81"/>
      <c r="HP220" s="81"/>
      <c r="HQ220" s="81"/>
      <c r="HR220" s="81"/>
      <c r="HS220" s="81"/>
      <c r="HT220" s="81"/>
      <c r="HU220" s="81"/>
      <c r="HV220" s="81"/>
      <c r="HW220" s="81"/>
    </row>
    <row r="221" ht="12.75" customHeight="1">
      <c r="A221" s="19"/>
      <c r="B221" s="24"/>
      <c r="C221" s="135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136"/>
      <c r="BA221" s="136"/>
      <c r="BB221" s="136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36"/>
      <c r="BR221" s="136"/>
      <c r="BS221" s="136"/>
      <c r="BT221" s="136"/>
      <c r="BU221" s="136"/>
      <c r="BV221" s="136"/>
      <c r="BW221" s="136"/>
      <c r="BX221" s="136"/>
      <c r="BY221" s="136"/>
      <c r="BZ221" s="136"/>
      <c r="CA221" s="136"/>
      <c r="CB221" s="136"/>
      <c r="CC221" s="136"/>
      <c r="CD221" s="136"/>
      <c r="CE221" s="136"/>
      <c r="CF221" s="136"/>
      <c r="CG221" s="136"/>
      <c r="CH221" s="136"/>
      <c r="CI221" s="136"/>
      <c r="CJ221" s="136"/>
      <c r="CK221" s="136"/>
      <c r="CL221" s="136"/>
      <c r="CM221" s="136"/>
      <c r="CN221" s="136"/>
      <c r="CO221" s="136"/>
      <c r="CP221" s="136"/>
      <c r="CQ221" s="136"/>
      <c r="CR221" s="136"/>
      <c r="CS221" s="136"/>
      <c r="CT221" s="136"/>
      <c r="CU221" s="136"/>
      <c r="CV221" s="136"/>
      <c r="CW221" s="136"/>
      <c r="CX221" s="136"/>
      <c r="CY221" s="136"/>
      <c r="CZ221" s="136"/>
      <c r="DA221" s="136"/>
      <c r="DB221" s="136"/>
      <c r="DC221" s="136"/>
      <c r="DD221" s="136"/>
      <c r="DE221" s="136"/>
      <c r="DF221" s="136"/>
      <c r="DG221" s="136"/>
      <c r="DH221" s="136"/>
      <c r="DI221" s="136"/>
      <c r="DJ221" s="136"/>
      <c r="DK221" s="136"/>
      <c r="DL221" s="136"/>
      <c r="DM221" s="136"/>
      <c r="DN221" s="136"/>
      <c r="DO221" s="136"/>
      <c r="DP221" s="136"/>
      <c r="DQ221" s="136"/>
      <c r="DR221" s="136"/>
      <c r="DS221" s="136"/>
      <c r="DT221" s="136"/>
      <c r="DU221" s="136"/>
      <c r="DV221" s="136"/>
      <c r="DW221" s="136"/>
      <c r="DX221" s="136"/>
      <c r="DY221" s="136"/>
      <c r="DZ221" s="136"/>
      <c r="EA221" s="136"/>
      <c r="EB221" s="136"/>
      <c r="EC221" s="136"/>
      <c r="ED221" s="136"/>
      <c r="EE221" s="136"/>
      <c r="EF221" s="136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36"/>
      <c r="EQ221" s="136"/>
      <c r="ER221" s="136"/>
      <c r="ES221" s="136"/>
      <c r="ET221" s="136"/>
      <c r="EU221" s="136"/>
      <c r="EV221" s="136"/>
      <c r="EW221" s="136"/>
      <c r="EX221" s="136"/>
      <c r="EY221" s="136"/>
      <c r="EZ221" s="136"/>
      <c r="FA221" s="136"/>
      <c r="FB221" s="136"/>
      <c r="FC221" s="136"/>
      <c r="FD221" s="136"/>
      <c r="FE221" s="136"/>
      <c r="FF221" s="136"/>
      <c r="FG221" s="136"/>
      <c r="FH221" s="136"/>
      <c r="FI221" s="136"/>
      <c r="FJ221" s="136"/>
      <c r="FK221" s="136"/>
      <c r="FL221" s="136"/>
      <c r="FM221" s="136"/>
      <c r="FN221" s="136"/>
      <c r="FO221" s="136"/>
      <c r="FP221" s="136"/>
      <c r="FQ221" s="136"/>
      <c r="FR221" s="136"/>
      <c r="FS221" s="136"/>
      <c r="FT221" s="136"/>
      <c r="FU221" s="136"/>
      <c r="FV221" s="136"/>
      <c r="FW221" s="136"/>
      <c r="FX221" s="136"/>
      <c r="FY221" s="136"/>
      <c r="FZ221" s="136"/>
      <c r="GA221" s="136"/>
      <c r="GB221" s="136"/>
      <c r="GC221" s="136"/>
      <c r="GD221" s="136"/>
      <c r="GE221" s="136"/>
      <c r="GF221" s="136"/>
      <c r="GG221" s="136"/>
      <c r="GH221" s="136"/>
      <c r="GI221" s="136"/>
      <c r="GJ221" s="136"/>
      <c r="GK221" s="136"/>
      <c r="GL221" s="136"/>
      <c r="GM221" s="136"/>
      <c r="GN221" s="136"/>
      <c r="GO221" s="136"/>
      <c r="GP221" s="136"/>
      <c r="GQ221" s="136"/>
      <c r="GR221" s="136"/>
      <c r="GS221" s="136"/>
      <c r="GT221" s="136"/>
      <c r="GU221" s="136"/>
      <c r="GV221" s="136"/>
      <c r="GW221" s="136"/>
      <c r="GX221" s="136"/>
      <c r="GY221" s="136"/>
      <c r="GZ221" s="136"/>
      <c r="HA221" s="136"/>
      <c r="HB221" s="136"/>
      <c r="HC221" s="136"/>
      <c r="HD221" s="136"/>
      <c r="HE221" s="136"/>
      <c r="HF221" s="136"/>
      <c r="HG221" s="136"/>
      <c r="HH221" s="136"/>
      <c r="HI221" s="136"/>
      <c r="HJ221" s="136"/>
      <c r="HK221" s="136"/>
      <c r="HL221" s="136"/>
      <c r="HM221" s="136"/>
      <c r="HN221" s="81"/>
      <c r="HO221" s="81"/>
      <c r="HP221" s="81"/>
      <c r="HQ221" s="81"/>
      <c r="HR221" s="81"/>
      <c r="HS221" s="81"/>
      <c r="HT221" s="81"/>
      <c r="HU221" s="81"/>
      <c r="HV221" s="81"/>
      <c r="HW221" s="81"/>
    </row>
    <row r="222" ht="12.75" customHeight="1">
      <c r="A222" s="19"/>
      <c r="B222" s="24"/>
      <c r="C222" s="135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  <c r="AW222" s="136"/>
      <c r="AX222" s="136"/>
      <c r="AY222" s="136"/>
      <c r="AZ222" s="136"/>
      <c r="BA222" s="136"/>
      <c r="BB222" s="136"/>
      <c r="BC222" s="136"/>
      <c r="BD222" s="136"/>
      <c r="BE222" s="136"/>
      <c r="BF222" s="136"/>
      <c r="BG222" s="136"/>
      <c r="BH222" s="136"/>
      <c r="BI222" s="136"/>
      <c r="BJ222" s="136"/>
      <c r="BK222" s="136"/>
      <c r="BL222" s="136"/>
      <c r="BM222" s="136"/>
      <c r="BN222" s="136"/>
      <c r="BO222" s="136"/>
      <c r="BP222" s="136"/>
      <c r="BQ222" s="136"/>
      <c r="BR222" s="136"/>
      <c r="BS222" s="136"/>
      <c r="BT222" s="136"/>
      <c r="BU222" s="136"/>
      <c r="BV222" s="136"/>
      <c r="BW222" s="136"/>
      <c r="BX222" s="136"/>
      <c r="BY222" s="136"/>
      <c r="BZ222" s="136"/>
      <c r="CA222" s="136"/>
      <c r="CB222" s="136"/>
      <c r="CC222" s="136"/>
      <c r="CD222" s="136"/>
      <c r="CE222" s="136"/>
      <c r="CF222" s="136"/>
      <c r="CG222" s="136"/>
      <c r="CH222" s="136"/>
      <c r="CI222" s="136"/>
      <c r="CJ222" s="136"/>
      <c r="CK222" s="136"/>
      <c r="CL222" s="136"/>
      <c r="CM222" s="136"/>
      <c r="CN222" s="136"/>
      <c r="CO222" s="136"/>
      <c r="CP222" s="136"/>
      <c r="CQ222" s="136"/>
      <c r="CR222" s="136"/>
      <c r="CS222" s="136"/>
      <c r="CT222" s="136"/>
      <c r="CU222" s="136"/>
      <c r="CV222" s="136"/>
      <c r="CW222" s="136"/>
      <c r="CX222" s="136"/>
      <c r="CY222" s="136"/>
      <c r="CZ222" s="136"/>
      <c r="DA222" s="136"/>
      <c r="DB222" s="136"/>
      <c r="DC222" s="136"/>
      <c r="DD222" s="136"/>
      <c r="DE222" s="136"/>
      <c r="DF222" s="136"/>
      <c r="DG222" s="136"/>
      <c r="DH222" s="136"/>
      <c r="DI222" s="136"/>
      <c r="DJ222" s="136"/>
      <c r="DK222" s="136"/>
      <c r="DL222" s="136"/>
      <c r="DM222" s="136"/>
      <c r="DN222" s="136"/>
      <c r="DO222" s="136"/>
      <c r="DP222" s="136"/>
      <c r="DQ222" s="136"/>
      <c r="DR222" s="136"/>
      <c r="DS222" s="136"/>
      <c r="DT222" s="136"/>
      <c r="DU222" s="136"/>
      <c r="DV222" s="136"/>
      <c r="DW222" s="136"/>
      <c r="DX222" s="136"/>
      <c r="DY222" s="136"/>
      <c r="DZ222" s="136"/>
      <c r="EA222" s="136"/>
      <c r="EB222" s="136"/>
      <c r="EC222" s="136"/>
      <c r="ED222" s="136"/>
      <c r="EE222" s="136"/>
      <c r="EF222" s="136"/>
      <c r="EG222" s="136"/>
      <c r="EH222" s="136"/>
      <c r="EI222" s="136"/>
      <c r="EJ222" s="136"/>
      <c r="EK222" s="136"/>
      <c r="EL222" s="136"/>
      <c r="EM222" s="136"/>
      <c r="EN222" s="136"/>
      <c r="EO222" s="136"/>
      <c r="EP222" s="136"/>
      <c r="EQ222" s="136"/>
      <c r="ER222" s="136"/>
      <c r="ES222" s="136"/>
      <c r="ET222" s="136"/>
      <c r="EU222" s="136"/>
      <c r="EV222" s="136"/>
      <c r="EW222" s="136"/>
      <c r="EX222" s="136"/>
      <c r="EY222" s="136"/>
      <c r="EZ222" s="136"/>
      <c r="FA222" s="136"/>
      <c r="FB222" s="136"/>
      <c r="FC222" s="136"/>
      <c r="FD222" s="136"/>
      <c r="FE222" s="136"/>
      <c r="FF222" s="136"/>
      <c r="FG222" s="136"/>
      <c r="FH222" s="136"/>
      <c r="FI222" s="136"/>
      <c r="FJ222" s="136"/>
      <c r="FK222" s="136"/>
      <c r="FL222" s="136"/>
      <c r="FM222" s="136"/>
      <c r="FN222" s="136"/>
      <c r="FO222" s="136"/>
      <c r="FP222" s="136"/>
      <c r="FQ222" s="136"/>
      <c r="FR222" s="136"/>
      <c r="FS222" s="136"/>
      <c r="FT222" s="136"/>
      <c r="FU222" s="136"/>
      <c r="FV222" s="136"/>
      <c r="FW222" s="136"/>
      <c r="FX222" s="136"/>
      <c r="FY222" s="136"/>
      <c r="FZ222" s="136"/>
      <c r="GA222" s="136"/>
      <c r="GB222" s="136"/>
      <c r="GC222" s="136"/>
      <c r="GD222" s="136"/>
      <c r="GE222" s="136"/>
      <c r="GF222" s="136"/>
      <c r="GG222" s="136"/>
      <c r="GH222" s="136"/>
      <c r="GI222" s="136"/>
      <c r="GJ222" s="136"/>
      <c r="GK222" s="136"/>
      <c r="GL222" s="136"/>
      <c r="GM222" s="136"/>
      <c r="GN222" s="136"/>
      <c r="GO222" s="136"/>
      <c r="GP222" s="136"/>
      <c r="GQ222" s="136"/>
      <c r="GR222" s="136"/>
      <c r="GS222" s="136"/>
      <c r="GT222" s="136"/>
      <c r="GU222" s="136"/>
      <c r="GV222" s="136"/>
      <c r="GW222" s="136"/>
      <c r="GX222" s="136"/>
      <c r="GY222" s="136"/>
      <c r="GZ222" s="136"/>
      <c r="HA222" s="136"/>
      <c r="HB222" s="136"/>
      <c r="HC222" s="136"/>
      <c r="HD222" s="136"/>
      <c r="HE222" s="136"/>
      <c r="HF222" s="136"/>
      <c r="HG222" s="136"/>
      <c r="HH222" s="136"/>
      <c r="HI222" s="136"/>
      <c r="HJ222" s="136"/>
      <c r="HK222" s="136"/>
      <c r="HL222" s="136"/>
      <c r="HM222" s="136"/>
      <c r="HN222" s="81"/>
      <c r="HO222" s="81"/>
      <c r="HP222" s="81"/>
      <c r="HQ222" s="81"/>
      <c r="HR222" s="81"/>
      <c r="HS222" s="81"/>
      <c r="HT222" s="81"/>
      <c r="HU222" s="81"/>
      <c r="HV222" s="81"/>
      <c r="HW222" s="81"/>
    </row>
    <row r="223" ht="12.75" customHeight="1">
      <c r="A223" s="19"/>
      <c r="B223" s="24"/>
      <c r="C223" s="135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  <c r="AW223" s="136"/>
      <c r="AX223" s="136"/>
      <c r="AY223" s="136"/>
      <c r="AZ223" s="136"/>
      <c r="BA223" s="136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36"/>
      <c r="BR223" s="136"/>
      <c r="BS223" s="136"/>
      <c r="BT223" s="136"/>
      <c r="BU223" s="136"/>
      <c r="BV223" s="136"/>
      <c r="BW223" s="136"/>
      <c r="BX223" s="136"/>
      <c r="BY223" s="136"/>
      <c r="BZ223" s="136"/>
      <c r="CA223" s="136"/>
      <c r="CB223" s="136"/>
      <c r="CC223" s="136"/>
      <c r="CD223" s="136"/>
      <c r="CE223" s="136"/>
      <c r="CF223" s="136"/>
      <c r="CG223" s="136"/>
      <c r="CH223" s="136"/>
      <c r="CI223" s="136"/>
      <c r="CJ223" s="136"/>
      <c r="CK223" s="136"/>
      <c r="CL223" s="136"/>
      <c r="CM223" s="136"/>
      <c r="CN223" s="136"/>
      <c r="CO223" s="136"/>
      <c r="CP223" s="136"/>
      <c r="CQ223" s="136"/>
      <c r="CR223" s="136"/>
      <c r="CS223" s="136"/>
      <c r="CT223" s="136"/>
      <c r="CU223" s="136"/>
      <c r="CV223" s="136"/>
      <c r="CW223" s="136"/>
      <c r="CX223" s="136"/>
      <c r="CY223" s="136"/>
      <c r="CZ223" s="136"/>
      <c r="DA223" s="136"/>
      <c r="DB223" s="136"/>
      <c r="DC223" s="136"/>
      <c r="DD223" s="136"/>
      <c r="DE223" s="136"/>
      <c r="DF223" s="136"/>
      <c r="DG223" s="136"/>
      <c r="DH223" s="136"/>
      <c r="DI223" s="136"/>
      <c r="DJ223" s="136"/>
      <c r="DK223" s="136"/>
      <c r="DL223" s="136"/>
      <c r="DM223" s="136"/>
      <c r="DN223" s="136"/>
      <c r="DO223" s="136"/>
      <c r="DP223" s="136"/>
      <c r="DQ223" s="136"/>
      <c r="DR223" s="136"/>
      <c r="DS223" s="136"/>
      <c r="DT223" s="136"/>
      <c r="DU223" s="136"/>
      <c r="DV223" s="136"/>
      <c r="DW223" s="136"/>
      <c r="DX223" s="136"/>
      <c r="DY223" s="136"/>
      <c r="DZ223" s="136"/>
      <c r="EA223" s="136"/>
      <c r="EB223" s="136"/>
      <c r="EC223" s="136"/>
      <c r="ED223" s="136"/>
      <c r="EE223" s="136"/>
      <c r="EF223" s="136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36"/>
      <c r="EQ223" s="136"/>
      <c r="ER223" s="136"/>
      <c r="ES223" s="136"/>
      <c r="ET223" s="136"/>
      <c r="EU223" s="136"/>
      <c r="EV223" s="136"/>
      <c r="EW223" s="136"/>
      <c r="EX223" s="136"/>
      <c r="EY223" s="136"/>
      <c r="EZ223" s="136"/>
      <c r="FA223" s="136"/>
      <c r="FB223" s="136"/>
      <c r="FC223" s="136"/>
      <c r="FD223" s="136"/>
      <c r="FE223" s="136"/>
      <c r="FF223" s="136"/>
      <c r="FG223" s="136"/>
      <c r="FH223" s="136"/>
      <c r="FI223" s="136"/>
      <c r="FJ223" s="136"/>
      <c r="FK223" s="136"/>
      <c r="FL223" s="136"/>
      <c r="FM223" s="136"/>
      <c r="FN223" s="136"/>
      <c r="FO223" s="136"/>
      <c r="FP223" s="136"/>
      <c r="FQ223" s="136"/>
      <c r="FR223" s="136"/>
      <c r="FS223" s="136"/>
      <c r="FT223" s="136"/>
      <c r="FU223" s="136"/>
      <c r="FV223" s="136"/>
      <c r="FW223" s="136"/>
      <c r="FX223" s="136"/>
      <c r="FY223" s="136"/>
      <c r="FZ223" s="136"/>
      <c r="GA223" s="136"/>
      <c r="GB223" s="136"/>
      <c r="GC223" s="136"/>
      <c r="GD223" s="136"/>
      <c r="GE223" s="136"/>
      <c r="GF223" s="136"/>
      <c r="GG223" s="136"/>
      <c r="GH223" s="136"/>
      <c r="GI223" s="136"/>
      <c r="GJ223" s="136"/>
      <c r="GK223" s="136"/>
      <c r="GL223" s="136"/>
      <c r="GM223" s="136"/>
      <c r="GN223" s="136"/>
      <c r="GO223" s="136"/>
      <c r="GP223" s="136"/>
      <c r="GQ223" s="136"/>
      <c r="GR223" s="136"/>
      <c r="GS223" s="136"/>
      <c r="GT223" s="136"/>
      <c r="GU223" s="136"/>
      <c r="GV223" s="136"/>
      <c r="GW223" s="136"/>
      <c r="GX223" s="136"/>
      <c r="GY223" s="136"/>
      <c r="GZ223" s="136"/>
      <c r="HA223" s="136"/>
      <c r="HB223" s="136"/>
      <c r="HC223" s="136"/>
      <c r="HD223" s="136"/>
      <c r="HE223" s="136"/>
      <c r="HF223" s="136"/>
      <c r="HG223" s="136"/>
      <c r="HH223" s="136"/>
      <c r="HI223" s="136"/>
      <c r="HJ223" s="136"/>
      <c r="HK223" s="136"/>
      <c r="HL223" s="136"/>
      <c r="HM223" s="136"/>
      <c r="HN223" s="81"/>
      <c r="HO223" s="81"/>
      <c r="HP223" s="81"/>
      <c r="HQ223" s="81"/>
      <c r="HR223" s="81"/>
      <c r="HS223" s="81"/>
      <c r="HT223" s="81"/>
      <c r="HU223" s="81"/>
      <c r="HV223" s="81"/>
      <c r="HW223" s="81"/>
    </row>
    <row r="224" ht="12.75" customHeight="1">
      <c r="A224" s="19"/>
      <c r="B224" s="24"/>
      <c r="C224" s="135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6"/>
      <c r="AV224" s="136"/>
      <c r="AW224" s="136"/>
      <c r="AX224" s="136"/>
      <c r="AY224" s="136"/>
      <c r="AZ224" s="136"/>
      <c r="BA224" s="136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36"/>
      <c r="BR224" s="136"/>
      <c r="BS224" s="136"/>
      <c r="BT224" s="136"/>
      <c r="BU224" s="136"/>
      <c r="BV224" s="136"/>
      <c r="BW224" s="136"/>
      <c r="BX224" s="136"/>
      <c r="BY224" s="136"/>
      <c r="BZ224" s="136"/>
      <c r="CA224" s="136"/>
      <c r="CB224" s="136"/>
      <c r="CC224" s="136"/>
      <c r="CD224" s="136"/>
      <c r="CE224" s="136"/>
      <c r="CF224" s="136"/>
      <c r="CG224" s="136"/>
      <c r="CH224" s="136"/>
      <c r="CI224" s="136"/>
      <c r="CJ224" s="136"/>
      <c r="CK224" s="136"/>
      <c r="CL224" s="136"/>
      <c r="CM224" s="136"/>
      <c r="CN224" s="136"/>
      <c r="CO224" s="136"/>
      <c r="CP224" s="136"/>
      <c r="CQ224" s="136"/>
      <c r="CR224" s="136"/>
      <c r="CS224" s="136"/>
      <c r="CT224" s="136"/>
      <c r="CU224" s="136"/>
      <c r="CV224" s="136"/>
      <c r="CW224" s="136"/>
      <c r="CX224" s="136"/>
      <c r="CY224" s="136"/>
      <c r="CZ224" s="136"/>
      <c r="DA224" s="136"/>
      <c r="DB224" s="136"/>
      <c r="DC224" s="136"/>
      <c r="DD224" s="136"/>
      <c r="DE224" s="136"/>
      <c r="DF224" s="136"/>
      <c r="DG224" s="136"/>
      <c r="DH224" s="136"/>
      <c r="DI224" s="136"/>
      <c r="DJ224" s="136"/>
      <c r="DK224" s="136"/>
      <c r="DL224" s="136"/>
      <c r="DM224" s="136"/>
      <c r="DN224" s="136"/>
      <c r="DO224" s="136"/>
      <c r="DP224" s="136"/>
      <c r="DQ224" s="136"/>
      <c r="DR224" s="136"/>
      <c r="DS224" s="136"/>
      <c r="DT224" s="136"/>
      <c r="DU224" s="136"/>
      <c r="DV224" s="136"/>
      <c r="DW224" s="136"/>
      <c r="DX224" s="136"/>
      <c r="DY224" s="136"/>
      <c r="DZ224" s="136"/>
      <c r="EA224" s="136"/>
      <c r="EB224" s="136"/>
      <c r="EC224" s="136"/>
      <c r="ED224" s="136"/>
      <c r="EE224" s="136"/>
      <c r="EF224" s="136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36"/>
      <c r="EQ224" s="136"/>
      <c r="ER224" s="136"/>
      <c r="ES224" s="136"/>
      <c r="ET224" s="136"/>
      <c r="EU224" s="136"/>
      <c r="EV224" s="136"/>
      <c r="EW224" s="136"/>
      <c r="EX224" s="136"/>
      <c r="EY224" s="136"/>
      <c r="EZ224" s="136"/>
      <c r="FA224" s="136"/>
      <c r="FB224" s="136"/>
      <c r="FC224" s="136"/>
      <c r="FD224" s="136"/>
      <c r="FE224" s="136"/>
      <c r="FF224" s="136"/>
      <c r="FG224" s="136"/>
      <c r="FH224" s="136"/>
      <c r="FI224" s="136"/>
      <c r="FJ224" s="136"/>
      <c r="FK224" s="136"/>
      <c r="FL224" s="136"/>
      <c r="FM224" s="136"/>
      <c r="FN224" s="136"/>
      <c r="FO224" s="136"/>
      <c r="FP224" s="136"/>
      <c r="FQ224" s="136"/>
      <c r="FR224" s="136"/>
      <c r="FS224" s="136"/>
      <c r="FT224" s="136"/>
      <c r="FU224" s="136"/>
      <c r="FV224" s="136"/>
      <c r="FW224" s="136"/>
      <c r="FX224" s="136"/>
      <c r="FY224" s="136"/>
      <c r="FZ224" s="136"/>
      <c r="GA224" s="136"/>
      <c r="GB224" s="136"/>
      <c r="GC224" s="136"/>
      <c r="GD224" s="136"/>
      <c r="GE224" s="136"/>
      <c r="GF224" s="136"/>
      <c r="GG224" s="136"/>
      <c r="GH224" s="136"/>
      <c r="GI224" s="136"/>
      <c r="GJ224" s="136"/>
      <c r="GK224" s="136"/>
      <c r="GL224" s="136"/>
      <c r="GM224" s="136"/>
      <c r="GN224" s="136"/>
      <c r="GO224" s="136"/>
      <c r="GP224" s="136"/>
      <c r="GQ224" s="136"/>
      <c r="GR224" s="136"/>
      <c r="GS224" s="136"/>
      <c r="GT224" s="136"/>
      <c r="GU224" s="136"/>
      <c r="GV224" s="136"/>
      <c r="GW224" s="136"/>
      <c r="GX224" s="136"/>
      <c r="GY224" s="136"/>
      <c r="GZ224" s="136"/>
      <c r="HA224" s="136"/>
      <c r="HB224" s="136"/>
      <c r="HC224" s="136"/>
      <c r="HD224" s="136"/>
      <c r="HE224" s="136"/>
      <c r="HF224" s="136"/>
      <c r="HG224" s="136"/>
      <c r="HH224" s="136"/>
      <c r="HI224" s="136"/>
      <c r="HJ224" s="136"/>
      <c r="HK224" s="136"/>
      <c r="HL224" s="136"/>
      <c r="HM224" s="136"/>
      <c r="HN224" s="81"/>
      <c r="HO224" s="81"/>
      <c r="HP224" s="81"/>
      <c r="HQ224" s="81"/>
      <c r="HR224" s="81"/>
      <c r="HS224" s="81"/>
      <c r="HT224" s="81"/>
      <c r="HU224" s="81"/>
      <c r="HV224" s="81"/>
      <c r="HW224" s="81"/>
    </row>
    <row r="225" ht="12.75" customHeight="1">
      <c r="A225" s="19"/>
      <c r="B225" s="24"/>
      <c r="C225" s="135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6"/>
      <c r="AV225" s="136"/>
      <c r="AW225" s="136"/>
      <c r="AX225" s="136"/>
      <c r="AY225" s="136"/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36"/>
      <c r="BR225" s="136"/>
      <c r="BS225" s="136"/>
      <c r="BT225" s="136"/>
      <c r="BU225" s="136"/>
      <c r="BV225" s="136"/>
      <c r="BW225" s="136"/>
      <c r="BX225" s="136"/>
      <c r="BY225" s="136"/>
      <c r="BZ225" s="136"/>
      <c r="CA225" s="136"/>
      <c r="CB225" s="136"/>
      <c r="CC225" s="136"/>
      <c r="CD225" s="136"/>
      <c r="CE225" s="136"/>
      <c r="CF225" s="136"/>
      <c r="CG225" s="136"/>
      <c r="CH225" s="136"/>
      <c r="CI225" s="136"/>
      <c r="CJ225" s="136"/>
      <c r="CK225" s="136"/>
      <c r="CL225" s="136"/>
      <c r="CM225" s="136"/>
      <c r="CN225" s="136"/>
      <c r="CO225" s="136"/>
      <c r="CP225" s="136"/>
      <c r="CQ225" s="136"/>
      <c r="CR225" s="136"/>
      <c r="CS225" s="136"/>
      <c r="CT225" s="136"/>
      <c r="CU225" s="136"/>
      <c r="CV225" s="136"/>
      <c r="CW225" s="136"/>
      <c r="CX225" s="136"/>
      <c r="CY225" s="136"/>
      <c r="CZ225" s="136"/>
      <c r="DA225" s="136"/>
      <c r="DB225" s="136"/>
      <c r="DC225" s="136"/>
      <c r="DD225" s="136"/>
      <c r="DE225" s="136"/>
      <c r="DF225" s="136"/>
      <c r="DG225" s="136"/>
      <c r="DH225" s="136"/>
      <c r="DI225" s="136"/>
      <c r="DJ225" s="136"/>
      <c r="DK225" s="136"/>
      <c r="DL225" s="136"/>
      <c r="DM225" s="136"/>
      <c r="DN225" s="136"/>
      <c r="DO225" s="136"/>
      <c r="DP225" s="136"/>
      <c r="DQ225" s="136"/>
      <c r="DR225" s="136"/>
      <c r="DS225" s="136"/>
      <c r="DT225" s="136"/>
      <c r="DU225" s="136"/>
      <c r="DV225" s="136"/>
      <c r="DW225" s="136"/>
      <c r="DX225" s="136"/>
      <c r="DY225" s="136"/>
      <c r="DZ225" s="136"/>
      <c r="EA225" s="136"/>
      <c r="EB225" s="136"/>
      <c r="EC225" s="136"/>
      <c r="ED225" s="136"/>
      <c r="EE225" s="136"/>
      <c r="EF225" s="136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36"/>
      <c r="EQ225" s="136"/>
      <c r="ER225" s="136"/>
      <c r="ES225" s="136"/>
      <c r="ET225" s="136"/>
      <c r="EU225" s="136"/>
      <c r="EV225" s="136"/>
      <c r="EW225" s="136"/>
      <c r="EX225" s="136"/>
      <c r="EY225" s="136"/>
      <c r="EZ225" s="136"/>
      <c r="FA225" s="136"/>
      <c r="FB225" s="136"/>
      <c r="FC225" s="136"/>
      <c r="FD225" s="136"/>
      <c r="FE225" s="136"/>
      <c r="FF225" s="136"/>
      <c r="FG225" s="136"/>
      <c r="FH225" s="136"/>
      <c r="FI225" s="136"/>
      <c r="FJ225" s="136"/>
      <c r="FK225" s="136"/>
      <c r="FL225" s="136"/>
      <c r="FM225" s="136"/>
      <c r="FN225" s="136"/>
      <c r="FO225" s="136"/>
      <c r="FP225" s="136"/>
      <c r="FQ225" s="136"/>
      <c r="FR225" s="136"/>
      <c r="FS225" s="136"/>
      <c r="FT225" s="136"/>
      <c r="FU225" s="136"/>
      <c r="FV225" s="136"/>
      <c r="FW225" s="136"/>
      <c r="FX225" s="136"/>
      <c r="FY225" s="136"/>
      <c r="FZ225" s="136"/>
      <c r="GA225" s="136"/>
      <c r="GB225" s="136"/>
      <c r="GC225" s="136"/>
      <c r="GD225" s="136"/>
      <c r="GE225" s="136"/>
      <c r="GF225" s="136"/>
      <c r="GG225" s="136"/>
      <c r="GH225" s="136"/>
      <c r="GI225" s="136"/>
      <c r="GJ225" s="136"/>
      <c r="GK225" s="136"/>
      <c r="GL225" s="136"/>
      <c r="GM225" s="136"/>
      <c r="GN225" s="136"/>
      <c r="GO225" s="136"/>
      <c r="GP225" s="136"/>
      <c r="GQ225" s="136"/>
      <c r="GR225" s="136"/>
      <c r="GS225" s="136"/>
      <c r="GT225" s="136"/>
      <c r="GU225" s="136"/>
      <c r="GV225" s="136"/>
      <c r="GW225" s="136"/>
      <c r="GX225" s="136"/>
      <c r="GY225" s="136"/>
      <c r="GZ225" s="136"/>
      <c r="HA225" s="136"/>
      <c r="HB225" s="136"/>
      <c r="HC225" s="136"/>
      <c r="HD225" s="136"/>
      <c r="HE225" s="136"/>
      <c r="HF225" s="136"/>
      <c r="HG225" s="136"/>
      <c r="HH225" s="136"/>
      <c r="HI225" s="136"/>
      <c r="HJ225" s="136"/>
      <c r="HK225" s="136"/>
      <c r="HL225" s="136"/>
      <c r="HM225" s="136"/>
      <c r="HN225" s="81"/>
      <c r="HO225" s="81"/>
      <c r="HP225" s="81"/>
      <c r="HQ225" s="81"/>
      <c r="HR225" s="81"/>
      <c r="HS225" s="81"/>
      <c r="HT225" s="81"/>
      <c r="HU225" s="81"/>
      <c r="HV225" s="81"/>
      <c r="HW225" s="81"/>
    </row>
    <row r="226" ht="12.75" customHeight="1">
      <c r="A226" s="19"/>
      <c r="B226" s="24"/>
      <c r="C226" s="135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6"/>
      <c r="AV226" s="136"/>
      <c r="AW226" s="136"/>
      <c r="AX226" s="136"/>
      <c r="AY226" s="136"/>
      <c r="AZ226" s="136"/>
      <c r="BA226" s="136"/>
      <c r="BB226" s="136"/>
      <c r="BC226" s="136"/>
      <c r="BD226" s="136"/>
      <c r="BE226" s="136"/>
      <c r="BF226" s="136"/>
      <c r="BG226" s="136"/>
      <c r="BH226" s="136"/>
      <c r="BI226" s="136"/>
      <c r="BJ226" s="136"/>
      <c r="BK226" s="136"/>
      <c r="BL226" s="136"/>
      <c r="BM226" s="136"/>
      <c r="BN226" s="136"/>
      <c r="BO226" s="136"/>
      <c r="BP226" s="136"/>
      <c r="BQ226" s="136"/>
      <c r="BR226" s="136"/>
      <c r="BS226" s="136"/>
      <c r="BT226" s="136"/>
      <c r="BU226" s="136"/>
      <c r="BV226" s="136"/>
      <c r="BW226" s="136"/>
      <c r="BX226" s="136"/>
      <c r="BY226" s="136"/>
      <c r="BZ226" s="136"/>
      <c r="CA226" s="136"/>
      <c r="CB226" s="136"/>
      <c r="CC226" s="136"/>
      <c r="CD226" s="136"/>
      <c r="CE226" s="136"/>
      <c r="CF226" s="136"/>
      <c r="CG226" s="136"/>
      <c r="CH226" s="136"/>
      <c r="CI226" s="136"/>
      <c r="CJ226" s="136"/>
      <c r="CK226" s="136"/>
      <c r="CL226" s="136"/>
      <c r="CM226" s="136"/>
      <c r="CN226" s="136"/>
      <c r="CO226" s="136"/>
      <c r="CP226" s="136"/>
      <c r="CQ226" s="136"/>
      <c r="CR226" s="136"/>
      <c r="CS226" s="136"/>
      <c r="CT226" s="136"/>
      <c r="CU226" s="136"/>
      <c r="CV226" s="136"/>
      <c r="CW226" s="136"/>
      <c r="CX226" s="136"/>
      <c r="CY226" s="136"/>
      <c r="CZ226" s="136"/>
      <c r="DA226" s="136"/>
      <c r="DB226" s="136"/>
      <c r="DC226" s="136"/>
      <c r="DD226" s="136"/>
      <c r="DE226" s="136"/>
      <c r="DF226" s="136"/>
      <c r="DG226" s="136"/>
      <c r="DH226" s="136"/>
      <c r="DI226" s="136"/>
      <c r="DJ226" s="136"/>
      <c r="DK226" s="136"/>
      <c r="DL226" s="136"/>
      <c r="DM226" s="136"/>
      <c r="DN226" s="136"/>
      <c r="DO226" s="136"/>
      <c r="DP226" s="136"/>
      <c r="DQ226" s="136"/>
      <c r="DR226" s="136"/>
      <c r="DS226" s="136"/>
      <c r="DT226" s="136"/>
      <c r="DU226" s="136"/>
      <c r="DV226" s="136"/>
      <c r="DW226" s="136"/>
      <c r="DX226" s="136"/>
      <c r="DY226" s="136"/>
      <c r="DZ226" s="136"/>
      <c r="EA226" s="136"/>
      <c r="EB226" s="136"/>
      <c r="EC226" s="136"/>
      <c r="ED226" s="136"/>
      <c r="EE226" s="136"/>
      <c r="EF226" s="136"/>
      <c r="EG226" s="136"/>
      <c r="EH226" s="136"/>
      <c r="EI226" s="136"/>
      <c r="EJ226" s="136"/>
      <c r="EK226" s="136"/>
      <c r="EL226" s="136"/>
      <c r="EM226" s="136"/>
      <c r="EN226" s="136"/>
      <c r="EO226" s="136"/>
      <c r="EP226" s="136"/>
      <c r="EQ226" s="136"/>
      <c r="ER226" s="136"/>
      <c r="ES226" s="136"/>
      <c r="ET226" s="136"/>
      <c r="EU226" s="136"/>
      <c r="EV226" s="136"/>
      <c r="EW226" s="136"/>
      <c r="EX226" s="136"/>
      <c r="EY226" s="136"/>
      <c r="EZ226" s="136"/>
      <c r="FA226" s="136"/>
      <c r="FB226" s="136"/>
      <c r="FC226" s="136"/>
      <c r="FD226" s="136"/>
      <c r="FE226" s="136"/>
      <c r="FF226" s="136"/>
      <c r="FG226" s="136"/>
      <c r="FH226" s="136"/>
      <c r="FI226" s="136"/>
      <c r="FJ226" s="136"/>
      <c r="FK226" s="136"/>
      <c r="FL226" s="136"/>
      <c r="FM226" s="136"/>
      <c r="FN226" s="136"/>
      <c r="FO226" s="136"/>
      <c r="FP226" s="136"/>
      <c r="FQ226" s="136"/>
      <c r="FR226" s="136"/>
      <c r="FS226" s="136"/>
      <c r="FT226" s="136"/>
      <c r="FU226" s="136"/>
      <c r="FV226" s="136"/>
      <c r="FW226" s="136"/>
      <c r="FX226" s="136"/>
      <c r="FY226" s="136"/>
      <c r="FZ226" s="136"/>
      <c r="GA226" s="136"/>
      <c r="GB226" s="136"/>
      <c r="GC226" s="136"/>
      <c r="GD226" s="136"/>
      <c r="GE226" s="136"/>
      <c r="GF226" s="136"/>
      <c r="GG226" s="136"/>
      <c r="GH226" s="136"/>
      <c r="GI226" s="136"/>
      <c r="GJ226" s="136"/>
      <c r="GK226" s="136"/>
      <c r="GL226" s="136"/>
      <c r="GM226" s="136"/>
      <c r="GN226" s="136"/>
      <c r="GO226" s="136"/>
      <c r="GP226" s="136"/>
      <c r="GQ226" s="136"/>
      <c r="GR226" s="136"/>
      <c r="GS226" s="136"/>
      <c r="GT226" s="136"/>
      <c r="GU226" s="136"/>
      <c r="GV226" s="136"/>
      <c r="GW226" s="136"/>
      <c r="GX226" s="136"/>
      <c r="GY226" s="136"/>
      <c r="GZ226" s="136"/>
      <c r="HA226" s="136"/>
      <c r="HB226" s="136"/>
      <c r="HC226" s="136"/>
      <c r="HD226" s="136"/>
      <c r="HE226" s="136"/>
      <c r="HF226" s="136"/>
      <c r="HG226" s="136"/>
      <c r="HH226" s="136"/>
      <c r="HI226" s="136"/>
      <c r="HJ226" s="136"/>
      <c r="HK226" s="136"/>
      <c r="HL226" s="136"/>
      <c r="HM226" s="136"/>
      <c r="HN226" s="81"/>
      <c r="HO226" s="81"/>
      <c r="HP226" s="81"/>
      <c r="HQ226" s="81"/>
      <c r="HR226" s="81"/>
      <c r="HS226" s="81"/>
      <c r="HT226" s="81"/>
      <c r="HU226" s="81"/>
      <c r="HV226" s="81"/>
      <c r="HW226" s="81"/>
    </row>
    <row r="227" ht="12.75" customHeight="1">
      <c r="A227" s="19"/>
      <c r="B227" s="24"/>
      <c r="C227" s="135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6"/>
      <c r="AV227" s="136"/>
      <c r="AW227" s="136"/>
      <c r="AX227" s="136"/>
      <c r="AY227" s="136"/>
      <c r="AZ227" s="136"/>
      <c r="BA227" s="136"/>
      <c r="BB227" s="136"/>
      <c r="BC227" s="136"/>
      <c r="BD227" s="136"/>
      <c r="BE227" s="136"/>
      <c r="BF227" s="136"/>
      <c r="BG227" s="136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36"/>
      <c r="BR227" s="136"/>
      <c r="BS227" s="136"/>
      <c r="BT227" s="136"/>
      <c r="BU227" s="136"/>
      <c r="BV227" s="136"/>
      <c r="BW227" s="136"/>
      <c r="BX227" s="136"/>
      <c r="BY227" s="136"/>
      <c r="BZ227" s="136"/>
      <c r="CA227" s="136"/>
      <c r="CB227" s="136"/>
      <c r="CC227" s="136"/>
      <c r="CD227" s="136"/>
      <c r="CE227" s="136"/>
      <c r="CF227" s="136"/>
      <c r="CG227" s="136"/>
      <c r="CH227" s="136"/>
      <c r="CI227" s="136"/>
      <c r="CJ227" s="136"/>
      <c r="CK227" s="136"/>
      <c r="CL227" s="136"/>
      <c r="CM227" s="136"/>
      <c r="CN227" s="136"/>
      <c r="CO227" s="136"/>
      <c r="CP227" s="136"/>
      <c r="CQ227" s="136"/>
      <c r="CR227" s="136"/>
      <c r="CS227" s="136"/>
      <c r="CT227" s="136"/>
      <c r="CU227" s="136"/>
      <c r="CV227" s="136"/>
      <c r="CW227" s="136"/>
      <c r="CX227" s="136"/>
      <c r="CY227" s="136"/>
      <c r="CZ227" s="136"/>
      <c r="DA227" s="136"/>
      <c r="DB227" s="136"/>
      <c r="DC227" s="136"/>
      <c r="DD227" s="136"/>
      <c r="DE227" s="136"/>
      <c r="DF227" s="136"/>
      <c r="DG227" s="136"/>
      <c r="DH227" s="136"/>
      <c r="DI227" s="136"/>
      <c r="DJ227" s="136"/>
      <c r="DK227" s="136"/>
      <c r="DL227" s="136"/>
      <c r="DM227" s="136"/>
      <c r="DN227" s="136"/>
      <c r="DO227" s="136"/>
      <c r="DP227" s="136"/>
      <c r="DQ227" s="136"/>
      <c r="DR227" s="136"/>
      <c r="DS227" s="136"/>
      <c r="DT227" s="136"/>
      <c r="DU227" s="136"/>
      <c r="DV227" s="136"/>
      <c r="DW227" s="136"/>
      <c r="DX227" s="136"/>
      <c r="DY227" s="136"/>
      <c r="DZ227" s="136"/>
      <c r="EA227" s="136"/>
      <c r="EB227" s="136"/>
      <c r="EC227" s="136"/>
      <c r="ED227" s="136"/>
      <c r="EE227" s="136"/>
      <c r="EF227" s="136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36"/>
      <c r="EQ227" s="136"/>
      <c r="ER227" s="136"/>
      <c r="ES227" s="136"/>
      <c r="ET227" s="136"/>
      <c r="EU227" s="136"/>
      <c r="EV227" s="136"/>
      <c r="EW227" s="136"/>
      <c r="EX227" s="136"/>
      <c r="EY227" s="136"/>
      <c r="EZ227" s="136"/>
      <c r="FA227" s="136"/>
      <c r="FB227" s="136"/>
      <c r="FC227" s="136"/>
      <c r="FD227" s="136"/>
      <c r="FE227" s="136"/>
      <c r="FF227" s="136"/>
      <c r="FG227" s="136"/>
      <c r="FH227" s="136"/>
      <c r="FI227" s="136"/>
      <c r="FJ227" s="136"/>
      <c r="FK227" s="136"/>
      <c r="FL227" s="136"/>
      <c r="FM227" s="136"/>
      <c r="FN227" s="136"/>
      <c r="FO227" s="136"/>
      <c r="FP227" s="136"/>
      <c r="FQ227" s="136"/>
      <c r="FR227" s="136"/>
      <c r="FS227" s="136"/>
      <c r="FT227" s="136"/>
      <c r="FU227" s="136"/>
      <c r="FV227" s="136"/>
      <c r="FW227" s="136"/>
      <c r="FX227" s="136"/>
      <c r="FY227" s="136"/>
      <c r="FZ227" s="136"/>
      <c r="GA227" s="136"/>
      <c r="GB227" s="136"/>
      <c r="GC227" s="136"/>
      <c r="GD227" s="136"/>
      <c r="GE227" s="136"/>
      <c r="GF227" s="136"/>
      <c r="GG227" s="136"/>
      <c r="GH227" s="136"/>
      <c r="GI227" s="136"/>
      <c r="GJ227" s="136"/>
      <c r="GK227" s="136"/>
      <c r="GL227" s="136"/>
      <c r="GM227" s="136"/>
      <c r="GN227" s="136"/>
      <c r="GO227" s="136"/>
      <c r="GP227" s="136"/>
      <c r="GQ227" s="136"/>
      <c r="GR227" s="136"/>
      <c r="GS227" s="136"/>
      <c r="GT227" s="136"/>
      <c r="GU227" s="136"/>
      <c r="GV227" s="136"/>
      <c r="GW227" s="136"/>
      <c r="GX227" s="136"/>
      <c r="GY227" s="136"/>
      <c r="GZ227" s="136"/>
      <c r="HA227" s="136"/>
      <c r="HB227" s="136"/>
      <c r="HC227" s="136"/>
      <c r="HD227" s="136"/>
      <c r="HE227" s="136"/>
      <c r="HF227" s="136"/>
      <c r="HG227" s="136"/>
      <c r="HH227" s="136"/>
      <c r="HI227" s="136"/>
      <c r="HJ227" s="136"/>
      <c r="HK227" s="136"/>
      <c r="HL227" s="136"/>
      <c r="HM227" s="136"/>
      <c r="HN227" s="81"/>
      <c r="HO227" s="81"/>
      <c r="HP227" s="81"/>
      <c r="HQ227" s="81"/>
      <c r="HR227" s="81"/>
      <c r="HS227" s="81"/>
      <c r="HT227" s="81"/>
      <c r="HU227" s="81"/>
      <c r="HV227" s="81"/>
      <c r="HW227" s="81"/>
    </row>
    <row r="228" ht="12.75" customHeight="1">
      <c r="A228" s="19"/>
      <c r="B228" s="24"/>
      <c r="C228" s="135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6"/>
      <c r="AV228" s="136"/>
      <c r="AW228" s="136"/>
      <c r="AX228" s="136"/>
      <c r="AY228" s="136"/>
      <c r="AZ228" s="136"/>
      <c r="BA228" s="136"/>
      <c r="BB228" s="136"/>
      <c r="BC228" s="136"/>
      <c r="BD228" s="136"/>
      <c r="BE228" s="136"/>
      <c r="BF228" s="136"/>
      <c r="BG228" s="136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36"/>
      <c r="BR228" s="136"/>
      <c r="BS228" s="136"/>
      <c r="BT228" s="136"/>
      <c r="BU228" s="136"/>
      <c r="BV228" s="136"/>
      <c r="BW228" s="136"/>
      <c r="BX228" s="136"/>
      <c r="BY228" s="136"/>
      <c r="BZ228" s="136"/>
      <c r="CA228" s="136"/>
      <c r="CB228" s="136"/>
      <c r="CC228" s="136"/>
      <c r="CD228" s="136"/>
      <c r="CE228" s="136"/>
      <c r="CF228" s="136"/>
      <c r="CG228" s="136"/>
      <c r="CH228" s="136"/>
      <c r="CI228" s="136"/>
      <c r="CJ228" s="136"/>
      <c r="CK228" s="136"/>
      <c r="CL228" s="136"/>
      <c r="CM228" s="136"/>
      <c r="CN228" s="136"/>
      <c r="CO228" s="136"/>
      <c r="CP228" s="136"/>
      <c r="CQ228" s="136"/>
      <c r="CR228" s="136"/>
      <c r="CS228" s="136"/>
      <c r="CT228" s="136"/>
      <c r="CU228" s="136"/>
      <c r="CV228" s="136"/>
      <c r="CW228" s="136"/>
      <c r="CX228" s="136"/>
      <c r="CY228" s="136"/>
      <c r="CZ228" s="136"/>
      <c r="DA228" s="136"/>
      <c r="DB228" s="136"/>
      <c r="DC228" s="136"/>
      <c r="DD228" s="136"/>
      <c r="DE228" s="136"/>
      <c r="DF228" s="136"/>
      <c r="DG228" s="136"/>
      <c r="DH228" s="136"/>
      <c r="DI228" s="136"/>
      <c r="DJ228" s="136"/>
      <c r="DK228" s="136"/>
      <c r="DL228" s="136"/>
      <c r="DM228" s="136"/>
      <c r="DN228" s="136"/>
      <c r="DO228" s="136"/>
      <c r="DP228" s="136"/>
      <c r="DQ228" s="136"/>
      <c r="DR228" s="136"/>
      <c r="DS228" s="136"/>
      <c r="DT228" s="136"/>
      <c r="DU228" s="136"/>
      <c r="DV228" s="136"/>
      <c r="DW228" s="136"/>
      <c r="DX228" s="136"/>
      <c r="DY228" s="136"/>
      <c r="DZ228" s="136"/>
      <c r="EA228" s="136"/>
      <c r="EB228" s="136"/>
      <c r="EC228" s="136"/>
      <c r="ED228" s="136"/>
      <c r="EE228" s="136"/>
      <c r="EF228" s="136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36"/>
      <c r="EQ228" s="136"/>
      <c r="ER228" s="136"/>
      <c r="ES228" s="136"/>
      <c r="ET228" s="136"/>
      <c r="EU228" s="136"/>
      <c r="EV228" s="136"/>
      <c r="EW228" s="136"/>
      <c r="EX228" s="136"/>
      <c r="EY228" s="136"/>
      <c r="EZ228" s="136"/>
      <c r="FA228" s="136"/>
      <c r="FB228" s="136"/>
      <c r="FC228" s="136"/>
      <c r="FD228" s="136"/>
      <c r="FE228" s="136"/>
      <c r="FF228" s="136"/>
      <c r="FG228" s="136"/>
      <c r="FH228" s="136"/>
      <c r="FI228" s="136"/>
      <c r="FJ228" s="136"/>
      <c r="FK228" s="136"/>
      <c r="FL228" s="136"/>
      <c r="FM228" s="136"/>
      <c r="FN228" s="136"/>
      <c r="FO228" s="136"/>
      <c r="FP228" s="136"/>
      <c r="FQ228" s="136"/>
      <c r="FR228" s="136"/>
      <c r="FS228" s="136"/>
      <c r="FT228" s="136"/>
      <c r="FU228" s="136"/>
      <c r="FV228" s="136"/>
      <c r="FW228" s="136"/>
      <c r="FX228" s="136"/>
      <c r="FY228" s="136"/>
      <c r="FZ228" s="136"/>
      <c r="GA228" s="136"/>
      <c r="GB228" s="136"/>
      <c r="GC228" s="136"/>
      <c r="GD228" s="136"/>
      <c r="GE228" s="136"/>
      <c r="GF228" s="136"/>
      <c r="GG228" s="136"/>
      <c r="GH228" s="136"/>
      <c r="GI228" s="136"/>
      <c r="GJ228" s="136"/>
      <c r="GK228" s="136"/>
      <c r="GL228" s="136"/>
      <c r="GM228" s="136"/>
      <c r="GN228" s="136"/>
      <c r="GO228" s="136"/>
      <c r="GP228" s="136"/>
      <c r="GQ228" s="136"/>
      <c r="GR228" s="136"/>
      <c r="GS228" s="136"/>
      <c r="GT228" s="136"/>
      <c r="GU228" s="136"/>
      <c r="GV228" s="136"/>
      <c r="GW228" s="136"/>
      <c r="GX228" s="136"/>
      <c r="GY228" s="136"/>
      <c r="GZ228" s="136"/>
      <c r="HA228" s="136"/>
      <c r="HB228" s="136"/>
      <c r="HC228" s="136"/>
      <c r="HD228" s="136"/>
      <c r="HE228" s="136"/>
      <c r="HF228" s="136"/>
      <c r="HG228" s="136"/>
      <c r="HH228" s="136"/>
      <c r="HI228" s="136"/>
      <c r="HJ228" s="136"/>
      <c r="HK228" s="136"/>
      <c r="HL228" s="136"/>
      <c r="HM228" s="136"/>
      <c r="HN228" s="81"/>
      <c r="HO228" s="81"/>
      <c r="HP228" s="81"/>
      <c r="HQ228" s="81"/>
      <c r="HR228" s="81"/>
      <c r="HS228" s="81"/>
      <c r="HT228" s="81"/>
      <c r="HU228" s="81"/>
      <c r="HV228" s="81"/>
      <c r="HW228" s="81"/>
    </row>
    <row r="229" ht="12.75" customHeight="1">
      <c r="A229" s="19"/>
      <c r="B229" s="24"/>
      <c r="C229" s="135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6"/>
      <c r="AV229" s="136"/>
      <c r="AW229" s="136"/>
      <c r="AX229" s="136"/>
      <c r="AY229" s="136"/>
      <c r="AZ229" s="136"/>
      <c r="BA229" s="136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36"/>
      <c r="BR229" s="136"/>
      <c r="BS229" s="136"/>
      <c r="BT229" s="136"/>
      <c r="BU229" s="136"/>
      <c r="BV229" s="136"/>
      <c r="BW229" s="136"/>
      <c r="BX229" s="136"/>
      <c r="BY229" s="136"/>
      <c r="BZ229" s="136"/>
      <c r="CA229" s="136"/>
      <c r="CB229" s="136"/>
      <c r="CC229" s="136"/>
      <c r="CD229" s="136"/>
      <c r="CE229" s="136"/>
      <c r="CF229" s="136"/>
      <c r="CG229" s="136"/>
      <c r="CH229" s="136"/>
      <c r="CI229" s="136"/>
      <c r="CJ229" s="136"/>
      <c r="CK229" s="136"/>
      <c r="CL229" s="136"/>
      <c r="CM229" s="136"/>
      <c r="CN229" s="136"/>
      <c r="CO229" s="136"/>
      <c r="CP229" s="136"/>
      <c r="CQ229" s="136"/>
      <c r="CR229" s="136"/>
      <c r="CS229" s="136"/>
      <c r="CT229" s="136"/>
      <c r="CU229" s="136"/>
      <c r="CV229" s="136"/>
      <c r="CW229" s="136"/>
      <c r="CX229" s="136"/>
      <c r="CY229" s="136"/>
      <c r="CZ229" s="136"/>
      <c r="DA229" s="136"/>
      <c r="DB229" s="136"/>
      <c r="DC229" s="136"/>
      <c r="DD229" s="136"/>
      <c r="DE229" s="136"/>
      <c r="DF229" s="136"/>
      <c r="DG229" s="136"/>
      <c r="DH229" s="136"/>
      <c r="DI229" s="136"/>
      <c r="DJ229" s="136"/>
      <c r="DK229" s="136"/>
      <c r="DL229" s="136"/>
      <c r="DM229" s="136"/>
      <c r="DN229" s="136"/>
      <c r="DO229" s="136"/>
      <c r="DP229" s="136"/>
      <c r="DQ229" s="136"/>
      <c r="DR229" s="136"/>
      <c r="DS229" s="136"/>
      <c r="DT229" s="136"/>
      <c r="DU229" s="136"/>
      <c r="DV229" s="136"/>
      <c r="DW229" s="136"/>
      <c r="DX229" s="136"/>
      <c r="DY229" s="136"/>
      <c r="DZ229" s="136"/>
      <c r="EA229" s="136"/>
      <c r="EB229" s="136"/>
      <c r="EC229" s="136"/>
      <c r="ED229" s="136"/>
      <c r="EE229" s="136"/>
      <c r="EF229" s="136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36"/>
      <c r="EQ229" s="136"/>
      <c r="ER229" s="136"/>
      <c r="ES229" s="136"/>
      <c r="ET229" s="136"/>
      <c r="EU229" s="136"/>
      <c r="EV229" s="136"/>
      <c r="EW229" s="136"/>
      <c r="EX229" s="136"/>
      <c r="EY229" s="136"/>
      <c r="EZ229" s="136"/>
      <c r="FA229" s="136"/>
      <c r="FB229" s="136"/>
      <c r="FC229" s="136"/>
      <c r="FD229" s="136"/>
      <c r="FE229" s="136"/>
      <c r="FF229" s="136"/>
      <c r="FG229" s="136"/>
      <c r="FH229" s="136"/>
      <c r="FI229" s="136"/>
      <c r="FJ229" s="136"/>
      <c r="FK229" s="136"/>
      <c r="FL229" s="136"/>
      <c r="FM229" s="136"/>
      <c r="FN229" s="136"/>
      <c r="FO229" s="136"/>
      <c r="FP229" s="136"/>
      <c r="FQ229" s="136"/>
      <c r="FR229" s="136"/>
      <c r="FS229" s="136"/>
      <c r="FT229" s="136"/>
      <c r="FU229" s="136"/>
      <c r="FV229" s="136"/>
      <c r="FW229" s="136"/>
      <c r="FX229" s="136"/>
      <c r="FY229" s="136"/>
      <c r="FZ229" s="136"/>
      <c r="GA229" s="136"/>
      <c r="GB229" s="136"/>
      <c r="GC229" s="136"/>
      <c r="GD229" s="136"/>
      <c r="GE229" s="136"/>
      <c r="GF229" s="136"/>
      <c r="GG229" s="136"/>
      <c r="GH229" s="136"/>
      <c r="GI229" s="136"/>
      <c r="GJ229" s="136"/>
      <c r="GK229" s="136"/>
      <c r="GL229" s="136"/>
      <c r="GM229" s="136"/>
      <c r="GN229" s="136"/>
      <c r="GO229" s="136"/>
      <c r="GP229" s="136"/>
      <c r="GQ229" s="136"/>
      <c r="GR229" s="136"/>
      <c r="GS229" s="136"/>
      <c r="GT229" s="136"/>
      <c r="GU229" s="136"/>
      <c r="GV229" s="136"/>
      <c r="GW229" s="136"/>
      <c r="GX229" s="136"/>
      <c r="GY229" s="136"/>
      <c r="GZ229" s="136"/>
      <c r="HA229" s="136"/>
      <c r="HB229" s="136"/>
      <c r="HC229" s="136"/>
      <c r="HD229" s="136"/>
      <c r="HE229" s="136"/>
      <c r="HF229" s="136"/>
      <c r="HG229" s="136"/>
      <c r="HH229" s="136"/>
      <c r="HI229" s="136"/>
      <c r="HJ229" s="136"/>
      <c r="HK229" s="136"/>
      <c r="HL229" s="136"/>
      <c r="HM229" s="136"/>
      <c r="HN229" s="81"/>
      <c r="HO229" s="81"/>
      <c r="HP229" s="81"/>
      <c r="HQ229" s="81"/>
      <c r="HR229" s="81"/>
      <c r="HS229" s="81"/>
      <c r="HT229" s="81"/>
      <c r="HU229" s="81"/>
      <c r="HV229" s="81"/>
      <c r="HW229" s="81"/>
    </row>
    <row r="230" ht="12.75" customHeight="1">
      <c r="A230" s="19"/>
      <c r="B230" s="24"/>
      <c r="C230" s="135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6"/>
      <c r="BM230" s="136"/>
      <c r="BN230" s="136"/>
      <c r="BO230" s="136"/>
      <c r="BP230" s="136"/>
      <c r="BQ230" s="136"/>
      <c r="BR230" s="136"/>
      <c r="BS230" s="136"/>
      <c r="BT230" s="136"/>
      <c r="BU230" s="136"/>
      <c r="BV230" s="136"/>
      <c r="BW230" s="136"/>
      <c r="BX230" s="136"/>
      <c r="BY230" s="136"/>
      <c r="BZ230" s="136"/>
      <c r="CA230" s="136"/>
      <c r="CB230" s="136"/>
      <c r="CC230" s="136"/>
      <c r="CD230" s="136"/>
      <c r="CE230" s="136"/>
      <c r="CF230" s="136"/>
      <c r="CG230" s="136"/>
      <c r="CH230" s="136"/>
      <c r="CI230" s="136"/>
      <c r="CJ230" s="136"/>
      <c r="CK230" s="136"/>
      <c r="CL230" s="136"/>
      <c r="CM230" s="136"/>
      <c r="CN230" s="136"/>
      <c r="CO230" s="136"/>
      <c r="CP230" s="136"/>
      <c r="CQ230" s="136"/>
      <c r="CR230" s="136"/>
      <c r="CS230" s="136"/>
      <c r="CT230" s="136"/>
      <c r="CU230" s="136"/>
      <c r="CV230" s="136"/>
      <c r="CW230" s="136"/>
      <c r="CX230" s="136"/>
      <c r="CY230" s="136"/>
      <c r="CZ230" s="136"/>
      <c r="DA230" s="136"/>
      <c r="DB230" s="136"/>
      <c r="DC230" s="136"/>
      <c r="DD230" s="136"/>
      <c r="DE230" s="136"/>
      <c r="DF230" s="136"/>
      <c r="DG230" s="136"/>
      <c r="DH230" s="136"/>
      <c r="DI230" s="136"/>
      <c r="DJ230" s="136"/>
      <c r="DK230" s="136"/>
      <c r="DL230" s="136"/>
      <c r="DM230" s="136"/>
      <c r="DN230" s="136"/>
      <c r="DO230" s="136"/>
      <c r="DP230" s="136"/>
      <c r="DQ230" s="136"/>
      <c r="DR230" s="136"/>
      <c r="DS230" s="136"/>
      <c r="DT230" s="136"/>
      <c r="DU230" s="136"/>
      <c r="DV230" s="136"/>
      <c r="DW230" s="136"/>
      <c r="DX230" s="136"/>
      <c r="DY230" s="136"/>
      <c r="DZ230" s="136"/>
      <c r="EA230" s="136"/>
      <c r="EB230" s="136"/>
      <c r="EC230" s="136"/>
      <c r="ED230" s="136"/>
      <c r="EE230" s="136"/>
      <c r="EF230" s="136"/>
      <c r="EG230" s="136"/>
      <c r="EH230" s="136"/>
      <c r="EI230" s="136"/>
      <c r="EJ230" s="136"/>
      <c r="EK230" s="136"/>
      <c r="EL230" s="136"/>
      <c r="EM230" s="136"/>
      <c r="EN230" s="136"/>
      <c r="EO230" s="136"/>
      <c r="EP230" s="136"/>
      <c r="EQ230" s="136"/>
      <c r="ER230" s="136"/>
      <c r="ES230" s="136"/>
      <c r="ET230" s="136"/>
      <c r="EU230" s="136"/>
      <c r="EV230" s="136"/>
      <c r="EW230" s="136"/>
      <c r="EX230" s="136"/>
      <c r="EY230" s="136"/>
      <c r="EZ230" s="136"/>
      <c r="FA230" s="136"/>
      <c r="FB230" s="136"/>
      <c r="FC230" s="136"/>
      <c r="FD230" s="136"/>
      <c r="FE230" s="136"/>
      <c r="FF230" s="136"/>
      <c r="FG230" s="136"/>
      <c r="FH230" s="136"/>
      <c r="FI230" s="136"/>
      <c r="FJ230" s="136"/>
      <c r="FK230" s="136"/>
      <c r="FL230" s="136"/>
      <c r="FM230" s="136"/>
      <c r="FN230" s="136"/>
      <c r="FO230" s="136"/>
      <c r="FP230" s="136"/>
      <c r="FQ230" s="136"/>
      <c r="FR230" s="136"/>
      <c r="FS230" s="136"/>
      <c r="FT230" s="136"/>
      <c r="FU230" s="136"/>
      <c r="FV230" s="136"/>
      <c r="FW230" s="136"/>
      <c r="FX230" s="136"/>
      <c r="FY230" s="136"/>
      <c r="FZ230" s="136"/>
      <c r="GA230" s="136"/>
      <c r="GB230" s="136"/>
      <c r="GC230" s="136"/>
      <c r="GD230" s="136"/>
      <c r="GE230" s="136"/>
      <c r="GF230" s="136"/>
      <c r="GG230" s="136"/>
      <c r="GH230" s="136"/>
      <c r="GI230" s="136"/>
      <c r="GJ230" s="136"/>
      <c r="GK230" s="136"/>
      <c r="GL230" s="136"/>
      <c r="GM230" s="136"/>
      <c r="GN230" s="136"/>
      <c r="GO230" s="136"/>
      <c r="GP230" s="136"/>
      <c r="GQ230" s="136"/>
      <c r="GR230" s="136"/>
      <c r="GS230" s="136"/>
      <c r="GT230" s="136"/>
      <c r="GU230" s="136"/>
      <c r="GV230" s="136"/>
      <c r="GW230" s="136"/>
      <c r="GX230" s="136"/>
      <c r="GY230" s="136"/>
      <c r="GZ230" s="136"/>
      <c r="HA230" s="136"/>
      <c r="HB230" s="136"/>
      <c r="HC230" s="136"/>
      <c r="HD230" s="136"/>
      <c r="HE230" s="136"/>
      <c r="HF230" s="136"/>
      <c r="HG230" s="136"/>
      <c r="HH230" s="136"/>
      <c r="HI230" s="136"/>
      <c r="HJ230" s="136"/>
      <c r="HK230" s="136"/>
      <c r="HL230" s="136"/>
      <c r="HM230" s="136"/>
      <c r="HN230" s="81"/>
      <c r="HO230" s="81"/>
      <c r="HP230" s="81"/>
      <c r="HQ230" s="81"/>
      <c r="HR230" s="81"/>
      <c r="HS230" s="81"/>
      <c r="HT230" s="81"/>
      <c r="HU230" s="81"/>
      <c r="HV230" s="81"/>
      <c r="HW230" s="81"/>
    </row>
    <row r="231" ht="12.75" customHeight="1">
      <c r="A231" s="19"/>
      <c r="B231" s="24"/>
      <c r="C231" s="135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36"/>
      <c r="CE231" s="136"/>
      <c r="CF231" s="136"/>
      <c r="CG231" s="136"/>
      <c r="CH231" s="136"/>
      <c r="CI231" s="136"/>
      <c r="CJ231" s="136"/>
      <c r="CK231" s="136"/>
      <c r="CL231" s="136"/>
      <c r="CM231" s="136"/>
      <c r="CN231" s="136"/>
      <c r="CO231" s="136"/>
      <c r="CP231" s="136"/>
      <c r="CQ231" s="136"/>
      <c r="CR231" s="136"/>
      <c r="CS231" s="136"/>
      <c r="CT231" s="136"/>
      <c r="CU231" s="136"/>
      <c r="CV231" s="136"/>
      <c r="CW231" s="136"/>
      <c r="CX231" s="136"/>
      <c r="CY231" s="136"/>
      <c r="CZ231" s="136"/>
      <c r="DA231" s="136"/>
      <c r="DB231" s="136"/>
      <c r="DC231" s="136"/>
      <c r="DD231" s="136"/>
      <c r="DE231" s="136"/>
      <c r="DF231" s="136"/>
      <c r="DG231" s="136"/>
      <c r="DH231" s="136"/>
      <c r="DI231" s="136"/>
      <c r="DJ231" s="136"/>
      <c r="DK231" s="136"/>
      <c r="DL231" s="136"/>
      <c r="DM231" s="136"/>
      <c r="DN231" s="136"/>
      <c r="DO231" s="136"/>
      <c r="DP231" s="136"/>
      <c r="DQ231" s="136"/>
      <c r="DR231" s="136"/>
      <c r="DS231" s="136"/>
      <c r="DT231" s="136"/>
      <c r="DU231" s="136"/>
      <c r="DV231" s="136"/>
      <c r="DW231" s="136"/>
      <c r="DX231" s="136"/>
      <c r="DY231" s="136"/>
      <c r="DZ231" s="136"/>
      <c r="EA231" s="136"/>
      <c r="EB231" s="136"/>
      <c r="EC231" s="136"/>
      <c r="ED231" s="136"/>
      <c r="EE231" s="136"/>
      <c r="EF231" s="136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36"/>
      <c r="EQ231" s="136"/>
      <c r="ER231" s="136"/>
      <c r="ES231" s="136"/>
      <c r="ET231" s="136"/>
      <c r="EU231" s="136"/>
      <c r="EV231" s="136"/>
      <c r="EW231" s="136"/>
      <c r="EX231" s="136"/>
      <c r="EY231" s="136"/>
      <c r="EZ231" s="136"/>
      <c r="FA231" s="136"/>
      <c r="FB231" s="136"/>
      <c r="FC231" s="136"/>
      <c r="FD231" s="136"/>
      <c r="FE231" s="136"/>
      <c r="FF231" s="136"/>
      <c r="FG231" s="136"/>
      <c r="FH231" s="136"/>
      <c r="FI231" s="136"/>
      <c r="FJ231" s="136"/>
      <c r="FK231" s="136"/>
      <c r="FL231" s="136"/>
      <c r="FM231" s="136"/>
      <c r="FN231" s="136"/>
      <c r="FO231" s="136"/>
      <c r="FP231" s="136"/>
      <c r="FQ231" s="136"/>
      <c r="FR231" s="136"/>
      <c r="FS231" s="136"/>
      <c r="FT231" s="136"/>
      <c r="FU231" s="136"/>
      <c r="FV231" s="136"/>
      <c r="FW231" s="136"/>
      <c r="FX231" s="136"/>
      <c r="FY231" s="136"/>
      <c r="FZ231" s="136"/>
      <c r="GA231" s="136"/>
      <c r="GB231" s="136"/>
      <c r="GC231" s="136"/>
      <c r="GD231" s="136"/>
      <c r="GE231" s="136"/>
      <c r="GF231" s="136"/>
      <c r="GG231" s="136"/>
      <c r="GH231" s="136"/>
      <c r="GI231" s="136"/>
      <c r="GJ231" s="136"/>
      <c r="GK231" s="136"/>
      <c r="GL231" s="136"/>
      <c r="GM231" s="136"/>
      <c r="GN231" s="136"/>
      <c r="GO231" s="136"/>
      <c r="GP231" s="136"/>
      <c r="GQ231" s="136"/>
      <c r="GR231" s="136"/>
      <c r="GS231" s="136"/>
      <c r="GT231" s="136"/>
      <c r="GU231" s="136"/>
      <c r="GV231" s="136"/>
      <c r="GW231" s="136"/>
      <c r="GX231" s="136"/>
      <c r="GY231" s="136"/>
      <c r="GZ231" s="136"/>
      <c r="HA231" s="136"/>
      <c r="HB231" s="136"/>
      <c r="HC231" s="136"/>
      <c r="HD231" s="136"/>
      <c r="HE231" s="136"/>
      <c r="HF231" s="136"/>
      <c r="HG231" s="136"/>
      <c r="HH231" s="136"/>
      <c r="HI231" s="136"/>
      <c r="HJ231" s="136"/>
      <c r="HK231" s="136"/>
      <c r="HL231" s="136"/>
      <c r="HM231" s="136"/>
      <c r="HN231" s="81"/>
      <c r="HO231" s="81"/>
      <c r="HP231" s="81"/>
      <c r="HQ231" s="81"/>
      <c r="HR231" s="81"/>
      <c r="HS231" s="81"/>
      <c r="HT231" s="81"/>
      <c r="HU231" s="81"/>
      <c r="HV231" s="81"/>
      <c r="HW231" s="81"/>
    </row>
    <row r="232" ht="12.75" customHeight="1">
      <c r="A232" s="19"/>
      <c r="B232" s="24"/>
      <c r="C232" s="135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6"/>
      <c r="AV232" s="136"/>
      <c r="AW232" s="136"/>
      <c r="AX232" s="136"/>
      <c r="AY232" s="136"/>
      <c r="AZ232" s="136"/>
      <c r="BA232" s="136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36"/>
      <c r="BR232" s="136"/>
      <c r="BS232" s="136"/>
      <c r="BT232" s="136"/>
      <c r="BU232" s="136"/>
      <c r="BV232" s="136"/>
      <c r="BW232" s="136"/>
      <c r="BX232" s="136"/>
      <c r="BY232" s="136"/>
      <c r="BZ232" s="136"/>
      <c r="CA232" s="136"/>
      <c r="CB232" s="136"/>
      <c r="CC232" s="136"/>
      <c r="CD232" s="136"/>
      <c r="CE232" s="136"/>
      <c r="CF232" s="136"/>
      <c r="CG232" s="136"/>
      <c r="CH232" s="136"/>
      <c r="CI232" s="136"/>
      <c r="CJ232" s="136"/>
      <c r="CK232" s="136"/>
      <c r="CL232" s="136"/>
      <c r="CM232" s="136"/>
      <c r="CN232" s="136"/>
      <c r="CO232" s="136"/>
      <c r="CP232" s="136"/>
      <c r="CQ232" s="136"/>
      <c r="CR232" s="136"/>
      <c r="CS232" s="136"/>
      <c r="CT232" s="136"/>
      <c r="CU232" s="136"/>
      <c r="CV232" s="136"/>
      <c r="CW232" s="136"/>
      <c r="CX232" s="136"/>
      <c r="CY232" s="136"/>
      <c r="CZ232" s="136"/>
      <c r="DA232" s="136"/>
      <c r="DB232" s="136"/>
      <c r="DC232" s="136"/>
      <c r="DD232" s="136"/>
      <c r="DE232" s="136"/>
      <c r="DF232" s="136"/>
      <c r="DG232" s="136"/>
      <c r="DH232" s="136"/>
      <c r="DI232" s="136"/>
      <c r="DJ232" s="136"/>
      <c r="DK232" s="136"/>
      <c r="DL232" s="136"/>
      <c r="DM232" s="136"/>
      <c r="DN232" s="136"/>
      <c r="DO232" s="136"/>
      <c r="DP232" s="136"/>
      <c r="DQ232" s="136"/>
      <c r="DR232" s="136"/>
      <c r="DS232" s="136"/>
      <c r="DT232" s="136"/>
      <c r="DU232" s="136"/>
      <c r="DV232" s="136"/>
      <c r="DW232" s="136"/>
      <c r="DX232" s="136"/>
      <c r="DY232" s="136"/>
      <c r="DZ232" s="136"/>
      <c r="EA232" s="136"/>
      <c r="EB232" s="136"/>
      <c r="EC232" s="136"/>
      <c r="ED232" s="136"/>
      <c r="EE232" s="136"/>
      <c r="EF232" s="136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36"/>
      <c r="EQ232" s="136"/>
      <c r="ER232" s="136"/>
      <c r="ES232" s="136"/>
      <c r="ET232" s="136"/>
      <c r="EU232" s="136"/>
      <c r="EV232" s="136"/>
      <c r="EW232" s="136"/>
      <c r="EX232" s="136"/>
      <c r="EY232" s="136"/>
      <c r="EZ232" s="136"/>
      <c r="FA232" s="136"/>
      <c r="FB232" s="136"/>
      <c r="FC232" s="136"/>
      <c r="FD232" s="136"/>
      <c r="FE232" s="136"/>
      <c r="FF232" s="136"/>
      <c r="FG232" s="136"/>
      <c r="FH232" s="136"/>
      <c r="FI232" s="136"/>
      <c r="FJ232" s="136"/>
      <c r="FK232" s="136"/>
      <c r="FL232" s="136"/>
      <c r="FM232" s="136"/>
      <c r="FN232" s="136"/>
      <c r="FO232" s="136"/>
      <c r="FP232" s="136"/>
      <c r="FQ232" s="136"/>
      <c r="FR232" s="136"/>
      <c r="FS232" s="136"/>
      <c r="FT232" s="136"/>
      <c r="FU232" s="136"/>
      <c r="FV232" s="136"/>
      <c r="FW232" s="136"/>
      <c r="FX232" s="136"/>
      <c r="FY232" s="136"/>
      <c r="FZ232" s="136"/>
      <c r="GA232" s="136"/>
      <c r="GB232" s="136"/>
      <c r="GC232" s="136"/>
      <c r="GD232" s="136"/>
      <c r="GE232" s="136"/>
      <c r="GF232" s="136"/>
      <c r="GG232" s="136"/>
      <c r="GH232" s="136"/>
      <c r="GI232" s="136"/>
      <c r="GJ232" s="136"/>
      <c r="GK232" s="136"/>
      <c r="GL232" s="136"/>
      <c r="GM232" s="136"/>
      <c r="GN232" s="136"/>
      <c r="GO232" s="136"/>
      <c r="GP232" s="136"/>
      <c r="GQ232" s="136"/>
      <c r="GR232" s="136"/>
      <c r="GS232" s="136"/>
      <c r="GT232" s="136"/>
      <c r="GU232" s="136"/>
      <c r="GV232" s="136"/>
      <c r="GW232" s="136"/>
      <c r="GX232" s="136"/>
      <c r="GY232" s="136"/>
      <c r="GZ232" s="136"/>
      <c r="HA232" s="136"/>
      <c r="HB232" s="136"/>
      <c r="HC232" s="136"/>
      <c r="HD232" s="136"/>
      <c r="HE232" s="136"/>
      <c r="HF232" s="136"/>
      <c r="HG232" s="136"/>
      <c r="HH232" s="136"/>
      <c r="HI232" s="136"/>
      <c r="HJ232" s="136"/>
      <c r="HK232" s="136"/>
      <c r="HL232" s="136"/>
      <c r="HM232" s="136"/>
      <c r="HN232" s="81"/>
      <c r="HO232" s="81"/>
      <c r="HP232" s="81"/>
      <c r="HQ232" s="81"/>
      <c r="HR232" s="81"/>
      <c r="HS232" s="81"/>
      <c r="HT232" s="81"/>
      <c r="HU232" s="81"/>
      <c r="HV232" s="81"/>
      <c r="HW232" s="81"/>
    </row>
    <row r="233" ht="12.75" customHeight="1">
      <c r="A233" s="19"/>
      <c r="B233" s="24"/>
      <c r="C233" s="135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6"/>
      <c r="AV233" s="136"/>
      <c r="AW233" s="136"/>
      <c r="AX233" s="136"/>
      <c r="AY233" s="136"/>
      <c r="AZ233" s="136"/>
      <c r="BA233" s="136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36"/>
      <c r="BR233" s="136"/>
      <c r="BS233" s="136"/>
      <c r="BT233" s="136"/>
      <c r="BU233" s="136"/>
      <c r="BV233" s="136"/>
      <c r="BW233" s="136"/>
      <c r="BX233" s="136"/>
      <c r="BY233" s="136"/>
      <c r="BZ233" s="136"/>
      <c r="CA233" s="136"/>
      <c r="CB233" s="136"/>
      <c r="CC233" s="136"/>
      <c r="CD233" s="136"/>
      <c r="CE233" s="136"/>
      <c r="CF233" s="136"/>
      <c r="CG233" s="136"/>
      <c r="CH233" s="136"/>
      <c r="CI233" s="136"/>
      <c r="CJ233" s="136"/>
      <c r="CK233" s="136"/>
      <c r="CL233" s="136"/>
      <c r="CM233" s="136"/>
      <c r="CN233" s="136"/>
      <c r="CO233" s="136"/>
      <c r="CP233" s="136"/>
      <c r="CQ233" s="136"/>
      <c r="CR233" s="136"/>
      <c r="CS233" s="136"/>
      <c r="CT233" s="136"/>
      <c r="CU233" s="136"/>
      <c r="CV233" s="136"/>
      <c r="CW233" s="136"/>
      <c r="CX233" s="136"/>
      <c r="CY233" s="136"/>
      <c r="CZ233" s="136"/>
      <c r="DA233" s="136"/>
      <c r="DB233" s="136"/>
      <c r="DC233" s="136"/>
      <c r="DD233" s="136"/>
      <c r="DE233" s="136"/>
      <c r="DF233" s="136"/>
      <c r="DG233" s="136"/>
      <c r="DH233" s="136"/>
      <c r="DI233" s="136"/>
      <c r="DJ233" s="136"/>
      <c r="DK233" s="136"/>
      <c r="DL233" s="136"/>
      <c r="DM233" s="136"/>
      <c r="DN233" s="136"/>
      <c r="DO233" s="136"/>
      <c r="DP233" s="136"/>
      <c r="DQ233" s="136"/>
      <c r="DR233" s="136"/>
      <c r="DS233" s="136"/>
      <c r="DT233" s="136"/>
      <c r="DU233" s="136"/>
      <c r="DV233" s="136"/>
      <c r="DW233" s="136"/>
      <c r="DX233" s="136"/>
      <c r="DY233" s="136"/>
      <c r="DZ233" s="136"/>
      <c r="EA233" s="136"/>
      <c r="EB233" s="136"/>
      <c r="EC233" s="136"/>
      <c r="ED233" s="136"/>
      <c r="EE233" s="136"/>
      <c r="EF233" s="136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36"/>
      <c r="EQ233" s="136"/>
      <c r="ER233" s="136"/>
      <c r="ES233" s="136"/>
      <c r="ET233" s="136"/>
      <c r="EU233" s="136"/>
      <c r="EV233" s="136"/>
      <c r="EW233" s="136"/>
      <c r="EX233" s="136"/>
      <c r="EY233" s="136"/>
      <c r="EZ233" s="136"/>
      <c r="FA233" s="136"/>
      <c r="FB233" s="136"/>
      <c r="FC233" s="136"/>
      <c r="FD233" s="136"/>
      <c r="FE233" s="136"/>
      <c r="FF233" s="136"/>
      <c r="FG233" s="136"/>
      <c r="FH233" s="136"/>
      <c r="FI233" s="136"/>
      <c r="FJ233" s="136"/>
      <c r="FK233" s="136"/>
      <c r="FL233" s="136"/>
      <c r="FM233" s="136"/>
      <c r="FN233" s="136"/>
      <c r="FO233" s="136"/>
      <c r="FP233" s="136"/>
      <c r="FQ233" s="136"/>
      <c r="FR233" s="136"/>
      <c r="FS233" s="136"/>
      <c r="FT233" s="136"/>
      <c r="FU233" s="136"/>
      <c r="FV233" s="136"/>
      <c r="FW233" s="136"/>
      <c r="FX233" s="136"/>
      <c r="FY233" s="136"/>
      <c r="FZ233" s="136"/>
      <c r="GA233" s="136"/>
      <c r="GB233" s="136"/>
      <c r="GC233" s="136"/>
      <c r="GD233" s="136"/>
      <c r="GE233" s="136"/>
      <c r="GF233" s="136"/>
      <c r="GG233" s="136"/>
      <c r="GH233" s="136"/>
      <c r="GI233" s="136"/>
      <c r="GJ233" s="136"/>
      <c r="GK233" s="136"/>
      <c r="GL233" s="136"/>
      <c r="GM233" s="136"/>
      <c r="GN233" s="136"/>
      <c r="GO233" s="136"/>
      <c r="GP233" s="136"/>
      <c r="GQ233" s="136"/>
      <c r="GR233" s="136"/>
      <c r="GS233" s="136"/>
      <c r="GT233" s="136"/>
      <c r="GU233" s="136"/>
      <c r="GV233" s="136"/>
      <c r="GW233" s="136"/>
      <c r="GX233" s="136"/>
      <c r="GY233" s="136"/>
      <c r="GZ233" s="136"/>
      <c r="HA233" s="136"/>
      <c r="HB233" s="136"/>
      <c r="HC233" s="136"/>
      <c r="HD233" s="136"/>
      <c r="HE233" s="136"/>
      <c r="HF233" s="136"/>
      <c r="HG233" s="136"/>
      <c r="HH233" s="136"/>
      <c r="HI233" s="136"/>
      <c r="HJ233" s="136"/>
      <c r="HK233" s="136"/>
      <c r="HL233" s="136"/>
      <c r="HM233" s="136"/>
      <c r="HN233" s="81"/>
      <c r="HO233" s="81"/>
      <c r="HP233" s="81"/>
      <c r="HQ233" s="81"/>
      <c r="HR233" s="81"/>
      <c r="HS233" s="81"/>
      <c r="HT233" s="81"/>
      <c r="HU233" s="81"/>
      <c r="HV233" s="81"/>
      <c r="HW233" s="81"/>
    </row>
    <row r="234" ht="12.75" customHeight="1">
      <c r="A234" s="19"/>
      <c r="B234" s="24"/>
      <c r="C234" s="135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6"/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36"/>
      <c r="CE234" s="136"/>
      <c r="CF234" s="136"/>
      <c r="CG234" s="136"/>
      <c r="CH234" s="136"/>
      <c r="CI234" s="136"/>
      <c r="CJ234" s="136"/>
      <c r="CK234" s="136"/>
      <c r="CL234" s="136"/>
      <c r="CM234" s="136"/>
      <c r="CN234" s="136"/>
      <c r="CO234" s="136"/>
      <c r="CP234" s="136"/>
      <c r="CQ234" s="136"/>
      <c r="CR234" s="136"/>
      <c r="CS234" s="136"/>
      <c r="CT234" s="136"/>
      <c r="CU234" s="136"/>
      <c r="CV234" s="136"/>
      <c r="CW234" s="136"/>
      <c r="CX234" s="136"/>
      <c r="CY234" s="136"/>
      <c r="CZ234" s="136"/>
      <c r="DA234" s="136"/>
      <c r="DB234" s="136"/>
      <c r="DC234" s="136"/>
      <c r="DD234" s="136"/>
      <c r="DE234" s="136"/>
      <c r="DF234" s="136"/>
      <c r="DG234" s="136"/>
      <c r="DH234" s="136"/>
      <c r="DI234" s="136"/>
      <c r="DJ234" s="136"/>
      <c r="DK234" s="136"/>
      <c r="DL234" s="136"/>
      <c r="DM234" s="136"/>
      <c r="DN234" s="136"/>
      <c r="DO234" s="136"/>
      <c r="DP234" s="136"/>
      <c r="DQ234" s="136"/>
      <c r="DR234" s="136"/>
      <c r="DS234" s="136"/>
      <c r="DT234" s="136"/>
      <c r="DU234" s="136"/>
      <c r="DV234" s="136"/>
      <c r="DW234" s="136"/>
      <c r="DX234" s="136"/>
      <c r="DY234" s="136"/>
      <c r="DZ234" s="136"/>
      <c r="EA234" s="136"/>
      <c r="EB234" s="136"/>
      <c r="EC234" s="136"/>
      <c r="ED234" s="136"/>
      <c r="EE234" s="136"/>
      <c r="EF234" s="136"/>
      <c r="EG234" s="136"/>
      <c r="EH234" s="136"/>
      <c r="EI234" s="136"/>
      <c r="EJ234" s="136"/>
      <c r="EK234" s="136"/>
      <c r="EL234" s="136"/>
      <c r="EM234" s="136"/>
      <c r="EN234" s="136"/>
      <c r="EO234" s="136"/>
      <c r="EP234" s="136"/>
      <c r="EQ234" s="136"/>
      <c r="ER234" s="136"/>
      <c r="ES234" s="136"/>
      <c r="ET234" s="136"/>
      <c r="EU234" s="136"/>
      <c r="EV234" s="136"/>
      <c r="EW234" s="136"/>
      <c r="EX234" s="136"/>
      <c r="EY234" s="136"/>
      <c r="EZ234" s="136"/>
      <c r="FA234" s="136"/>
      <c r="FB234" s="136"/>
      <c r="FC234" s="136"/>
      <c r="FD234" s="136"/>
      <c r="FE234" s="136"/>
      <c r="FF234" s="136"/>
      <c r="FG234" s="136"/>
      <c r="FH234" s="136"/>
      <c r="FI234" s="136"/>
      <c r="FJ234" s="136"/>
      <c r="FK234" s="136"/>
      <c r="FL234" s="136"/>
      <c r="FM234" s="136"/>
      <c r="FN234" s="136"/>
      <c r="FO234" s="136"/>
      <c r="FP234" s="136"/>
      <c r="FQ234" s="136"/>
      <c r="FR234" s="136"/>
      <c r="FS234" s="136"/>
      <c r="FT234" s="136"/>
      <c r="FU234" s="136"/>
      <c r="FV234" s="136"/>
      <c r="FW234" s="136"/>
      <c r="FX234" s="136"/>
      <c r="FY234" s="136"/>
      <c r="FZ234" s="136"/>
      <c r="GA234" s="136"/>
      <c r="GB234" s="136"/>
      <c r="GC234" s="136"/>
      <c r="GD234" s="136"/>
      <c r="GE234" s="136"/>
      <c r="GF234" s="136"/>
      <c r="GG234" s="136"/>
      <c r="GH234" s="136"/>
      <c r="GI234" s="136"/>
      <c r="GJ234" s="136"/>
      <c r="GK234" s="136"/>
      <c r="GL234" s="136"/>
      <c r="GM234" s="136"/>
      <c r="GN234" s="136"/>
      <c r="GO234" s="136"/>
      <c r="GP234" s="136"/>
      <c r="GQ234" s="136"/>
      <c r="GR234" s="136"/>
      <c r="GS234" s="136"/>
      <c r="GT234" s="136"/>
      <c r="GU234" s="136"/>
      <c r="GV234" s="136"/>
      <c r="GW234" s="136"/>
      <c r="GX234" s="136"/>
      <c r="GY234" s="136"/>
      <c r="GZ234" s="136"/>
      <c r="HA234" s="136"/>
      <c r="HB234" s="136"/>
      <c r="HC234" s="136"/>
      <c r="HD234" s="136"/>
      <c r="HE234" s="136"/>
      <c r="HF234" s="136"/>
      <c r="HG234" s="136"/>
      <c r="HH234" s="136"/>
      <c r="HI234" s="136"/>
      <c r="HJ234" s="136"/>
      <c r="HK234" s="136"/>
      <c r="HL234" s="136"/>
      <c r="HM234" s="136"/>
      <c r="HN234" s="81"/>
      <c r="HO234" s="81"/>
      <c r="HP234" s="81"/>
      <c r="HQ234" s="81"/>
      <c r="HR234" s="81"/>
      <c r="HS234" s="81"/>
      <c r="HT234" s="81"/>
      <c r="HU234" s="81"/>
      <c r="HV234" s="81"/>
      <c r="HW234" s="81"/>
    </row>
    <row r="235" ht="12.75" customHeight="1">
      <c r="A235" s="19"/>
      <c r="B235" s="24"/>
      <c r="C235" s="135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  <c r="AW235" s="136"/>
      <c r="AX235" s="136"/>
      <c r="AY235" s="136"/>
      <c r="AZ235" s="136"/>
      <c r="BA235" s="136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36"/>
      <c r="BR235" s="136"/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36"/>
      <c r="CE235" s="136"/>
      <c r="CF235" s="136"/>
      <c r="CG235" s="136"/>
      <c r="CH235" s="136"/>
      <c r="CI235" s="136"/>
      <c r="CJ235" s="136"/>
      <c r="CK235" s="136"/>
      <c r="CL235" s="136"/>
      <c r="CM235" s="136"/>
      <c r="CN235" s="136"/>
      <c r="CO235" s="136"/>
      <c r="CP235" s="136"/>
      <c r="CQ235" s="136"/>
      <c r="CR235" s="136"/>
      <c r="CS235" s="136"/>
      <c r="CT235" s="136"/>
      <c r="CU235" s="136"/>
      <c r="CV235" s="136"/>
      <c r="CW235" s="136"/>
      <c r="CX235" s="136"/>
      <c r="CY235" s="136"/>
      <c r="CZ235" s="136"/>
      <c r="DA235" s="136"/>
      <c r="DB235" s="136"/>
      <c r="DC235" s="136"/>
      <c r="DD235" s="136"/>
      <c r="DE235" s="136"/>
      <c r="DF235" s="136"/>
      <c r="DG235" s="136"/>
      <c r="DH235" s="136"/>
      <c r="DI235" s="136"/>
      <c r="DJ235" s="136"/>
      <c r="DK235" s="136"/>
      <c r="DL235" s="136"/>
      <c r="DM235" s="136"/>
      <c r="DN235" s="136"/>
      <c r="DO235" s="136"/>
      <c r="DP235" s="136"/>
      <c r="DQ235" s="136"/>
      <c r="DR235" s="136"/>
      <c r="DS235" s="136"/>
      <c r="DT235" s="136"/>
      <c r="DU235" s="136"/>
      <c r="DV235" s="136"/>
      <c r="DW235" s="136"/>
      <c r="DX235" s="136"/>
      <c r="DY235" s="136"/>
      <c r="DZ235" s="136"/>
      <c r="EA235" s="136"/>
      <c r="EB235" s="136"/>
      <c r="EC235" s="136"/>
      <c r="ED235" s="136"/>
      <c r="EE235" s="136"/>
      <c r="EF235" s="136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36"/>
      <c r="EQ235" s="136"/>
      <c r="ER235" s="136"/>
      <c r="ES235" s="136"/>
      <c r="ET235" s="136"/>
      <c r="EU235" s="136"/>
      <c r="EV235" s="136"/>
      <c r="EW235" s="136"/>
      <c r="EX235" s="136"/>
      <c r="EY235" s="136"/>
      <c r="EZ235" s="136"/>
      <c r="FA235" s="136"/>
      <c r="FB235" s="136"/>
      <c r="FC235" s="136"/>
      <c r="FD235" s="136"/>
      <c r="FE235" s="136"/>
      <c r="FF235" s="136"/>
      <c r="FG235" s="136"/>
      <c r="FH235" s="136"/>
      <c r="FI235" s="136"/>
      <c r="FJ235" s="136"/>
      <c r="FK235" s="136"/>
      <c r="FL235" s="136"/>
      <c r="FM235" s="136"/>
      <c r="FN235" s="136"/>
      <c r="FO235" s="136"/>
      <c r="FP235" s="136"/>
      <c r="FQ235" s="136"/>
      <c r="FR235" s="136"/>
      <c r="FS235" s="136"/>
      <c r="FT235" s="136"/>
      <c r="FU235" s="136"/>
      <c r="FV235" s="136"/>
      <c r="FW235" s="136"/>
      <c r="FX235" s="136"/>
      <c r="FY235" s="136"/>
      <c r="FZ235" s="136"/>
      <c r="GA235" s="136"/>
      <c r="GB235" s="136"/>
      <c r="GC235" s="136"/>
      <c r="GD235" s="136"/>
      <c r="GE235" s="136"/>
      <c r="GF235" s="136"/>
      <c r="GG235" s="136"/>
      <c r="GH235" s="136"/>
      <c r="GI235" s="136"/>
      <c r="GJ235" s="136"/>
      <c r="GK235" s="136"/>
      <c r="GL235" s="136"/>
      <c r="GM235" s="136"/>
      <c r="GN235" s="136"/>
      <c r="GO235" s="136"/>
      <c r="GP235" s="136"/>
      <c r="GQ235" s="136"/>
      <c r="GR235" s="136"/>
      <c r="GS235" s="136"/>
      <c r="GT235" s="136"/>
      <c r="GU235" s="136"/>
      <c r="GV235" s="136"/>
      <c r="GW235" s="136"/>
      <c r="GX235" s="136"/>
      <c r="GY235" s="136"/>
      <c r="GZ235" s="136"/>
      <c r="HA235" s="136"/>
      <c r="HB235" s="136"/>
      <c r="HC235" s="136"/>
      <c r="HD235" s="136"/>
      <c r="HE235" s="136"/>
      <c r="HF235" s="136"/>
      <c r="HG235" s="136"/>
      <c r="HH235" s="136"/>
      <c r="HI235" s="136"/>
      <c r="HJ235" s="136"/>
      <c r="HK235" s="136"/>
      <c r="HL235" s="136"/>
      <c r="HM235" s="136"/>
      <c r="HN235" s="81"/>
      <c r="HO235" s="81"/>
      <c r="HP235" s="81"/>
      <c r="HQ235" s="81"/>
      <c r="HR235" s="81"/>
      <c r="HS235" s="81"/>
      <c r="HT235" s="81"/>
      <c r="HU235" s="81"/>
      <c r="HV235" s="81"/>
      <c r="HW235" s="81"/>
    </row>
    <row r="236" ht="12.75" customHeight="1">
      <c r="A236" s="19"/>
      <c r="B236" s="24"/>
      <c r="C236" s="135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6"/>
      <c r="AV236" s="136"/>
      <c r="AW236" s="136"/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36"/>
      <c r="BR236" s="136"/>
      <c r="BS236" s="136"/>
      <c r="BT236" s="136"/>
      <c r="BU236" s="136"/>
      <c r="BV236" s="136"/>
      <c r="BW236" s="136"/>
      <c r="BX236" s="136"/>
      <c r="BY236" s="136"/>
      <c r="BZ236" s="136"/>
      <c r="CA236" s="136"/>
      <c r="CB236" s="136"/>
      <c r="CC236" s="136"/>
      <c r="CD236" s="136"/>
      <c r="CE236" s="136"/>
      <c r="CF236" s="136"/>
      <c r="CG236" s="136"/>
      <c r="CH236" s="136"/>
      <c r="CI236" s="136"/>
      <c r="CJ236" s="136"/>
      <c r="CK236" s="136"/>
      <c r="CL236" s="136"/>
      <c r="CM236" s="136"/>
      <c r="CN236" s="136"/>
      <c r="CO236" s="136"/>
      <c r="CP236" s="136"/>
      <c r="CQ236" s="136"/>
      <c r="CR236" s="136"/>
      <c r="CS236" s="136"/>
      <c r="CT236" s="136"/>
      <c r="CU236" s="136"/>
      <c r="CV236" s="136"/>
      <c r="CW236" s="136"/>
      <c r="CX236" s="136"/>
      <c r="CY236" s="136"/>
      <c r="CZ236" s="136"/>
      <c r="DA236" s="136"/>
      <c r="DB236" s="136"/>
      <c r="DC236" s="136"/>
      <c r="DD236" s="136"/>
      <c r="DE236" s="136"/>
      <c r="DF236" s="136"/>
      <c r="DG236" s="136"/>
      <c r="DH236" s="136"/>
      <c r="DI236" s="136"/>
      <c r="DJ236" s="136"/>
      <c r="DK236" s="136"/>
      <c r="DL236" s="136"/>
      <c r="DM236" s="136"/>
      <c r="DN236" s="136"/>
      <c r="DO236" s="136"/>
      <c r="DP236" s="136"/>
      <c r="DQ236" s="136"/>
      <c r="DR236" s="136"/>
      <c r="DS236" s="136"/>
      <c r="DT236" s="136"/>
      <c r="DU236" s="136"/>
      <c r="DV236" s="136"/>
      <c r="DW236" s="136"/>
      <c r="DX236" s="136"/>
      <c r="DY236" s="136"/>
      <c r="DZ236" s="136"/>
      <c r="EA236" s="136"/>
      <c r="EB236" s="136"/>
      <c r="EC236" s="136"/>
      <c r="ED236" s="136"/>
      <c r="EE236" s="136"/>
      <c r="EF236" s="136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36"/>
      <c r="EQ236" s="136"/>
      <c r="ER236" s="136"/>
      <c r="ES236" s="136"/>
      <c r="ET236" s="136"/>
      <c r="EU236" s="136"/>
      <c r="EV236" s="136"/>
      <c r="EW236" s="136"/>
      <c r="EX236" s="136"/>
      <c r="EY236" s="136"/>
      <c r="EZ236" s="136"/>
      <c r="FA236" s="136"/>
      <c r="FB236" s="136"/>
      <c r="FC236" s="136"/>
      <c r="FD236" s="136"/>
      <c r="FE236" s="136"/>
      <c r="FF236" s="136"/>
      <c r="FG236" s="136"/>
      <c r="FH236" s="136"/>
      <c r="FI236" s="136"/>
      <c r="FJ236" s="136"/>
      <c r="FK236" s="136"/>
      <c r="FL236" s="136"/>
      <c r="FM236" s="136"/>
      <c r="FN236" s="136"/>
      <c r="FO236" s="136"/>
      <c r="FP236" s="136"/>
      <c r="FQ236" s="136"/>
      <c r="FR236" s="136"/>
      <c r="FS236" s="136"/>
      <c r="FT236" s="136"/>
      <c r="FU236" s="136"/>
      <c r="FV236" s="136"/>
      <c r="FW236" s="136"/>
      <c r="FX236" s="136"/>
      <c r="FY236" s="136"/>
      <c r="FZ236" s="136"/>
      <c r="GA236" s="136"/>
      <c r="GB236" s="136"/>
      <c r="GC236" s="136"/>
      <c r="GD236" s="136"/>
      <c r="GE236" s="136"/>
      <c r="GF236" s="136"/>
      <c r="GG236" s="136"/>
      <c r="GH236" s="136"/>
      <c r="GI236" s="136"/>
      <c r="GJ236" s="136"/>
      <c r="GK236" s="136"/>
      <c r="GL236" s="136"/>
      <c r="GM236" s="136"/>
      <c r="GN236" s="136"/>
      <c r="GO236" s="136"/>
      <c r="GP236" s="136"/>
      <c r="GQ236" s="136"/>
      <c r="GR236" s="136"/>
      <c r="GS236" s="136"/>
      <c r="GT236" s="136"/>
      <c r="GU236" s="136"/>
      <c r="GV236" s="136"/>
      <c r="GW236" s="136"/>
      <c r="GX236" s="136"/>
      <c r="GY236" s="136"/>
      <c r="GZ236" s="136"/>
      <c r="HA236" s="136"/>
      <c r="HB236" s="136"/>
      <c r="HC236" s="136"/>
      <c r="HD236" s="136"/>
      <c r="HE236" s="136"/>
      <c r="HF236" s="136"/>
      <c r="HG236" s="136"/>
      <c r="HH236" s="136"/>
      <c r="HI236" s="136"/>
      <c r="HJ236" s="136"/>
      <c r="HK236" s="136"/>
      <c r="HL236" s="136"/>
      <c r="HM236" s="136"/>
      <c r="HN236" s="81"/>
      <c r="HO236" s="81"/>
      <c r="HP236" s="81"/>
      <c r="HQ236" s="81"/>
      <c r="HR236" s="81"/>
      <c r="HS236" s="81"/>
      <c r="HT236" s="81"/>
      <c r="HU236" s="81"/>
      <c r="HV236" s="81"/>
      <c r="HW236" s="81"/>
    </row>
    <row r="237" ht="12.75" customHeight="1">
      <c r="A237" s="19"/>
      <c r="B237" s="24"/>
      <c r="C237" s="135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6"/>
      <c r="AV237" s="136"/>
      <c r="AW237" s="136"/>
      <c r="AX237" s="136"/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36"/>
      <c r="CE237" s="136"/>
      <c r="CF237" s="136"/>
      <c r="CG237" s="136"/>
      <c r="CH237" s="136"/>
      <c r="CI237" s="136"/>
      <c r="CJ237" s="136"/>
      <c r="CK237" s="136"/>
      <c r="CL237" s="136"/>
      <c r="CM237" s="136"/>
      <c r="CN237" s="136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  <c r="DA237" s="136"/>
      <c r="DB237" s="136"/>
      <c r="DC237" s="136"/>
      <c r="DD237" s="136"/>
      <c r="DE237" s="136"/>
      <c r="DF237" s="136"/>
      <c r="DG237" s="136"/>
      <c r="DH237" s="136"/>
      <c r="DI237" s="136"/>
      <c r="DJ237" s="136"/>
      <c r="DK237" s="136"/>
      <c r="DL237" s="136"/>
      <c r="DM237" s="136"/>
      <c r="DN237" s="136"/>
      <c r="DO237" s="136"/>
      <c r="DP237" s="136"/>
      <c r="DQ237" s="136"/>
      <c r="DR237" s="136"/>
      <c r="DS237" s="136"/>
      <c r="DT237" s="136"/>
      <c r="DU237" s="136"/>
      <c r="DV237" s="136"/>
      <c r="DW237" s="136"/>
      <c r="DX237" s="136"/>
      <c r="DY237" s="136"/>
      <c r="DZ237" s="136"/>
      <c r="EA237" s="136"/>
      <c r="EB237" s="136"/>
      <c r="EC237" s="136"/>
      <c r="ED237" s="136"/>
      <c r="EE237" s="136"/>
      <c r="EF237" s="136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36"/>
      <c r="EQ237" s="136"/>
      <c r="ER237" s="136"/>
      <c r="ES237" s="136"/>
      <c r="ET237" s="136"/>
      <c r="EU237" s="136"/>
      <c r="EV237" s="136"/>
      <c r="EW237" s="136"/>
      <c r="EX237" s="136"/>
      <c r="EY237" s="136"/>
      <c r="EZ237" s="136"/>
      <c r="FA237" s="136"/>
      <c r="FB237" s="136"/>
      <c r="FC237" s="136"/>
      <c r="FD237" s="136"/>
      <c r="FE237" s="136"/>
      <c r="FF237" s="136"/>
      <c r="FG237" s="136"/>
      <c r="FH237" s="136"/>
      <c r="FI237" s="136"/>
      <c r="FJ237" s="136"/>
      <c r="FK237" s="136"/>
      <c r="FL237" s="136"/>
      <c r="FM237" s="136"/>
      <c r="FN237" s="136"/>
      <c r="FO237" s="136"/>
      <c r="FP237" s="136"/>
      <c r="FQ237" s="136"/>
      <c r="FR237" s="136"/>
      <c r="FS237" s="136"/>
      <c r="FT237" s="136"/>
      <c r="FU237" s="136"/>
      <c r="FV237" s="136"/>
      <c r="FW237" s="136"/>
      <c r="FX237" s="136"/>
      <c r="FY237" s="136"/>
      <c r="FZ237" s="136"/>
      <c r="GA237" s="136"/>
      <c r="GB237" s="136"/>
      <c r="GC237" s="136"/>
      <c r="GD237" s="136"/>
      <c r="GE237" s="136"/>
      <c r="GF237" s="136"/>
      <c r="GG237" s="136"/>
      <c r="GH237" s="136"/>
      <c r="GI237" s="136"/>
      <c r="GJ237" s="136"/>
      <c r="GK237" s="136"/>
      <c r="GL237" s="136"/>
      <c r="GM237" s="136"/>
      <c r="GN237" s="136"/>
      <c r="GO237" s="136"/>
      <c r="GP237" s="136"/>
      <c r="GQ237" s="136"/>
      <c r="GR237" s="136"/>
      <c r="GS237" s="136"/>
      <c r="GT237" s="136"/>
      <c r="GU237" s="136"/>
      <c r="GV237" s="136"/>
      <c r="GW237" s="136"/>
      <c r="GX237" s="136"/>
      <c r="GY237" s="136"/>
      <c r="GZ237" s="136"/>
      <c r="HA237" s="136"/>
      <c r="HB237" s="136"/>
      <c r="HC237" s="136"/>
      <c r="HD237" s="136"/>
      <c r="HE237" s="136"/>
      <c r="HF237" s="136"/>
      <c r="HG237" s="136"/>
      <c r="HH237" s="136"/>
      <c r="HI237" s="136"/>
      <c r="HJ237" s="136"/>
      <c r="HK237" s="136"/>
      <c r="HL237" s="136"/>
      <c r="HM237" s="136"/>
      <c r="HN237" s="81"/>
      <c r="HO237" s="81"/>
      <c r="HP237" s="81"/>
      <c r="HQ237" s="81"/>
      <c r="HR237" s="81"/>
      <c r="HS237" s="81"/>
      <c r="HT237" s="81"/>
      <c r="HU237" s="81"/>
      <c r="HV237" s="81"/>
      <c r="HW237" s="81"/>
    </row>
    <row r="238" ht="12.75" customHeight="1">
      <c r="A238" s="19"/>
      <c r="B238" s="24"/>
      <c r="C238" s="135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6"/>
      <c r="AV238" s="136"/>
      <c r="AW238" s="136"/>
      <c r="AX238" s="136"/>
      <c r="AY238" s="136"/>
      <c r="AZ238" s="136"/>
      <c r="BA238" s="136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6"/>
      <c r="BM238" s="136"/>
      <c r="BN238" s="136"/>
      <c r="BO238" s="136"/>
      <c r="BP238" s="136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6"/>
      <c r="CD238" s="136"/>
      <c r="CE238" s="136"/>
      <c r="CF238" s="136"/>
      <c r="CG238" s="136"/>
      <c r="CH238" s="136"/>
      <c r="CI238" s="136"/>
      <c r="CJ238" s="136"/>
      <c r="CK238" s="136"/>
      <c r="CL238" s="136"/>
      <c r="CM238" s="136"/>
      <c r="CN238" s="136"/>
      <c r="CO238" s="136"/>
      <c r="CP238" s="136"/>
      <c r="CQ238" s="136"/>
      <c r="CR238" s="136"/>
      <c r="CS238" s="136"/>
      <c r="CT238" s="136"/>
      <c r="CU238" s="136"/>
      <c r="CV238" s="136"/>
      <c r="CW238" s="136"/>
      <c r="CX238" s="136"/>
      <c r="CY238" s="136"/>
      <c r="CZ238" s="136"/>
      <c r="DA238" s="136"/>
      <c r="DB238" s="136"/>
      <c r="DC238" s="136"/>
      <c r="DD238" s="136"/>
      <c r="DE238" s="136"/>
      <c r="DF238" s="136"/>
      <c r="DG238" s="136"/>
      <c r="DH238" s="136"/>
      <c r="DI238" s="136"/>
      <c r="DJ238" s="136"/>
      <c r="DK238" s="136"/>
      <c r="DL238" s="136"/>
      <c r="DM238" s="136"/>
      <c r="DN238" s="136"/>
      <c r="DO238" s="136"/>
      <c r="DP238" s="136"/>
      <c r="DQ238" s="136"/>
      <c r="DR238" s="136"/>
      <c r="DS238" s="136"/>
      <c r="DT238" s="136"/>
      <c r="DU238" s="136"/>
      <c r="DV238" s="136"/>
      <c r="DW238" s="136"/>
      <c r="DX238" s="136"/>
      <c r="DY238" s="136"/>
      <c r="DZ238" s="136"/>
      <c r="EA238" s="136"/>
      <c r="EB238" s="136"/>
      <c r="EC238" s="136"/>
      <c r="ED238" s="136"/>
      <c r="EE238" s="136"/>
      <c r="EF238" s="136"/>
      <c r="EG238" s="136"/>
      <c r="EH238" s="136"/>
      <c r="EI238" s="136"/>
      <c r="EJ238" s="136"/>
      <c r="EK238" s="136"/>
      <c r="EL238" s="136"/>
      <c r="EM238" s="136"/>
      <c r="EN238" s="136"/>
      <c r="EO238" s="136"/>
      <c r="EP238" s="136"/>
      <c r="EQ238" s="136"/>
      <c r="ER238" s="136"/>
      <c r="ES238" s="136"/>
      <c r="ET238" s="136"/>
      <c r="EU238" s="136"/>
      <c r="EV238" s="136"/>
      <c r="EW238" s="136"/>
      <c r="EX238" s="136"/>
      <c r="EY238" s="136"/>
      <c r="EZ238" s="136"/>
      <c r="FA238" s="136"/>
      <c r="FB238" s="136"/>
      <c r="FC238" s="136"/>
      <c r="FD238" s="136"/>
      <c r="FE238" s="136"/>
      <c r="FF238" s="136"/>
      <c r="FG238" s="136"/>
      <c r="FH238" s="136"/>
      <c r="FI238" s="136"/>
      <c r="FJ238" s="136"/>
      <c r="FK238" s="136"/>
      <c r="FL238" s="136"/>
      <c r="FM238" s="136"/>
      <c r="FN238" s="136"/>
      <c r="FO238" s="136"/>
      <c r="FP238" s="136"/>
      <c r="FQ238" s="136"/>
      <c r="FR238" s="136"/>
      <c r="FS238" s="136"/>
      <c r="FT238" s="136"/>
      <c r="FU238" s="136"/>
      <c r="FV238" s="136"/>
      <c r="FW238" s="136"/>
      <c r="FX238" s="136"/>
      <c r="FY238" s="136"/>
      <c r="FZ238" s="136"/>
      <c r="GA238" s="136"/>
      <c r="GB238" s="136"/>
      <c r="GC238" s="136"/>
      <c r="GD238" s="136"/>
      <c r="GE238" s="136"/>
      <c r="GF238" s="136"/>
      <c r="GG238" s="136"/>
      <c r="GH238" s="136"/>
      <c r="GI238" s="136"/>
      <c r="GJ238" s="136"/>
      <c r="GK238" s="136"/>
      <c r="GL238" s="136"/>
      <c r="GM238" s="136"/>
      <c r="GN238" s="136"/>
      <c r="GO238" s="136"/>
      <c r="GP238" s="136"/>
      <c r="GQ238" s="136"/>
      <c r="GR238" s="136"/>
      <c r="GS238" s="136"/>
      <c r="GT238" s="136"/>
      <c r="GU238" s="136"/>
      <c r="GV238" s="136"/>
      <c r="GW238" s="136"/>
      <c r="GX238" s="136"/>
      <c r="GY238" s="136"/>
      <c r="GZ238" s="136"/>
      <c r="HA238" s="136"/>
      <c r="HB238" s="136"/>
      <c r="HC238" s="136"/>
      <c r="HD238" s="136"/>
      <c r="HE238" s="136"/>
      <c r="HF238" s="136"/>
      <c r="HG238" s="136"/>
      <c r="HH238" s="136"/>
      <c r="HI238" s="136"/>
      <c r="HJ238" s="136"/>
      <c r="HK238" s="136"/>
      <c r="HL238" s="136"/>
      <c r="HM238" s="136"/>
      <c r="HN238" s="81"/>
      <c r="HO238" s="81"/>
      <c r="HP238" s="81"/>
      <c r="HQ238" s="81"/>
      <c r="HR238" s="81"/>
      <c r="HS238" s="81"/>
      <c r="HT238" s="81"/>
      <c r="HU238" s="81"/>
      <c r="HV238" s="81"/>
      <c r="HW238" s="81"/>
    </row>
    <row r="239" ht="12.75" customHeight="1">
      <c r="A239" s="19"/>
      <c r="B239" s="24"/>
      <c r="C239" s="135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6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36"/>
      <c r="BR239" s="136"/>
      <c r="BS239" s="136"/>
      <c r="BT239" s="136"/>
      <c r="BU239" s="136"/>
      <c r="BV239" s="136"/>
      <c r="BW239" s="136"/>
      <c r="BX239" s="136"/>
      <c r="BY239" s="136"/>
      <c r="BZ239" s="136"/>
      <c r="CA239" s="136"/>
      <c r="CB239" s="136"/>
      <c r="CC239" s="136"/>
      <c r="CD239" s="136"/>
      <c r="CE239" s="136"/>
      <c r="CF239" s="136"/>
      <c r="CG239" s="136"/>
      <c r="CH239" s="136"/>
      <c r="CI239" s="136"/>
      <c r="CJ239" s="136"/>
      <c r="CK239" s="136"/>
      <c r="CL239" s="136"/>
      <c r="CM239" s="136"/>
      <c r="CN239" s="136"/>
      <c r="CO239" s="136"/>
      <c r="CP239" s="136"/>
      <c r="CQ239" s="136"/>
      <c r="CR239" s="136"/>
      <c r="CS239" s="136"/>
      <c r="CT239" s="136"/>
      <c r="CU239" s="136"/>
      <c r="CV239" s="136"/>
      <c r="CW239" s="136"/>
      <c r="CX239" s="136"/>
      <c r="CY239" s="136"/>
      <c r="CZ239" s="136"/>
      <c r="DA239" s="136"/>
      <c r="DB239" s="136"/>
      <c r="DC239" s="136"/>
      <c r="DD239" s="136"/>
      <c r="DE239" s="136"/>
      <c r="DF239" s="136"/>
      <c r="DG239" s="136"/>
      <c r="DH239" s="136"/>
      <c r="DI239" s="136"/>
      <c r="DJ239" s="136"/>
      <c r="DK239" s="136"/>
      <c r="DL239" s="136"/>
      <c r="DM239" s="136"/>
      <c r="DN239" s="136"/>
      <c r="DO239" s="136"/>
      <c r="DP239" s="136"/>
      <c r="DQ239" s="136"/>
      <c r="DR239" s="136"/>
      <c r="DS239" s="136"/>
      <c r="DT239" s="136"/>
      <c r="DU239" s="136"/>
      <c r="DV239" s="136"/>
      <c r="DW239" s="136"/>
      <c r="DX239" s="136"/>
      <c r="DY239" s="136"/>
      <c r="DZ239" s="136"/>
      <c r="EA239" s="136"/>
      <c r="EB239" s="136"/>
      <c r="EC239" s="136"/>
      <c r="ED239" s="136"/>
      <c r="EE239" s="136"/>
      <c r="EF239" s="136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36"/>
      <c r="EQ239" s="136"/>
      <c r="ER239" s="136"/>
      <c r="ES239" s="136"/>
      <c r="ET239" s="136"/>
      <c r="EU239" s="136"/>
      <c r="EV239" s="136"/>
      <c r="EW239" s="136"/>
      <c r="EX239" s="136"/>
      <c r="EY239" s="136"/>
      <c r="EZ239" s="136"/>
      <c r="FA239" s="136"/>
      <c r="FB239" s="136"/>
      <c r="FC239" s="136"/>
      <c r="FD239" s="136"/>
      <c r="FE239" s="136"/>
      <c r="FF239" s="136"/>
      <c r="FG239" s="136"/>
      <c r="FH239" s="136"/>
      <c r="FI239" s="136"/>
      <c r="FJ239" s="136"/>
      <c r="FK239" s="136"/>
      <c r="FL239" s="136"/>
      <c r="FM239" s="136"/>
      <c r="FN239" s="136"/>
      <c r="FO239" s="136"/>
      <c r="FP239" s="136"/>
      <c r="FQ239" s="136"/>
      <c r="FR239" s="136"/>
      <c r="FS239" s="136"/>
      <c r="FT239" s="136"/>
      <c r="FU239" s="136"/>
      <c r="FV239" s="136"/>
      <c r="FW239" s="136"/>
      <c r="FX239" s="136"/>
      <c r="FY239" s="136"/>
      <c r="FZ239" s="136"/>
      <c r="GA239" s="136"/>
      <c r="GB239" s="136"/>
      <c r="GC239" s="136"/>
      <c r="GD239" s="136"/>
      <c r="GE239" s="136"/>
      <c r="GF239" s="136"/>
      <c r="GG239" s="136"/>
      <c r="GH239" s="136"/>
      <c r="GI239" s="136"/>
      <c r="GJ239" s="136"/>
      <c r="GK239" s="136"/>
      <c r="GL239" s="136"/>
      <c r="GM239" s="136"/>
      <c r="GN239" s="136"/>
      <c r="GO239" s="136"/>
      <c r="GP239" s="136"/>
      <c r="GQ239" s="136"/>
      <c r="GR239" s="136"/>
      <c r="GS239" s="136"/>
      <c r="GT239" s="136"/>
      <c r="GU239" s="136"/>
      <c r="GV239" s="136"/>
      <c r="GW239" s="136"/>
      <c r="GX239" s="136"/>
      <c r="GY239" s="136"/>
      <c r="GZ239" s="136"/>
      <c r="HA239" s="136"/>
      <c r="HB239" s="136"/>
      <c r="HC239" s="136"/>
      <c r="HD239" s="136"/>
      <c r="HE239" s="136"/>
      <c r="HF239" s="136"/>
      <c r="HG239" s="136"/>
      <c r="HH239" s="136"/>
      <c r="HI239" s="136"/>
      <c r="HJ239" s="136"/>
      <c r="HK239" s="136"/>
      <c r="HL239" s="136"/>
      <c r="HM239" s="136"/>
      <c r="HN239" s="81"/>
      <c r="HO239" s="81"/>
      <c r="HP239" s="81"/>
      <c r="HQ239" s="81"/>
      <c r="HR239" s="81"/>
      <c r="HS239" s="81"/>
      <c r="HT239" s="81"/>
      <c r="HU239" s="81"/>
      <c r="HV239" s="81"/>
      <c r="HW239" s="81"/>
    </row>
    <row r="240" ht="12.75" customHeight="1">
      <c r="A240" s="19"/>
      <c r="B240" s="24"/>
      <c r="C240" s="135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6"/>
      <c r="AW240" s="136"/>
      <c r="AX240" s="136"/>
      <c r="AY240" s="136"/>
      <c r="AZ240" s="136"/>
      <c r="BA240" s="136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36"/>
      <c r="BR240" s="136"/>
      <c r="BS240" s="136"/>
      <c r="BT240" s="136"/>
      <c r="BU240" s="136"/>
      <c r="BV240" s="136"/>
      <c r="BW240" s="136"/>
      <c r="BX240" s="136"/>
      <c r="BY240" s="136"/>
      <c r="BZ240" s="136"/>
      <c r="CA240" s="136"/>
      <c r="CB240" s="136"/>
      <c r="CC240" s="136"/>
      <c r="CD240" s="136"/>
      <c r="CE240" s="136"/>
      <c r="CF240" s="136"/>
      <c r="CG240" s="136"/>
      <c r="CH240" s="136"/>
      <c r="CI240" s="136"/>
      <c r="CJ240" s="136"/>
      <c r="CK240" s="136"/>
      <c r="CL240" s="136"/>
      <c r="CM240" s="136"/>
      <c r="CN240" s="136"/>
      <c r="CO240" s="136"/>
      <c r="CP240" s="136"/>
      <c r="CQ240" s="136"/>
      <c r="CR240" s="136"/>
      <c r="CS240" s="136"/>
      <c r="CT240" s="136"/>
      <c r="CU240" s="136"/>
      <c r="CV240" s="136"/>
      <c r="CW240" s="136"/>
      <c r="CX240" s="136"/>
      <c r="CY240" s="136"/>
      <c r="CZ240" s="136"/>
      <c r="DA240" s="136"/>
      <c r="DB240" s="136"/>
      <c r="DC240" s="136"/>
      <c r="DD240" s="136"/>
      <c r="DE240" s="136"/>
      <c r="DF240" s="136"/>
      <c r="DG240" s="136"/>
      <c r="DH240" s="136"/>
      <c r="DI240" s="136"/>
      <c r="DJ240" s="136"/>
      <c r="DK240" s="136"/>
      <c r="DL240" s="136"/>
      <c r="DM240" s="136"/>
      <c r="DN240" s="136"/>
      <c r="DO240" s="136"/>
      <c r="DP240" s="136"/>
      <c r="DQ240" s="136"/>
      <c r="DR240" s="136"/>
      <c r="DS240" s="136"/>
      <c r="DT240" s="136"/>
      <c r="DU240" s="136"/>
      <c r="DV240" s="136"/>
      <c r="DW240" s="136"/>
      <c r="DX240" s="136"/>
      <c r="DY240" s="136"/>
      <c r="DZ240" s="136"/>
      <c r="EA240" s="136"/>
      <c r="EB240" s="136"/>
      <c r="EC240" s="136"/>
      <c r="ED240" s="136"/>
      <c r="EE240" s="136"/>
      <c r="EF240" s="136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36"/>
      <c r="EQ240" s="136"/>
      <c r="ER240" s="136"/>
      <c r="ES240" s="136"/>
      <c r="ET240" s="136"/>
      <c r="EU240" s="136"/>
      <c r="EV240" s="136"/>
      <c r="EW240" s="136"/>
      <c r="EX240" s="136"/>
      <c r="EY240" s="136"/>
      <c r="EZ240" s="136"/>
      <c r="FA240" s="136"/>
      <c r="FB240" s="136"/>
      <c r="FC240" s="136"/>
      <c r="FD240" s="136"/>
      <c r="FE240" s="136"/>
      <c r="FF240" s="136"/>
      <c r="FG240" s="136"/>
      <c r="FH240" s="136"/>
      <c r="FI240" s="136"/>
      <c r="FJ240" s="136"/>
      <c r="FK240" s="136"/>
      <c r="FL240" s="136"/>
      <c r="FM240" s="136"/>
      <c r="FN240" s="136"/>
      <c r="FO240" s="136"/>
      <c r="FP240" s="136"/>
      <c r="FQ240" s="136"/>
      <c r="FR240" s="136"/>
      <c r="FS240" s="136"/>
      <c r="FT240" s="136"/>
      <c r="FU240" s="136"/>
      <c r="FV240" s="136"/>
      <c r="FW240" s="136"/>
      <c r="FX240" s="136"/>
      <c r="FY240" s="136"/>
      <c r="FZ240" s="136"/>
      <c r="GA240" s="136"/>
      <c r="GB240" s="136"/>
      <c r="GC240" s="136"/>
      <c r="GD240" s="136"/>
      <c r="GE240" s="136"/>
      <c r="GF240" s="136"/>
      <c r="GG240" s="136"/>
      <c r="GH240" s="136"/>
      <c r="GI240" s="136"/>
      <c r="GJ240" s="136"/>
      <c r="GK240" s="136"/>
      <c r="GL240" s="136"/>
      <c r="GM240" s="136"/>
      <c r="GN240" s="136"/>
      <c r="GO240" s="136"/>
      <c r="GP240" s="136"/>
      <c r="GQ240" s="136"/>
      <c r="GR240" s="136"/>
      <c r="GS240" s="136"/>
      <c r="GT240" s="136"/>
      <c r="GU240" s="136"/>
      <c r="GV240" s="136"/>
      <c r="GW240" s="136"/>
      <c r="GX240" s="136"/>
      <c r="GY240" s="136"/>
      <c r="GZ240" s="136"/>
      <c r="HA240" s="136"/>
      <c r="HB240" s="136"/>
      <c r="HC240" s="136"/>
      <c r="HD240" s="136"/>
      <c r="HE240" s="136"/>
      <c r="HF240" s="136"/>
      <c r="HG240" s="136"/>
      <c r="HH240" s="136"/>
      <c r="HI240" s="136"/>
      <c r="HJ240" s="136"/>
      <c r="HK240" s="136"/>
      <c r="HL240" s="136"/>
      <c r="HM240" s="136"/>
      <c r="HN240" s="81"/>
      <c r="HO240" s="81"/>
      <c r="HP240" s="81"/>
      <c r="HQ240" s="81"/>
      <c r="HR240" s="81"/>
      <c r="HS240" s="81"/>
      <c r="HT240" s="81"/>
      <c r="HU240" s="81"/>
      <c r="HV240" s="81"/>
      <c r="HW240" s="81"/>
    </row>
    <row r="241" ht="12.75" customHeight="1">
      <c r="A241" s="19"/>
      <c r="B241" s="24"/>
      <c r="C241" s="135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6"/>
      <c r="BW241" s="136"/>
      <c r="BX241" s="136"/>
      <c r="BY241" s="136"/>
      <c r="BZ241" s="136"/>
      <c r="CA241" s="136"/>
      <c r="CB241" s="136"/>
      <c r="CC241" s="136"/>
      <c r="CD241" s="136"/>
      <c r="CE241" s="136"/>
      <c r="CF241" s="136"/>
      <c r="CG241" s="136"/>
      <c r="CH241" s="136"/>
      <c r="CI241" s="136"/>
      <c r="CJ241" s="136"/>
      <c r="CK241" s="136"/>
      <c r="CL241" s="136"/>
      <c r="CM241" s="136"/>
      <c r="CN241" s="136"/>
      <c r="CO241" s="136"/>
      <c r="CP241" s="136"/>
      <c r="CQ241" s="136"/>
      <c r="CR241" s="136"/>
      <c r="CS241" s="136"/>
      <c r="CT241" s="136"/>
      <c r="CU241" s="136"/>
      <c r="CV241" s="136"/>
      <c r="CW241" s="136"/>
      <c r="CX241" s="136"/>
      <c r="CY241" s="136"/>
      <c r="CZ241" s="136"/>
      <c r="DA241" s="136"/>
      <c r="DB241" s="136"/>
      <c r="DC241" s="136"/>
      <c r="DD241" s="136"/>
      <c r="DE241" s="136"/>
      <c r="DF241" s="136"/>
      <c r="DG241" s="136"/>
      <c r="DH241" s="136"/>
      <c r="DI241" s="136"/>
      <c r="DJ241" s="136"/>
      <c r="DK241" s="136"/>
      <c r="DL241" s="136"/>
      <c r="DM241" s="136"/>
      <c r="DN241" s="136"/>
      <c r="DO241" s="136"/>
      <c r="DP241" s="136"/>
      <c r="DQ241" s="136"/>
      <c r="DR241" s="136"/>
      <c r="DS241" s="136"/>
      <c r="DT241" s="136"/>
      <c r="DU241" s="136"/>
      <c r="DV241" s="136"/>
      <c r="DW241" s="136"/>
      <c r="DX241" s="136"/>
      <c r="DY241" s="136"/>
      <c r="DZ241" s="136"/>
      <c r="EA241" s="136"/>
      <c r="EB241" s="136"/>
      <c r="EC241" s="136"/>
      <c r="ED241" s="136"/>
      <c r="EE241" s="136"/>
      <c r="EF241" s="136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36"/>
      <c r="EQ241" s="136"/>
      <c r="ER241" s="136"/>
      <c r="ES241" s="136"/>
      <c r="ET241" s="136"/>
      <c r="EU241" s="136"/>
      <c r="EV241" s="136"/>
      <c r="EW241" s="136"/>
      <c r="EX241" s="136"/>
      <c r="EY241" s="136"/>
      <c r="EZ241" s="136"/>
      <c r="FA241" s="136"/>
      <c r="FB241" s="136"/>
      <c r="FC241" s="136"/>
      <c r="FD241" s="136"/>
      <c r="FE241" s="136"/>
      <c r="FF241" s="136"/>
      <c r="FG241" s="136"/>
      <c r="FH241" s="136"/>
      <c r="FI241" s="136"/>
      <c r="FJ241" s="136"/>
      <c r="FK241" s="136"/>
      <c r="FL241" s="136"/>
      <c r="FM241" s="136"/>
      <c r="FN241" s="136"/>
      <c r="FO241" s="136"/>
      <c r="FP241" s="136"/>
      <c r="FQ241" s="136"/>
      <c r="FR241" s="136"/>
      <c r="FS241" s="136"/>
      <c r="FT241" s="136"/>
      <c r="FU241" s="136"/>
      <c r="FV241" s="136"/>
      <c r="FW241" s="136"/>
      <c r="FX241" s="136"/>
      <c r="FY241" s="136"/>
      <c r="FZ241" s="136"/>
      <c r="GA241" s="136"/>
      <c r="GB241" s="136"/>
      <c r="GC241" s="136"/>
      <c r="GD241" s="136"/>
      <c r="GE241" s="136"/>
      <c r="GF241" s="136"/>
      <c r="GG241" s="136"/>
      <c r="GH241" s="136"/>
      <c r="GI241" s="136"/>
      <c r="GJ241" s="136"/>
      <c r="GK241" s="136"/>
      <c r="GL241" s="136"/>
      <c r="GM241" s="136"/>
      <c r="GN241" s="136"/>
      <c r="GO241" s="136"/>
      <c r="GP241" s="136"/>
      <c r="GQ241" s="136"/>
      <c r="GR241" s="136"/>
      <c r="GS241" s="136"/>
      <c r="GT241" s="136"/>
      <c r="GU241" s="136"/>
      <c r="GV241" s="136"/>
      <c r="GW241" s="136"/>
      <c r="GX241" s="136"/>
      <c r="GY241" s="136"/>
      <c r="GZ241" s="136"/>
      <c r="HA241" s="136"/>
      <c r="HB241" s="136"/>
      <c r="HC241" s="136"/>
      <c r="HD241" s="136"/>
      <c r="HE241" s="136"/>
      <c r="HF241" s="136"/>
      <c r="HG241" s="136"/>
      <c r="HH241" s="136"/>
      <c r="HI241" s="136"/>
      <c r="HJ241" s="136"/>
      <c r="HK241" s="136"/>
      <c r="HL241" s="136"/>
      <c r="HM241" s="136"/>
      <c r="HN241" s="81"/>
      <c r="HO241" s="81"/>
      <c r="HP241" s="81"/>
      <c r="HQ241" s="81"/>
      <c r="HR241" s="81"/>
      <c r="HS241" s="81"/>
      <c r="HT241" s="81"/>
      <c r="HU241" s="81"/>
      <c r="HV241" s="81"/>
      <c r="HW241" s="81"/>
    </row>
    <row r="242" ht="12.75" customHeight="1">
      <c r="A242" s="19"/>
      <c r="B242" s="24"/>
      <c r="C242" s="135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6"/>
      <c r="AV242" s="136"/>
      <c r="AW242" s="136"/>
      <c r="AX242" s="136"/>
      <c r="AY242" s="136"/>
      <c r="AZ242" s="136"/>
      <c r="BA242" s="136"/>
      <c r="BB242" s="136"/>
      <c r="BC242" s="136"/>
      <c r="BD242" s="136"/>
      <c r="BE242" s="136"/>
      <c r="BF242" s="136"/>
      <c r="BG242" s="136"/>
      <c r="BH242" s="136"/>
      <c r="BI242" s="136"/>
      <c r="BJ242" s="136"/>
      <c r="BK242" s="136"/>
      <c r="BL242" s="136"/>
      <c r="BM242" s="136"/>
      <c r="BN242" s="136"/>
      <c r="BO242" s="136"/>
      <c r="BP242" s="136"/>
      <c r="BQ242" s="136"/>
      <c r="BR242" s="136"/>
      <c r="BS242" s="136"/>
      <c r="BT242" s="136"/>
      <c r="BU242" s="136"/>
      <c r="BV242" s="136"/>
      <c r="BW242" s="136"/>
      <c r="BX242" s="136"/>
      <c r="BY242" s="136"/>
      <c r="BZ242" s="136"/>
      <c r="CA242" s="136"/>
      <c r="CB242" s="136"/>
      <c r="CC242" s="136"/>
      <c r="CD242" s="136"/>
      <c r="CE242" s="136"/>
      <c r="CF242" s="136"/>
      <c r="CG242" s="136"/>
      <c r="CH242" s="136"/>
      <c r="CI242" s="136"/>
      <c r="CJ242" s="136"/>
      <c r="CK242" s="136"/>
      <c r="CL242" s="136"/>
      <c r="CM242" s="136"/>
      <c r="CN242" s="136"/>
      <c r="CO242" s="136"/>
      <c r="CP242" s="136"/>
      <c r="CQ242" s="136"/>
      <c r="CR242" s="136"/>
      <c r="CS242" s="136"/>
      <c r="CT242" s="136"/>
      <c r="CU242" s="136"/>
      <c r="CV242" s="136"/>
      <c r="CW242" s="136"/>
      <c r="CX242" s="136"/>
      <c r="CY242" s="136"/>
      <c r="CZ242" s="136"/>
      <c r="DA242" s="136"/>
      <c r="DB242" s="136"/>
      <c r="DC242" s="136"/>
      <c r="DD242" s="136"/>
      <c r="DE242" s="136"/>
      <c r="DF242" s="136"/>
      <c r="DG242" s="136"/>
      <c r="DH242" s="136"/>
      <c r="DI242" s="136"/>
      <c r="DJ242" s="136"/>
      <c r="DK242" s="136"/>
      <c r="DL242" s="136"/>
      <c r="DM242" s="136"/>
      <c r="DN242" s="136"/>
      <c r="DO242" s="136"/>
      <c r="DP242" s="136"/>
      <c r="DQ242" s="136"/>
      <c r="DR242" s="136"/>
      <c r="DS242" s="136"/>
      <c r="DT242" s="136"/>
      <c r="DU242" s="136"/>
      <c r="DV242" s="136"/>
      <c r="DW242" s="136"/>
      <c r="DX242" s="136"/>
      <c r="DY242" s="136"/>
      <c r="DZ242" s="136"/>
      <c r="EA242" s="136"/>
      <c r="EB242" s="136"/>
      <c r="EC242" s="136"/>
      <c r="ED242" s="136"/>
      <c r="EE242" s="136"/>
      <c r="EF242" s="136"/>
      <c r="EG242" s="136"/>
      <c r="EH242" s="136"/>
      <c r="EI242" s="136"/>
      <c r="EJ242" s="136"/>
      <c r="EK242" s="136"/>
      <c r="EL242" s="136"/>
      <c r="EM242" s="136"/>
      <c r="EN242" s="136"/>
      <c r="EO242" s="136"/>
      <c r="EP242" s="136"/>
      <c r="EQ242" s="136"/>
      <c r="ER242" s="136"/>
      <c r="ES242" s="136"/>
      <c r="ET242" s="136"/>
      <c r="EU242" s="136"/>
      <c r="EV242" s="136"/>
      <c r="EW242" s="136"/>
      <c r="EX242" s="136"/>
      <c r="EY242" s="136"/>
      <c r="EZ242" s="136"/>
      <c r="FA242" s="136"/>
      <c r="FB242" s="136"/>
      <c r="FC242" s="136"/>
      <c r="FD242" s="136"/>
      <c r="FE242" s="136"/>
      <c r="FF242" s="136"/>
      <c r="FG242" s="136"/>
      <c r="FH242" s="136"/>
      <c r="FI242" s="136"/>
      <c r="FJ242" s="136"/>
      <c r="FK242" s="136"/>
      <c r="FL242" s="136"/>
      <c r="FM242" s="136"/>
      <c r="FN242" s="136"/>
      <c r="FO242" s="136"/>
      <c r="FP242" s="136"/>
      <c r="FQ242" s="136"/>
      <c r="FR242" s="136"/>
      <c r="FS242" s="136"/>
      <c r="FT242" s="136"/>
      <c r="FU242" s="136"/>
      <c r="FV242" s="136"/>
      <c r="FW242" s="136"/>
      <c r="FX242" s="136"/>
      <c r="FY242" s="136"/>
      <c r="FZ242" s="136"/>
      <c r="GA242" s="136"/>
      <c r="GB242" s="136"/>
      <c r="GC242" s="136"/>
      <c r="GD242" s="136"/>
      <c r="GE242" s="136"/>
      <c r="GF242" s="136"/>
      <c r="GG242" s="136"/>
      <c r="GH242" s="136"/>
      <c r="GI242" s="136"/>
      <c r="GJ242" s="136"/>
      <c r="GK242" s="136"/>
      <c r="GL242" s="136"/>
      <c r="GM242" s="136"/>
      <c r="GN242" s="136"/>
      <c r="GO242" s="136"/>
      <c r="GP242" s="136"/>
      <c r="GQ242" s="136"/>
      <c r="GR242" s="136"/>
      <c r="GS242" s="136"/>
      <c r="GT242" s="136"/>
      <c r="GU242" s="136"/>
      <c r="GV242" s="136"/>
      <c r="GW242" s="136"/>
      <c r="GX242" s="136"/>
      <c r="GY242" s="136"/>
      <c r="GZ242" s="136"/>
      <c r="HA242" s="136"/>
      <c r="HB242" s="136"/>
      <c r="HC242" s="136"/>
      <c r="HD242" s="136"/>
      <c r="HE242" s="136"/>
      <c r="HF242" s="136"/>
      <c r="HG242" s="136"/>
      <c r="HH242" s="136"/>
      <c r="HI242" s="136"/>
      <c r="HJ242" s="136"/>
      <c r="HK242" s="136"/>
      <c r="HL242" s="136"/>
      <c r="HM242" s="136"/>
      <c r="HN242" s="81"/>
      <c r="HO242" s="81"/>
      <c r="HP242" s="81"/>
      <c r="HQ242" s="81"/>
      <c r="HR242" s="81"/>
      <c r="HS242" s="81"/>
      <c r="HT242" s="81"/>
      <c r="HU242" s="81"/>
      <c r="HV242" s="81"/>
      <c r="HW242" s="81"/>
    </row>
    <row r="243" ht="12.75" customHeight="1">
      <c r="A243" s="19"/>
      <c r="B243" s="24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6"/>
      <c r="AV243" s="136"/>
      <c r="AW243" s="136"/>
      <c r="AX243" s="136"/>
      <c r="AY243" s="136"/>
      <c r="AZ243" s="136"/>
      <c r="BA243" s="136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36"/>
      <c r="BR243" s="136"/>
      <c r="BS243" s="136"/>
      <c r="BT243" s="136"/>
      <c r="BU243" s="136"/>
      <c r="BV243" s="136"/>
      <c r="BW243" s="136"/>
      <c r="BX243" s="136"/>
      <c r="BY243" s="136"/>
      <c r="BZ243" s="136"/>
      <c r="CA243" s="136"/>
      <c r="CB243" s="136"/>
      <c r="CC243" s="136"/>
      <c r="CD243" s="136"/>
      <c r="CE243" s="136"/>
      <c r="CF243" s="136"/>
      <c r="CG243" s="136"/>
      <c r="CH243" s="136"/>
      <c r="CI243" s="136"/>
      <c r="CJ243" s="136"/>
      <c r="CK243" s="136"/>
      <c r="CL243" s="136"/>
      <c r="CM243" s="136"/>
      <c r="CN243" s="136"/>
      <c r="CO243" s="136"/>
      <c r="CP243" s="136"/>
      <c r="CQ243" s="136"/>
      <c r="CR243" s="136"/>
      <c r="CS243" s="136"/>
      <c r="CT243" s="136"/>
      <c r="CU243" s="136"/>
      <c r="CV243" s="136"/>
      <c r="CW243" s="136"/>
      <c r="CX243" s="136"/>
      <c r="CY243" s="136"/>
      <c r="CZ243" s="136"/>
      <c r="DA243" s="136"/>
      <c r="DB243" s="136"/>
      <c r="DC243" s="136"/>
      <c r="DD243" s="136"/>
      <c r="DE243" s="136"/>
      <c r="DF243" s="136"/>
      <c r="DG243" s="136"/>
      <c r="DH243" s="136"/>
      <c r="DI243" s="136"/>
      <c r="DJ243" s="136"/>
      <c r="DK243" s="136"/>
      <c r="DL243" s="136"/>
      <c r="DM243" s="136"/>
      <c r="DN243" s="136"/>
      <c r="DO243" s="136"/>
      <c r="DP243" s="136"/>
      <c r="DQ243" s="136"/>
      <c r="DR243" s="136"/>
      <c r="DS243" s="136"/>
      <c r="DT243" s="136"/>
      <c r="DU243" s="136"/>
      <c r="DV243" s="136"/>
      <c r="DW243" s="136"/>
      <c r="DX243" s="136"/>
      <c r="DY243" s="136"/>
      <c r="DZ243" s="136"/>
      <c r="EA243" s="136"/>
      <c r="EB243" s="136"/>
      <c r="EC243" s="136"/>
      <c r="ED243" s="136"/>
      <c r="EE243" s="136"/>
      <c r="EF243" s="136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36"/>
      <c r="EQ243" s="136"/>
      <c r="ER243" s="136"/>
      <c r="ES243" s="136"/>
      <c r="ET243" s="136"/>
      <c r="EU243" s="136"/>
      <c r="EV243" s="136"/>
      <c r="EW243" s="136"/>
      <c r="EX243" s="136"/>
      <c r="EY243" s="136"/>
      <c r="EZ243" s="136"/>
      <c r="FA243" s="136"/>
      <c r="FB243" s="136"/>
      <c r="FC243" s="136"/>
      <c r="FD243" s="136"/>
      <c r="FE243" s="136"/>
      <c r="FF243" s="136"/>
      <c r="FG243" s="136"/>
      <c r="FH243" s="136"/>
      <c r="FI243" s="136"/>
      <c r="FJ243" s="136"/>
      <c r="FK243" s="136"/>
      <c r="FL243" s="136"/>
      <c r="FM243" s="136"/>
      <c r="FN243" s="136"/>
      <c r="FO243" s="136"/>
      <c r="FP243" s="136"/>
      <c r="FQ243" s="136"/>
      <c r="FR243" s="136"/>
      <c r="FS243" s="136"/>
      <c r="FT243" s="136"/>
      <c r="FU243" s="136"/>
      <c r="FV243" s="136"/>
      <c r="FW243" s="136"/>
      <c r="FX243" s="136"/>
      <c r="FY243" s="136"/>
      <c r="FZ243" s="136"/>
      <c r="GA243" s="136"/>
      <c r="GB243" s="136"/>
      <c r="GC243" s="136"/>
      <c r="GD243" s="136"/>
      <c r="GE243" s="136"/>
      <c r="GF243" s="136"/>
      <c r="GG243" s="136"/>
      <c r="GH243" s="136"/>
      <c r="GI243" s="136"/>
      <c r="GJ243" s="136"/>
      <c r="GK243" s="136"/>
      <c r="GL243" s="136"/>
      <c r="GM243" s="136"/>
      <c r="GN243" s="136"/>
      <c r="GO243" s="136"/>
      <c r="GP243" s="136"/>
      <c r="GQ243" s="136"/>
      <c r="GR243" s="136"/>
      <c r="GS243" s="136"/>
      <c r="GT243" s="136"/>
      <c r="GU243" s="136"/>
      <c r="GV243" s="136"/>
      <c r="GW243" s="136"/>
      <c r="GX243" s="136"/>
      <c r="GY243" s="136"/>
      <c r="GZ243" s="136"/>
      <c r="HA243" s="136"/>
      <c r="HB243" s="136"/>
      <c r="HC243" s="136"/>
      <c r="HD243" s="136"/>
      <c r="HE243" s="136"/>
      <c r="HF243" s="136"/>
      <c r="HG243" s="136"/>
      <c r="HH243" s="136"/>
      <c r="HI243" s="136"/>
      <c r="HJ243" s="136"/>
      <c r="HK243" s="136"/>
      <c r="HL243" s="136"/>
      <c r="HM243" s="136"/>
      <c r="HN243" s="81"/>
      <c r="HO243" s="81"/>
      <c r="HP243" s="81"/>
      <c r="HQ243" s="81"/>
      <c r="HR243" s="81"/>
      <c r="HS243" s="81"/>
      <c r="HT243" s="81"/>
      <c r="HU243" s="81"/>
      <c r="HV243" s="81"/>
      <c r="HW243" s="81"/>
    </row>
  </sheetData>
  <mergeCells count="1">
    <mergeCell ref="B2:B3"/>
  </mergeCells>
  <conditionalFormatting sqref="C6:HW6 C42 C45 C51">
    <cfRule type="expression" dxfId="0" priority="1">
      <formula>#REF!&gt;=TODAY()</formula>
    </cfRule>
  </conditionalFormatting>
  <conditionalFormatting sqref="C6:HW6">
    <cfRule type="expression" dxfId="0" priority="2">
      <formula>#REF!&gt;=TODAY()</formula>
    </cfRule>
  </conditionalFormatting>
  <conditionalFormatting sqref="C38 C42:HM42 C45:HM45 C51:HP51">
    <cfRule type="expression" dxfId="0" priority="3">
      <formula>#REF!&gt;=TODAY()</formula>
    </cfRule>
  </conditionalFormatting>
  <conditionalFormatting sqref="C38 C42:HM42 C45:HM45 C51:HP51">
    <cfRule type="expression" dxfId="0" priority="4">
      <formula>#REF!&gt;=TODAY()</formula>
    </cfRule>
  </conditionalFormatting>
  <conditionalFormatting sqref="C38 C42:HM42 C45:HM45 C51:HP51">
    <cfRule type="expression" dxfId="0" priority="5">
      <formula>#REF!&gt;=TODAY()</formula>
    </cfRule>
  </conditionalFormatting>
  <conditionalFormatting sqref="C38 C42:HM42 C45:HM45 C51:HP51">
    <cfRule type="expression" dxfId="0" priority="6">
      <formula>#REF!&gt;=TODAY()</formula>
    </cfRule>
  </conditionalFormatting>
  <conditionalFormatting sqref="C42:HM42 C45:HM45 C51:HP51">
    <cfRule type="expression" dxfId="0" priority="7">
      <formula>#REF!&gt;=TODAY()</formula>
    </cfRule>
  </conditionalFormatting>
  <conditionalFormatting sqref="C42:HM42 C45:HM45 C51:HP51">
    <cfRule type="expression" dxfId="0" priority="8">
      <formula>#REF!&gt;=TODAY()</formula>
    </cfRule>
  </conditionalFormatting>
  <conditionalFormatting sqref="C42:HM42 C45:HM45 C51:HP51">
    <cfRule type="expression" dxfId="0" priority="9">
      <formula>#REF!&gt;=TODAY()</formula>
    </cfRule>
  </conditionalFormatting>
  <conditionalFormatting sqref="C42:HM42 C45:HM45 C51:HP51">
    <cfRule type="expression" dxfId="0" priority="10">
      <formula>#REF!&gt;=TODAY()</formula>
    </cfRule>
  </conditionalFormatting>
  <conditionalFormatting sqref="C42:HM42 C45:HM45 C51:HP51">
    <cfRule type="expression" dxfId="0" priority="11">
      <formula>#REF!&gt;=TODAY()</formula>
    </cfRule>
  </conditionalFormatting>
  <conditionalFormatting sqref="C42:HM42 C45:HM45 C51:HP51">
    <cfRule type="expression" dxfId="0" priority="12">
      <formula>#REF!&gt;=TODAY()</formula>
    </cfRule>
  </conditionalFormatting>
  <conditionalFormatting sqref="C42:HM42 C45:HM45 C51:HP51">
    <cfRule type="expression" dxfId="0" priority="13">
      <formula>#REF!&gt;=TODAY()</formula>
    </cfRule>
  </conditionalFormatting>
  <conditionalFormatting sqref="C42:HM42 C45:HM45 C51:HP51">
    <cfRule type="expression" dxfId="0" priority="14">
      <formula>#REF!&gt;=TODAY()</formula>
    </cfRule>
  </conditionalFormatting>
  <conditionalFormatting sqref="C42:HM42 C45:HM45 C51:HP51">
    <cfRule type="expression" dxfId="0" priority="15">
      <formula>#REF!&gt;=TODAY()</formula>
    </cfRule>
  </conditionalFormatting>
  <conditionalFormatting sqref="C42:HM42 C45:HM45 C51:HP51">
    <cfRule type="expression" dxfId="0" priority="16">
      <formula>#REF!&gt;=TODAY()</formula>
    </cfRule>
  </conditionalFormatting>
  <conditionalFormatting sqref="C42:HM42 C45:HM45 C51:HP51">
    <cfRule type="expression" dxfId="0" priority="17">
      <formula>#REF!&gt;=TODAY()</formula>
    </cfRule>
  </conditionalFormatting>
  <conditionalFormatting sqref="C42:HM42 C45:HM45 C51:HP51">
    <cfRule type="expression" dxfId="0" priority="18">
      <formula>#REF!&gt;=TODAY()</formula>
    </cfRule>
  </conditionalFormatting>
  <conditionalFormatting sqref="C42:HM42 C51:HP51">
    <cfRule type="expression" dxfId="0" priority="19">
      <formula>#REF!&gt;=TODAY()</formula>
    </cfRule>
  </conditionalFormatting>
  <conditionalFormatting sqref="C42:HM42 C51:HP51">
    <cfRule type="expression" dxfId="0" priority="20">
      <formula>#REF!&gt;=TODAY()</formula>
    </cfRule>
  </conditionalFormatting>
  <conditionalFormatting sqref="C42:HM42 C51:HP51">
    <cfRule type="expression" dxfId="0" priority="21">
      <formula>#REF!&gt;=TODAY()</formula>
    </cfRule>
  </conditionalFormatting>
  <conditionalFormatting sqref="C42:HM42 C51:HP51">
    <cfRule type="expression" dxfId="0" priority="22">
      <formula>#REF!&gt;=TODAY()</formula>
    </cfRule>
  </conditionalFormatting>
  <conditionalFormatting sqref="C42:HM42 C51:HP51">
    <cfRule type="expression" dxfId="0" priority="23">
      <formula>#REF!&gt;=TODAY()</formula>
    </cfRule>
  </conditionalFormatting>
  <conditionalFormatting sqref="C42:HM42 C51:HP51">
    <cfRule type="expression" dxfId="0" priority="24">
      <formula>#REF!&gt;=TODAY()</formula>
    </cfRule>
  </conditionalFormatting>
  <conditionalFormatting sqref="C42:HM42 C51:HP51">
    <cfRule type="expression" dxfId="0" priority="25">
      <formula>#REF!&gt;=TODAY()</formula>
    </cfRule>
  </conditionalFormatting>
  <conditionalFormatting sqref="C42:HM42 C51:HP51">
    <cfRule type="expression" dxfId="0" priority="26">
      <formula>#REF!&gt;=TODAY()</formula>
    </cfRule>
  </conditionalFormatting>
  <conditionalFormatting sqref="C42:HM42 C51:HP51">
    <cfRule type="expression" dxfId="0" priority="27">
      <formula>#REF!&gt;=TODAY()</formula>
    </cfRule>
  </conditionalFormatting>
  <conditionalFormatting sqref="C42:HM42 C51:HP51">
    <cfRule type="expression" dxfId="0" priority="28">
      <formula>#REF!&gt;=TODAY()</formula>
    </cfRule>
  </conditionalFormatting>
  <conditionalFormatting sqref="C42:HM42 C51:HP51">
    <cfRule type="expression" dxfId="0" priority="29">
      <formula>#REF!&gt;=TODAY()</formula>
    </cfRule>
  </conditionalFormatting>
  <conditionalFormatting sqref="C42:HM42 C51:HP51">
    <cfRule type="expression" dxfId="0" priority="30">
      <formula>#REF!&gt;=TODAY()</formula>
    </cfRule>
  </conditionalFormatting>
  <conditionalFormatting sqref="C42:HM42 C51:HP51">
    <cfRule type="expression" dxfId="0" priority="31">
      <formula>#REF!&gt;=TODAY()</formula>
    </cfRule>
  </conditionalFormatting>
  <conditionalFormatting sqref="C42:HM42 C51:HP51">
    <cfRule type="expression" dxfId="0" priority="32">
      <formula>#REF!&gt;=TODAY()</formula>
    </cfRule>
  </conditionalFormatting>
  <conditionalFormatting sqref="C42:HM42 C51:HP51">
    <cfRule type="expression" dxfId="0" priority="33">
      <formula>#REF!&gt;=TODAY()</formula>
    </cfRule>
  </conditionalFormatting>
  <conditionalFormatting sqref="C42:HM42 C51:HP51">
    <cfRule type="expression" dxfId="0" priority="34">
      <formula>#REF!&gt;=TODAY()</formula>
    </cfRule>
  </conditionalFormatting>
  <conditionalFormatting sqref="C42:HM42 C51:HP51">
    <cfRule type="expression" dxfId="0" priority="35">
      <formula>#REF!&gt;=TODAY()</formula>
    </cfRule>
  </conditionalFormatting>
  <conditionalFormatting sqref="C42:HM42 C51:HP51">
    <cfRule type="expression" dxfId="0" priority="36">
      <formula>#REF!&gt;=TODAY()</formula>
    </cfRule>
  </conditionalFormatting>
  <conditionalFormatting sqref="C42:HM42 C51:HP51">
    <cfRule type="expression" dxfId="0" priority="37">
      <formula>#REF!&gt;=TODAY()</formula>
    </cfRule>
  </conditionalFormatting>
  <conditionalFormatting sqref="C42:HM42 C51:HP51">
    <cfRule type="expression" dxfId="0" priority="38">
      <formula>#REF!&gt;=TODAY()</formula>
    </cfRule>
  </conditionalFormatting>
  <conditionalFormatting sqref="C42:HM42 C51:HP51">
    <cfRule type="expression" dxfId="0" priority="39">
      <formula>#REF!&gt;=TODAY()</formula>
    </cfRule>
  </conditionalFormatting>
  <conditionalFormatting sqref="C42:HM42 C51:HP51">
    <cfRule type="expression" dxfId="0" priority="40">
      <formula>#REF!&gt;=TODAY()</formula>
    </cfRule>
  </conditionalFormatting>
  <conditionalFormatting sqref="C42:HM42 C51:HP51">
    <cfRule type="expression" dxfId="0" priority="41">
      <formula>#REF!&gt;=TODAY()</formula>
    </cfRule>
  </conditionalFormatting>
  <conditionalFormatting sqref="C42:HM42 C51:HP51">
    <cfRule type="expression" dxfId="0" priority="42">
      <formula>#REF!&gt;=TODAY()</formula>
    </cfRule>
  </conditionalFormatting>
  <conditionalFormatting sqref="C42:HM42 C51:HP51">
    <cfRule type="expression" dxfId="0" priority="43">
      <formula>#REF!&gt;=TODAY()</formula>
    </cfRule>
  </conditionalFormatting>
  <conditionalFormatting sqref="C42:HM42 C51:HP51">
    <cfRule type="expression" dxfId="0" priority="44">
      <formula>#REF!&gt;=TODAY()</formula>
    </cfRule>
  </conditionalFormatting>
  <conditionalFormatting sqref="C42:HM42 C51:HP51">
    <cfRule type="expression" dxfId="0" priority="45">
      <formula>#REF!&gt;=TODAY()</formula>
    </cfRule>
  </conditionalFormatting>
  <conditionalFormatting sqref="C42:HM42 C51:HP51">
    <cfRule type="expression" dxfId="0" priority="46">
      <formula>#REF!&gt;=TODAY()</formula>
    </cfRule>
  </conditionalFormatting>
  <conditionalFormatting sqref="C42:HM42 C51:HP51">
    <cfRule type="expression" dxfId="0" priority="47">
      <formula>#REF!&gt;=TODAY()</formula>
    </cfRule>
  </conditionalFormatting>
  <conditionalFormatting sqref="C42:HM42 C51:HP51">
    <cfRule type="expression" dxfId="0" priority="48">
      <formula>#REF!&gt;=TODAY()</formula>
    </cfRule>
  </conditionalFormatting>
  <conditionalFormatting sqref="C42:HM42 C51:HP51">
    <cfRule type="expression" dxfId="0" priority="49">
      <formula>#REF!&gt;=TODAY()</formula>
    </cfRule>
  </conditionalFormatting>
  <conditionalFormatting sqref="C42:HM42 C51:HP51">
    <cfRule type="expression" dxfId="0" priority="50">
      <formula>#REF!&gt;=TODAY()</formula>
    </cfRule>
  </conditionalFormatting>
  <conditionalFormatting sqref="C42:HM42 C51:HP51">
    <cfRule type="expression" dxfId="0" priority="51">
      <formula>#REF!&gt;=TODAY()</formula>
    </cfRule>
  </conditionalFormatting>
  <conditionalFormatting sqref="C42:HM42 C51:HP51">
    <cfRule type="expression" dxfId="0" priority="52">
      <formula>#REF!&gt;=TODAY()</formula>
    </cfRule>
  </conditionalFormatting>
  <conditionalFormatting sqref="C42:HM42 C51:HP51">
    <cfRule type="expression" dxfId="0" priority="53">
      <formula>#REF!&gt;=TODAY()</formula>
    </cfRule>
  </conditionalFormatting>
  <conditionalFormatting sqref="C42:HM42 C51:HP51">
    <cfRule type="expression" dxfId="0" priority="54">
      <formula>#REF!&gt;=TODAY()</formula>
    </cfRule>
  </conditionalFormatting>
  <conditionalFormatting sqref="C42:HM42 C51:HP51">
    <cfRule type="expression" dxfId="0" priority="55">
      <formula>#REF!&gt;=TODAY()</formula>
    </cfRule>
  </conditionalFormatting>
  <conditionalFormatting sqref="C42:HM42 C51:HP51">
    <cfRule type="expression" dxfId="0" priority="56">
      <formula>#REF!&gt;=TODAY()</formula>
    </cfRule>
  </conditionalFormatting>
  <conditionalFormatting sqref="C42:HM42 C51:HP51">
    <cfRule type="expression" dxfId="0" priority="57">
      <formula>#REF!&gt;=TODAY()</formula>
    </cfRule>
  </conditionalFormatting>
  <conditionalFormatting sqref="C42:HM42 C51:HP51">
    <cfRule type="expression" dxfId="0" priority="58">
      <formula>#REF!&gt;=TODAY()</formula>
    </cfRule>
  </conditionalFormatting>
  <conditionalFormatting sqref="C42:HM42 C51:HP51">
    <cfRule type="expression" dxfId="0" priority="59">
      <formula>#REF!&gt;=TODAY()</formula>
    </cfRule>
  </conditionalFormatting>
  <conditionalFormatting sqref="C42:HM42 C51:HP51">
    <cfRule type="expression" dxfId="0" priority="60">
      <formula>#REF!&gt;=TODAY()</formula>
    </cfRule>
  </conditionalFormatting>
  <conditionalFormatting sqref="C5:HC5 HD5:HS6 C38 C42:HM42 C45:HM45 C51:HP51">
    <cfRule type="expression" dxfId="0" priority="61">
      <formula>#REF!&gt;=TODAY()</formula>
    </cfRule>
  </conditionalFormatting>
  <conditionalFormatting sqref="C5:HC5 HD5:HS6 C38 C42:HM42 C45:HM45 C51:HP51">
    <cfRule type="expression" dxfId="0" priority="62">
      <formula>#REF!&gt;=TODAY()</formula>
    </cfRule>
  </conditionalFormatting>
  <conditionalFormatting sqref="C5:HC5 HD5:HS6 C38 C42:HM42 C45:HM45 C51:HP51">
    <cfRule type="expression" dxfId="0" priority="63">
      <formula>#REF!&gt;=TODAY()</formula>
    </cfRule>
  </conditionalFormatting>
  <conditionalFormatting sqref="C5:HC5 HD5:HS6 C38 C42:HM42 C45:HM45 C51:HP51">
    <cfRule type="expression" dxfId="0" priority="64">
      <formula>#REF!&gt;=TODAY()</formula>
    </cfRule>
  </conditionalFormatting>
  <conditionalFormatting sqref="C5:HC5 HD5:HS6 C38 C42:HM42 C45:HM45 C51:HP51">
    <cfRule type="expression" dxfId="0" priority="65">
      <formula>#REF!&gt;=TODAY()</formula>
    </cfRule>
  </conditionalFormatting>
  <conditionalFormatting sqref="C5:HC5 HD5:HS6 C38 C42:HM42 C45:HM45 C51:HP51">
    <cfRule type="expression" dxfId="0" priority="66">
      <formula>#REF!&gt;=TODAY()</formula>
    </cfRule>
  </conditionalFormatting>
  <conditionalFormatting sqref="C5:HC5 HD5:HS6 C38 C42:HM42 C45:HM45 C51:HP51">
    <cfRule type="expression" dxfId="0" priority="67">
      <formula>#REF!&gt;=TODAY()</formula>
    </cfRule>
  </conditionalFormatting>
  <conditionalFormatting sqref="C5:HC5 HD5:HS6 C38 C42:HM42 C45:HM45 C51:HP51">
    <cfRule type="expression" dxfId="0" priority="68">
      <formula>#REF!&gt;=TODAY()</formula>
    </cfRule>
  </conditionalFormatting>
  <conditionalFormatting sqref="C5:HC5 HD5:HS6 C38 C42:HM42 C45:HM45 C51:HP51">
    <cfRule type="expression" dxfId="0" priority="69">
      <formula>#REF!&gt;=TODAY()</formula>
    </cfRule>
  </conditionalFormatting>
  <conditionalFormatting sqref="C5:HC5 HD5:HS6 C38 C42:HM42 C45:HM45 C51:HP51">
    <cfRule type="expression" dxfId="0" priority="70">
      <formula>#REF!&gt;=TODAY()</formula>
    </cfRule>
  </conditionalFormatting>
  <conditionalFormatting sqref="C5:HC5 HD5:HS6 C38 C42:HM42 C45:HM45 C51:HP51">
    <cfRule type="expression" dxfId="0" priority="71">
      <formula>#REF!&gt;=TODAY()</formula>
    </cfRule>
  </conditionalFormatting>
  <conditionalFormatting sqref="C5:HC5 HD5:HS6 C38 C42:HM42 C45:HM45 C51:HP51">
    <cfRule type="expression" dxfId="0" priority="72">
      <formula>#REF!&gt;=TODAY()</formula>
    </cfRule>
  </conditionalFormatting>
  <conditionalFormatting sqref="C5:HC5 HD5:HS6 C38 C42:HM42 C45:HM45 C51:HP51">
    <cfRule type="expression" dxfId="0" priority="73">
      <formula>#REF!&gt;=TODAY()</formula>
    </cfRule>
  </conditionalFormatting>
  <conditionalFormatting sqref="C5:HC5 HD5:HS6 C38 C42:HM42 C45:HM45 C51:HP51">
    <cfRule type="expression" dxfId="0" priority="74">
      <formula>#REF!&gt;=TODAY()</formula>
    </cfRule>
  </conditionalFormatting>
  <conditionalFormatting sqref="C5:HC5 HD5:HS6 C38 C42:HM42 C45:HM45 C51:HP51">
    <cfRule type="expression" dxfId="0" priority="75">
      <formula>#REF!&gt;=TODAY()</formula>
    </cfRule>
  </conditionalFormatting>
  <conditionalFormatting sqref="C5:HC5 HD5:HS6 C38 C42:HM42 C45:HM45 C51:HP51">
    <cfRule type="expression" dxfId="0" priority="76">
      <formula>#REF!&gt;=TODAY()</formula>
    </cfRule>
  </conditionalFormatting>
  <conditionalFormatting sqref="C5:HC5 HD5:HS6 C38 C42:HM42 C45:HM45 C51:HP51">
    <cfRule type="expression" dxfId="0" priority="77">
      <formula>#REF!&gt;=TODAY()</formula>
    </cfRule>
  </conditionalFormatting>
  <conditionalFormatting sqref="C5:HC5 HD5:HS6 C38 C42:HM42 C45:HM45 C51:HP51">
    <cfRule type="expression" dxfId="0" priority="78">
      <formula>#REF!&gt;=TODAY()</formula>
    </cfRule>
  </conditionalFormatting>
  <conditionalFormatting sqref="C5:HC5 HD5:HS6 C38 C42:HM42 C45:HM45 C51:HP51">
    <cfRule type="expression" dxfId="0" priority="79">
      <formula>#REF!&gt;=TODAY()</formula>
    </cfRule>
  </conditionalFormatting>
  <conditionalFormatting sqref="C5:HC5 HD5:HS6 C38 C42:HM42 C45:HM45 C51:HP51">
    <cfRule type="expression" dxfId="0" priority="80">
      <formula>#REF!&gt;=TODAY()</formula>
    </cfRule>
  </conditionalFormatting>
  <conditionalFormatting sqref="C5:HC5 HD5:HS6 C38 C42:HM42 C45:HM45 C51:HP51">
    <cfRule type="expression" dxfId="0" priority="81">
      <formula>#REF!&gt;=TODAY()</formula>
    </cfRule>
  </conditionalFormatting>
  <conditionalFormatting sqref="C5:HC5 HD5:HS6 C38 C42:HM42 C45:HM45 C51:HP51">
    <cfRule type="expression" dxfId="0" priority="82">
      <formula>#REF!&gt;=TODAY()</formula>
    </cfRule>
  </conditionalFormatting>
  <conditionalFormatting sqref="C5:HC5 HD5:HS6 C38 C42:HM42 C45:HM45 C51:HP51">
    <cfRule type="expression" dxfId="0" priority="83">
      <formula>#REF!&gt;=TODAY()</formula>
    </cfRule>
  </conditionalFormatting>
  <conditionalFormatting sqref="C5:HC5 HD5:HS6 C38 C42:HM42 C45:HM45 C51:HP51">
    <cfRule type="expression" dxfId="0" priority="84">
      <formula>#REF!&gt;=TODAY()</formula>
    </cfRule>
  </conditionalFormatting>
  <conditionalFormatting sqref="C6:HW6">
    <cfRule type="expression" dxfId="0" priority="85">
      <formula>#REF!&gt;=TODAY()</formula>
    </cfRule>
  </conditionalFormatting>
  <conditionalFormatting sqref="C6:HW6">
    <cfRule type="expression" dxfId="0" priority="86">
      <formula>#REF!&gt;=TODAY()</formula>
    </cfRule>
  </conditionalFormatting>
  <conditionalFormatting sqref="C6:HW6">
    <cfRule type="expression" dxfId="0" priority="87">
      <formula>#REF!&gt;=TODAY()</formula>
    </cfRule>
  </conditionalFormatting>
  <conditionalFormatting sqref="C6:HW6">
    <cfRule type="expression" dxfId="0" priority="88">
      <formula>#REF!&gt;=TODAY()</formula>
    </cfRule>
  </conditionalFormatting>
  <conditionalFormatting sqref="C6:HW6">
    <cfRule type="expression" dxfId="0" priority="89">
      <formula>#REF!&gt;=TODAY()</formula>
    </cfRule>
  </conditionalFormatting>
  <conditionalFormatting sqref="C6:HW6">
    <cfRule type="expression" dxfId="0" priority="90">
      <formula>#REF!&gt;=TODAY()</formula>
    </cfRule>
  </conditionalFormatting>
  <conditionalFormatting sqref="C6:HW6">
    <cfRule type="expression" dxfId="0" priority="91">
      <formula>#REF!&gt;=TODAY()</formula>
    </cfRule>
  </conditionalFormatting>
  <conditionalFormatting sqref="C6:HW6">
    <cfRule type="expression" dxfId="0" priority="92">
      <formula>#REF!&gt;=TODAY()</formula>
    </cfRule>
  </conditionalFormatting>
  <conditionalFormatting sqref="C6:HW6">
    <cfRule type="expression" dxfId="0" priority="93">
      <formula>#REF!&gt;=TODAY()</formula>
    </cfRule>
  </conditionalFormatting>
  <conditionalFormatting sqref="C6:HW6">
    <cfRule type="expression" dxfId="0" priority="94">
      <formula>#REF!&gt;=TODAY()</formula>
    </cfRule>
  </conditionalFormatting>
  <conditionalFormatting sqref="C6:HW6">
    <cfRule type="expression" dxfId="0" priority="95">
      <formula>#REF!&gt;=TODAY()</formula>
    </cfRule>
  </conditionalFormatting>
  <conditionalFormatting sqref="C6:HW6">
    <cfRule type="expression" dxfId="0" priority="96">
      <formula>#REF!&gt;=TODAY()</formula>
    </cfRule>
  </conditionalFormatting>
  <conditionalFormatting sqref="C6:HW6">
    <cfRule type="expression" dxfId="0" priority="97">
      <formula>#REF!&gt;=TODAY()</formula>
    </cfRule>
  </conditionalFormatting>
  <conditionalFormatting sqref="C6:HW6">
    <cfRule type="expression" dxfId="0" priority="98">
      <formula>#REF!&gt;=TODAY()</formula>
    </cfRule>
  </conditionalFormatting>
  <conditionalFormatting sqref="C6:HW6">
    <cfRule type="expression" dxfId="0" priority="99">
      <formula>#REF!&gt;=TODAY()</formula>
    </cfRule>
  </conditionalFormatting>
  <conditionalFormatting sqref="C6:HW6">
    <cfRule type="expression" dxfId="0" priority="100">
      <formula>#REF!&gt;=TODAY()</formula>
    </cfRule>
  </conditionalFormatting>
  <conditionalFormatting sqref="C38 C42:HM42 C45:HM45 C51:HP51">
    <cfRule type="expression" dxfId="0" priority="101">
      <formula>#REF!&gt;=TODAY()</formula>
    </cfRule>
  </conditionalFormatting>
  <conditionalFormatting sqref="C38 C42:HM42 C45:HM45 C51:HP51">
    <cfRule type="expression" dxfId="0" priority="102">
      <formula>#REF!&gt;=TODAY()</formula>
    </cfRule>
  </conditionalFormatting>
  <conditionalFormatting sqref="C38 C42:HM42 C45:HM45 C51:HP51">
    <cfRule type="expression" dxfId="0" priority="103">
      <formula>#REF!&gt;=TODAY()</formula>
    </cfRule>
  </conditionalFormatting>
  <conditionalFormatting sqref="C38 C42:HM42 C45:HM45 C51:HP51">
    <cfRule type="expression" dxfId="0" priority="104">
      <formula>#REF!&gt;=TODAY()</formula>
    </cfRule>
  </conditionalFormatting>
  <conditionalFormatting sqref="C38 C42:HM42 C45:HM45 C51:HP51">
    <cfRule type="expression" dxfId="0" priority="105">
      <formula>#REF!&gt;=TODAY()</formula>
    </cfRule>
  </conditionalFormatting>
  <conditionalFormatting sqref="C38 C42:HM42 C45:HM45 C51:HP51">
    <cfRule type="expression" dxfId="0" priority="106">
      <formula>#REF!&gt;=TODAY()</formula>
    </cfRule>
  </conditionalFormatting>
  <conditionalFormatting sqref="C38 C42:HM42 C45:HM45 C51:HP51">
    <cfRule type="expression" dxfId="0" priority="107">
      <formula>#REF!&gt;=TODAY()</formula>
    </cfRule>
  </conditionalFormatting>
  <conditionalFormatting sqref="C38 C42:HM42 C45:HM45 C51:HP51">
    <cfRule type="expression" dxfId="0" priority="108">
      <formula>#REF!&gt;=TODAY()</formula>
    </cfRule>
  </conditionalFormatting>
  <conditionalFormatting sqref="C38 C42:HM42 C45:HM45 C51:HP51">
    <cfRule type="expression" dxfId="0" priority="109">
      <formula>#REF!&gt;=TODAY()</formula>
    </cfRule>
  </conditionalFormatting>
  <conditionalFormatting sqref="C38 C42:HM42 C45:HM45 C51:HP51">
    <cfRule type="expression" dxfId="0" priority="110">
      <formula>#REF!&gt;=TODAY()</formula>
    </cfRule>
  </conditionalFormatting>
  <conditionalFormatting sqref="C38 C42:HM42 C45:HM45 C51:HP51">
    <cfRule type="expression" dxfId="0" priority="111">
      <formula>#REF!&gt;=TODAY()</formula>
    </cfRule>
  </conditionalFormatting>
  <conditionalFormatting sqref="C38 C42:HM42 C45:HM45 C51:HP51">
    <cfRule type="expression" dxfId="0" priority="112">
      <formula>#REF!&gt;=TODAY()</formula>
    </cfRule>
  </conditionalFormatting>
  <conditionalFormatting sqref="C38 C42:HM42 C45:HM45 C51:HP51">
    <cfRule type="expression" dxfId="0" priority="113">
      <formula>#REF!&gt;=TODAY()</formula>
    </cfRule>
  </conditionalFormatting>
  <conditionalFormatting sqref="C38 C42:HM42 C45:HM45 C51:HP51">
    <cfRule type="expression" dxfId="0" priority="114">
      <formula>#REF!&gt;=TODAY()</formula>
    </cfRule>
  </conditionalFormatting>
  <conditionalFormatting sqref="C38 C42:HM42 C45:HM45 C51:HP51">
    <cfRule type="expression" dxfId="0" priority="115">
      <formula>#REF!&gt;=TODAY()</formula>
    </cfRule>
  </conditionalFormatting>
  <conditionalFormatting sqref="C38 C42:HM42 C45:HM45 C51:HP51">
    <cfRule type="expression" dxfId="0" priority="116">
      <formula>#REF!&gt;=TODAY()</formula>
    </cfRule>
  </conditionalFormatting>
  <conditionalFormatting sqref="C38 C42:HM42 C45:HM45 C51:HP51">
    <cfRule type="expression" dxfId="0" priority="117">
      <formula>#REF!&gt;=TODAY()</formula>
    </cfRule>
  </conditionalFormatting>
  <conditionalFormatting sqref="C38 C42:HM42 C45:HM45 C51:HP51">
    <cfRule type="expression" dxfId="0" priority="118">
      <formula>#REF!&gt;=TODAY()</formula>
    </cfRule>
  </conditionalFormatting>
  <conditionalFormatting sqref="C38 C42:HM42 C45:HM45 C51:HP51">
    <cfRule type="expression" dxfId="0" priority="119">
      <formula>#REF!&gt;=TODAY()</formula>
    </cfRule>
  </conditionalFormatting>
  <conditionalFormatting sqref="C38 C42:HM42 C45:HM45 C51:HP51">
    <cfRule type="expression" dxfId="0" priority="120">
      <formula>#REF!&gt;=TODAY()</formula>
    </cfRule>
  </conditionalFormatting>
  <conditionalFormatting sqref="C38 C42:HM42 C45:HM45 C51:HP51">
    <cfRule type="expression" dxfId="0" priority="121">
      <formula>#REF!&gt;=TODAY()</formula>
    </cfRule>
  </conditionalFormatting>
  <conditionalFormatting sqref="C38 C42:HM42 C45:HM45 C51:HP51">
    <cfRule type="expression" dxfId="0" priority="122">
      <formula>#REF!&gt;=TODAY()</formula>
    </cfRule>
  </conditionalFormatting>
  <conditionalFormatting sqref="C38 C42:HM42 C45:HM45 C51:HP51">
    <cfRule type="expression" dxfId="0" priority="123">
      <formula>#REF!&gt;=TODAY()</formula>
    </cfRule>
  </conditionalFormatting>
  <conditionalFormatting sqref="C38 C42:HM42 C45:HM45 C51:HP51">
    <cfRule type="expression" dxfId="0" priority="124">
      <formula>#REF!&gt;=TODAY()</formula>
    </cfRule>
  </conditionalFormatting>
  <conditionalFormatting sqref="C38 C42:HM42 C45:HM45 C51:HP51">
    <cfRule type="expression" dxfId="0" priority="125">
      <formula>#REF!&gt;=TODAY()</formula>
    </cfRule>
  </conditionalFormatting>
  <conditionalFormatting sqref="C38 C42:HM42 C45:HM45 C51:HP51">
    <cfRule type="expression" dxfId="0" priority="126">
      <formula>#REF!&gt;=TODAY()</formula>
    </cfRule>
  </conditionalFormatting>
  <conditionalFormatting sqref="C38 C42:HM42 C45:HM45 C51:HP51">
    <cfRule type="expression" dxfId="0" priority="127">
      <formula>#REF!&gt;=TODAY()</formula>
    </cfRule>
  </conditionalFormatting>
  <conditionalFormatting sqref="C38 C42:HM42 C45:HM45 C51:HP51">
    <cfRule type="expression" dxfId="0" priority="128">
      <formula>#REF!&gt;=TODAY()</formula>
    </cfRule>
  </conditionalFormatting>
  <conditionalFormatting sqref="C38 C42:HM42 C45:HM45 C51:HP51">
    <cfRule type="expression" dxfId="0" priority="129">
      <formula>#REF!&gt;=TODAY()</formula>
    </cfRule>
  </conditionalFormatting>
  <conditionalFormatting sqref="C38 C42:HM42 C45:HM45 C51:HP51">
    <cfRule type="expression" dxfId="0" priority="130">
      <formula>#REF!&gt;=TODAY()</formula>
    </cfRule>
  </conditionalFormatting>
  <conditionalFormatting sqref="C38 C42:HM42 C45:HM45 C51:HP51">
    <cfRule type="expression" dxfId="0" priority="131">
      <formula>#REF!&gt;=TODAY()</formula>
    </cfRule>
  </conditionalFormatting>
  <conditionalFormatting sqref="C38 C42:HM42 C45:HM45 C51:HP51">
    <cfRule type="expression" dxfId="0" priority="132">
      <formula>#REF!&gt;=TODAY()</formula>
    </cfRule>
  </conditionalFormatting>
  <conditionalFormatting sqref="C38 C42:HM42 C45:HM45 C51:HP51">
    <cfRule type="expression" dxfId="0" priority="133">
      <formula>#REF!&gt;=TODAY()</formula>
    </cfRule>
  </conditionalFormatting>
  <conditionalFormatting sqref="C38 C42:HM42 C45:HM45 C51:HP51">
    <cfRule type="expression" dxfId="0" priority="134">
      <formula>#REF!&gt;=TODAY()</formula>
    </cfRule>
  </conditionalFormatting>
  <conditionalFormatting sqref="C38 C42:HM42 C45:HM45 C51:HP51">
    <cfRule type="expression" dxfId="0" priority="135">
      <formula>#REF!&gt;=TODAY()</formula>
    </cfRule>
  </conditionalFormatting>
  <conditionalFormatting sqref="C38 C42:HM42 C45:HM45 C51:HP51">
    <cfRule type="expression" dxfId="0" priority="136">
      <formula>#REF!&gt;=TODAY()</formula>
    </cfRule>
  </conditionalFormatting>
  <conditionalFormatting sqref="C38 C42:HM42 C45:HM45 C51:HP51">
    <cfRule type="expression" dxfId="0" priority="137">
      <formula>#REF!&gt;=TODAY()</formula>
    </cfRule>
  </conditionalFormatting>
  <conditionalFormatting sqref="C38 C42:HM42 C45:HM45 C51:HP51">
    <cfRule type="expression" dxfId="0" priority="138">
      <formula>#REF!&gt;=TODAY()</formula>
    </cfRule>
  </conditionalFormatting>
  <conditionalFormatting sqref="C42:HM42 C45:HM45 C51:HP51">
    <cfRule type="expression" dxfId="0" priority="139">
      <formula>#REF!&gt;=TODAY()</formula>
    </cfRule>
  </conditionalFormatting>
  <conditionalFormatting sqref="C42:HM42 C45:HM45 C51:HP51">
    <cfRule type="expression" dxfId="0" priority="140">
      <formula>#REF!&gt;=TODAY()</formula>
    </cfRule>
  </conditionalFormatting>
  <conditionalFormatting sqref="C42:HM42 C45:HM45 C51:HP51">
    <cfRule type="expression" dxfId="0" priority="141">
      <formula>#REF!&gt;=TODAY()</formula>
    </cfRule>
  </conditionalFormatting>
  <conditionalFormatting sqref="C42:HM42 C45:HM45 C51:HP51">
    <cfRule type="expression" dxfId="0" priority="142">
      <formula>#REF!&gt;=TODAY()</formula>
    </cfRule>
  </conditionalFormatting>
  <conditionalFormatting sqref="C42:HM42 C45:HM45 C51:HP51">
    <cfRule type="expression" dxfId="0" priority="143">
      <formula>#REF!&gt;=TODAY()</formula>
    </cfRule>
  </conditionalFormatting>
  <conditionalFormatting sqref="C42:HM42 C45:HM45 C51:HP51">
    <cfRule type="expression" dxfId="0" priority="144">
      <formula>#REF!&gt;=TODAY()</formula>
    </cfRule>
  </conditionalFormatting>
  <conditionalFormatting sqref="C42:HM42 C45:HM45 C51:HP51">
    <cfRule type="expression" dxfId="0" priority="145">
      <formula>#REF!&gt;=TODAY()</formula>
    </cfRule>
  </conditionalFormatting>
  <conditionalFormatting sqref="C42:HM42 C45:HM45 C51:HP51">
    <cfRule type="expression" dxfId="0" priority="146">
      <formula>#REF!&gt;=TODAY()</formula>
    </cfRule>
  </conditionalFormatting>
  <conditionalFormatting sqref="C42:HM42 C45:HM45 C51:HP51">
    <cfRule type="expression" dxfId="0" priority="147">
      <formula>#REF!&gt;=TODAY()</formula>
    </cfRule>
  </conditionalFormatting>
  <conditionalFormatting sqref="C42:HM42 C45:HM45 C51:HP51">
    <cfRule type="expression" dxfId="0" priority="148">
      <formula>#REF!&gt;=TODAY()</formula>
    </cfRule>
  </conditionalFormatting>
  <conditionalFormatting sqref="C42:HM42 C45:HM45 C51:HP51">
    <cfRule type="expression" dxfId="0" priority="149">
      <formula>#REF!&gt;=TODAY()</formula>
    </cfRule>
  </conditionalFormatting>
  <conditionalFormatting sqref="C42:HM42 C45:HM45 C51:HP51">
    <cfRule type="expression" dxfId="0" priority="150">
      <formula>#REF!&gt;=TODAY()</formula>
    </cfRule>
  </conditionalFormatting>
  <conditionalFormatting sqref="C42:HM42 C45:HM45 C51:HP51">
    <cfRule type="expression" dxfId="0" priority="151">
      <formula>#REF!&gt;=TODAY()</formula>
    </cfRule>
  </conditionalFormatting>
  <conditionalFormatting sqref="C42:HM42 C45:HM45 C51:HP51">
    <cfRule type="expression" dxfId="0" priority="152">
      <formula>#REF!&gt;=TODAY()</formula>
    </cfRule>
  </conditionalFormatting>
  <conditionalFormatting sqref="C42:HM42 C45:HM45 C51:HP51">
    <cfRule type="expression" dxfId="0" priority="153">
      <formula>#REF!&gt;=TODAY()</formula>
    </cfRule>
  </conditionalFormatting>
  <conditionalFormatting sqref="C42:HM42 C45:HM45 C51:HP51">
    <cfRule type="expression" dxfId="0" priority="154">
      <formula>#REF!&gt;=TODAY()</formula>
    </cfRule>
  </conditionalFormatting>
  <conditionalFormatting sqref="C42:HM42 C45:HM45 C51:HP51">
    <cfRule type="expression" dxfId="0" priority="155">
      <formula>#REF!&gt;=TODAY()</formula>
    </cfRule>
  </conditionalFormatting>
  <conditionalFormatting sqref="C42:HM42 C45:HM45 C51:HP51">
    <cfRule type="expression" dxfId="0" priority="156">
      <formula>#REF!&gt;=TODAY()</formula>
    </cfRule>
  </conditionalFormatting>
  <conditionalFormatting sqref="C42:HM42 C45:HM45 C51:HP51">
    <cfRule type="expression" dxfId="0" priority="157">
      <formula>#REF!&gt;=TODAY()</formula>
    </cfRule>
  </conditionalFormatting>
  <conditionalFormatting sqref="C42:HM42 C45:HM45 C51:HP51">
    <cfRule type="expression" dxfId="0" priority="158">
      <formula>#REF!&gt;=TODAY()</formula>
    </cfRule>
  </conditionalFormatting>
  <conditionalFormatting sqref="C42:HM42 C45:HM45 C51:HP51">
    <cfRule type="expression" dxfId="0" priority="159">
      <formula>#REF!&gt;=TODAY()</formula>
    </cfRule>
  </conditionalFormatting>
  <conditionalFormatting sqref="C42:HM42 C45:HM45 C51:HP51">
    <cfRule type="expression" dxfId="0" priority="160">
      <formula>#REF!&gt;=TODAY()</formula>
    </cfRule>
  </conditionalFormatting>
  <conditionalFormatting sqref="C42:HM42 C45:HM45 C51:HP51">
    <cfRule type="expression" dxfId="0" priority="161">
      <formula>#REF!&gt;=TODAY()</formula>
    </cfRule>
  </conditionalFormatting>
  <conditionalFormatting sqref="C42:HM42 C45:HM45 C51:HP51">
    <cfRule type="expression" dxfId="0" priority="162">
      <formula>#REF!&gt;=TODAY()</formula>
    </cfRule>
  </conditionalFormatting>
  <conditionalFormatting sqref="C42:HM42 C45:HM45 C51:HP51">
    <cfRule type="expression" dxfId="0" priority="163">
      <formula>#REF!&gt;=TODAY()</formula>
    </cfRule>
  </conditionalFormatting>
  <conditionalFormatting sqref="C42:HM42 C45:HM45 C51:HP51">
    <cfRule type="expression" dxfId="0" priority="164">
      <formula>#REF!&gt;=TODAY()</formula>
    </cfRule>
  </conditionalFormatting>
  <conditionalFormatting sqref="C42:HM42 C45:HM45 C51:HP51">
    <cfRule type="expression" dxfId="0" priority="165">
      <formula>#REF!&gt;=TODAY()</formula>
    </cfRule>
  </conditionalFormatting>
  <conditionalFormatting sqref="C42:HM42 C45:HM45 C51:HP51">
    <cfRule type="expression" dxfId="0" priority="166">
      <formula>#REF!&gt;=TODAY()</formula>
    </cfRule>
  </conditionalFormatting>
  <conditionalFormatting sqref="C42:HM42 C45:HM45 C51:HP51">
    <cfRule type="expression" dxfId="0" priority="167">
      <formula>#REF!&gt;=TODAY()</formula>
    </cfRule>
  </conditionalFormatting>
  <conditionalFormatting sqref="C42:HM42 C45:HM45 C51:HP51">
    <cfRule type="expression" dxfId="0" priority="168">
      <formula>#REF!&gt;=TODAY()</formula>
    </cfRule>
  </conditionalFormatting>
  <conditionalFormatting sqref="E5:FN5 E38:FN38 E42:FN42 E45:FN45 E51:FN51">
    <cfRule type="expression" dxfId="0" priority="169">
      <formula>#REF!&gt;=TODAY()</formula>
    </cfRule>
  </conditionalFormatting>
  <conditionalFormatting sqref="E5:FN5 E38:FN38 E42:FN42 E45:FN45 E51:FN51">
    <cfRule type="expression" dxfId="0" priority="170">
      <formula>#REF!&gt;=TODAY()</formula>
    </cfRule>
  </conditionalFormatting>
  <conditionalFormatting sqref="E5:FN5 E38:FN38 E42:FN42 E45:FN45 E51:FN51">
    <cfRule type="expression" dxfId="0" priority="171">
      <formula>#REF!&gt;=TODAY()</formula>
    </cfRule>
  </conditionalFormatting>
  <conditionalFormatting sqref="E5:FN5 E38:FN38 E42:FN42 E45:FN45 E51:FN51">
    <cfRule type="expression" dxfId="0" priority="172">
      <formula>#REF!&gt;=TODAY()</formula>
    </cfRule>
  </conditionalFormatting>
  <conditionalFormatting sqref="E5:FN5 E38:FN38 E42:FN42 E45:FN45 E51:FN51">
    <cfRule type="expression" dxfId="0" priority="173">
      <formula>#REF!&gt;=TODAY()</formula>
    </cfRule>
  </conditionalFormatting>
  <conditionalFormatting sqref="E5:FN5 E38:FN38 E42:FN42 E45:FN45 E51:FN51">
    <cfRule type="expression" dxfId="0" priority="174">
      <formula>#REF!&gt;=TODAY()</formula>
    </cfRule>
  </conditionalFormatting>
  <conditionalFormatting sqref="E5:FN5 E38:FN38 E42:FN42 E45:FN45 E51:FN51">
    <cfRule type="expression" dxfId="0" priority="175">
      <formula>#REF!&gt;=TODAY()</formula>
    </cfRule>
  </conditionalFormatting>
  <conditionalFormatting sqref="E5:FN5 E38:FN38 E42:FN42 E45:FN45 E51:FN51">
    <cfRule type="expression" dxfId="0" priority="176">
      <formula>#REF!&gt;=TODAY()</formula>
    </cfRule>
  </conditionalFormatting>
  <conditionalFormatting sqref="E5:FN5 E38:FN38 E42:FN42 E45:FN45 E51:FN51">
    <cfRule type="expression" dxfId="0" priority="177">
      <formula>#REF!&gt;=TODAY()</formula>
    </cfRule>
  </conditionalFormatting>
  <conditionalFormatting sqref="E5:FN5 E38:FN38 E42:FN42 E45:FN45 E51:FN51">
    <cfRule type="expression" dxfId="0" priority="178">
      <formula>#REF!&gt;=TODAY()</formula>
    </cfRule>
  </conditionalFormatting>
  <conditionalFormatting sqref="E5:FN5 E38:FN38 E42:FN42 E45:FN45 E51:FN51">
    <cfRule type="expression" dxfId="0" priority="179">
      <formula>#REF!&gt;=TODAY()</formula>
    </cfRule>
  </conditionalFormatting>
  <conditionalFormatting sqref="E5:FN5 E38:FN38 E42:FN42 E45:FN45 E51:FN51">
    <cfRule type="expression" dxfId="0" priority="180">
      <formula>#REF!&gt;=TODAY()</formula>
    </cfRule>
  </conditionalFormatting>
  <conditionalFormatting sqref="E5:FN5 E38:FN38 E42:FN42 E45:FN45 E51:FN51">
    <cfRule type="expression" dxfId="0" priority="181">
      <formula>#REF!&gt;=TODAY()</formula>
    </cfRule>
  </conditionalFormatting>
  <conditionalFormatting sqref="E5:FN5 E38:FN38 E42:FN42 E45:FN45 E51:FN51">
    <cfRule type="expression" dxfId="0" priority="182">
      <formula>#REF!&gt;=TODAY()</formula>
    </cfRule>
  </conditionalFormatting>
  <conditionalFormatting sqref="E5:FN5 E38:FN38 E42:FN42 E45:FN45 E51:FN51">
    <cfRule type="expression" dxfId="0" priority="183">
      <formula>#REF!&gt;=TODAY()</formula>
    </cfRule>
  </conditionalFormatting>
  <conditionalFormatting sqref="E5:FN5 E38:FN38 E42:FN42 E45:FN45 E51:FN51">
    <cfRule type="expression" dxfId="0" priority="184">
      <formula>#REF!&gt;=TODAY()</formula>
    </cfRule>
  </conditionalFormatting>
  <conditionalFormatting sqref="E5:FN5 E38:FN38 E42:FN42 E45:FN45 E51:FN51">
    <cfRule type="expression" dxfId="0" priority="185">
      <formula>#REF!&gt;=TODAY()</formula>
    </cfRule>
  </conditionalFormatting>
  <conditionalFormatting sqref="E5:FN5 E38:FN38 E42:FN42 E45:FN45 E51:FN51">
    <cfRule type="expression" dxfId="0" priority="186">
      <formula>#REF!&gt;=TODAY()</formula>
    </cfRule>
  </conditionalFormatting>
  <conditionalFormatting sqref="E5:FN5 E38:FN38 E42:FN42 E45:FN45 E51:FN51">
    <cfRule type="expression" dxfId="0" priority="187">
      <formula>#REF!&gt;=TODAY()</formula>
    </cfRule>
  </conditionalFormatting>
  <conditionalFormatting sqref="E5:FN5 E38:FN38 E42:FN42 E45:FN45 E51:FN51">
    <cfRule type="expression" dxfId="0" priority="188">
      <formula>#REF!&gt;=TODAY()</formula>
    </cfRule>
  </conditionalFormatting>
  <conditionalFormatting sqref="E5:FN5 E38:FN38 E42:FN42 E45:FN45 E51:FN51">
    <cfRule type="expression" dxfId="0" priority="189">
      <formula>#REF!&gt;=TODAY()</formula>
    </cfRule>
  </conditionalFormatting>
  <conditionalFormatting sqref="E5:FN5 E38:FN38 E42:FN42 E45:FN45 E51:FN51">
    <cfRule type="expression" dxfId="0" priority="190">
      <formula>#REF!&gt;=TODAY()</formula>
    </cfRule>
  </conditionalFormatting>
  <conditionalFormatting sqref="E5:FN5 E38:FN38 E42:FN42 E45:FN45 E51:FN51">
    <cfRule type="expression" dxfId="0" priority="191">
      <formula>#REF!&gt;=TODAY()</formula>
    </cfRule>
  </conditionalFormatting>
  <conditionalFormatting sqref="E5:FN5 E38:FN38 E42:FN42 E45:FN45 E51:FN51">
    <cfRule type="expression" dxfId="0" priority="192">
      <formula>#REF!&gt;=TODAY()</formula>
    </cfRule>
  </conditionalFormatting>
  <conditionalFormatting sqref="E6:FM6">
    <cfRule type="expression" dxfId="0" priority="193">
      <formula>#REF!&gt;=TODAY()</formula>
    </cfRule>
  </conditionalFormatting>
  <conditionalFormatting sqref="E6:FM6">
    <cfRule type="expression" dxfId="0" priority="194">
      <formula>#REF!&gt;=TODAY()</formula>
    </cfRule>
  </conditionalFormatting>
  <conditionalFormatting sqref="E6:FM6">
    <cfRule type="expression" dxfId="0" priority="195">
      <formula>#REF!&gt;=TODAY()</formula>
    </cfRule>
  </conditionalFormatting>
  <conditionalFormatting sqref="E6:FM6">
    <cfRule type="expression" dxfId="0" priority="196">
      <formula>#REF!&gt;=TODAY()</formula>
    </cfRule>
  </conditionalFormatting>
  <conditionalFormatting sqref="E6:FM6">
    <cfRule type="expression" dxfId="0" priority="197">
      <formula>#REF!&gt;=TODAY()</formula>
    </cfRule>
  </conditionalFormatting>
  <conditionalFormatting sqref="E6:FM6">
    <cfRule type="expression" dxfId="0" priority="198">
      <formula>#REF!&gt;=TODAY()</formula>
    </cfRule>
  </conditionalFormatting>
  <conditionalFormatting sqref="E6:FM6">
    <cfRule type="expression" dxfId="0" priority="199">
      <formula>#REF!&gt;=TODAY()</formula>
    </cfRule>
  </conditionalFormatting>
  <conditionalFormatting sqref="E6:FM6">
    <cfRule type="expression" dxfId="0" priority="200">
      <formula>#REF!&gt;=TODAY()</formula>
    </cfRule>
  </conditionalFormatting>
  <conditionalFormatting sqref="E6:FM6">
    <cfRule type="expression" dxfId="0" priority="201">
      <formula>#REF!&gt;=TODAY()</formula>
    </cfRule>
  </conditionalFormatting>
  <conditionalFormatting sqref="E6:FM6">
    <cfRule type="expression" dxfId="0" priority="202">
      <formula>#REF!&gt;=TODAY()</formula>
    </cfRule>
  </conditionalFormatting>
  <conditionalFormatting sqref="E6:FM6">
    <cfRule type="expression" dxfId="0" priority="203">
      <formula>#REF!&gt;=TODAY()</formula>
    </cfRule>
  </conditionalFormatting>
  <conditionalFormatting sqref="E6:FM6">
    <cfRule type="expression" dxfId="0" priority="204">
      <formula>#REF!&gt;=TODAY()</formula>
    </cfRule>
  </conditionalFormatting>
  <conditionalFormatting sqref="E6:FM6">
    <cfRule type="expression" dxfId="0" priority="205">
      <formula>#REF!&gt;=TODAY()</formula>
    </cfRule>
  </conditionalFormatting>
  <conditionalFormatting sqref="E6:FM6">
    <cfRule type="expression" dxfId="0" priority="206">
      <formula>#REF!&gt;=TODAY()</formula>
    </cfRule>
  </conditionalFormatting>
  <conditionalFormatting sqref="E6:FM6">
    <cfRule type="expression" dxfId="0" priority="207">
      <formula>#REF!&gt;=TODAY()</formula>
    </cfRule>
  </conditionalFormatting>
  <conditionalFormatting sqref="E6:FM6">
    <cfRule type="expression" dxfId="0" priority="208">
      <formula>#REF!&gt;=TODAY()</formula>
    </cfRule>
  </conditionalFormatting>
  <conditionalFormatting sqref="E6:FM6">
    <cfRule type="expression" dxfId="0" priority="209">
      <formula>#REF!&gt;=TODAY()</formula>
    </cfRule>
  </conditionalFormatting>
  <conditionalFormatting sqref="E6:FM6">
    <cfRule type="expression" dxfId="0" priority="210">
      <formula>#REF!&gt;=TODAY()</formula>
    </cfRule>
  </conditionalFormatting>
  <conditionalFormatting sqref="E38:FM38 E42:FM42 E45:FM45 E51:FM51">
    <cfRule type="expression" dxfId="0" priority="211">
      <formula>#REF!&gt;=TODAY()</formula>
    </cfRule>
  </conditionalFormatting>
  <conditionalFormatting sqref="E38:FM38 E42:FM42 E45:FM45 E51:FM51">
    <cfRule type="expression" dxfId="0" priority="212">
      <formula>#REF!&gt;=TODAY()</formula>
    </cfRule>
  </conditionalFormatting>
  <conditionalFormatting sqref="E38:FM38 E42:FM42 E45:FM45 E51:FM51">
    <cfRule type="expression" dxfId="0" priority="213">
      <formula>#REF!&gt;=TODAY()</formula>
    </cfRule>
  </conditionalFormatting>
  <conditionalFormatting sqref="E38:FM38 E42:FM42 E45:FM45 E51:FM51">
    <cfRule type="expression" dxfId="0" priority="214">
      <formula>#REF!&gt;=TODAY()</formula>
    </cfRule>
  </conditionalFormatting>
  <conditionalFormatting sqref="E38:FM38 E42:FM42 E45:FM45 E51:FM51">
    <cfRule type="expression" dxfId="0" priority="215">
      <formula>#REF!&gt;=TODAY()</formula>
    </cfRule>
  </conditionalFormatting>
  <conditionalFormatting sqref="E38:FM38 E42:FM42 E45:FM45 E51:FM51">
    <cfRule type="expression" dxfId="0" priority="216">
      <formula>#REF!&gt;=TODAY()</formula>
    </cfRule>
  </conditionalFormatting>
  <conditionalFormatting sqref="E38:FM38 E42:FM42 E45:FM45 E51:FM51">
    <cfRule type="expression" dxfId="0" priority="217">
      <formula>#REF!&gt;=TODAY()</formula>
    </cfRule>
  </conditionalFormatting>
  <conditionalFormatting sqref="E38:FM38 E42:FM42 E45:FM45 E51:FM51">
    <cfRule type="expression" dxfId="0" priority="218">
      <formula>#REF!&gt;=TODAY()</formula>
    </cfRule>
  </conditionalFormatting>
  <conditionalFormatting sqref="E38:FM38 E42:FM42 E45:FM45 E51:FM51">
    <cfRule type="expression" dxfId="0" priority="219">
      <formula>#REF!&gt;=TODAY()</formula>
    </cfRule>
  </conditionalFormatting>
  <conditionalFormatting sqref="E38:FM38 E42:FM42 E45:FM45 E51:FM51">
    <cfRule type="expression" dxfId="0" priority="220">
      <formula>#REF!&gt;=TODAY()</formula>
    </cfRule>
  </conditionalFormatting>
  <conditionalFormatting sqref="E38:FM38 E42:FM42 E45:FM45 E51:FM51">
    <cfRule type="expression" dxfId="0" priority="221">
      <formula>#REF!&gt;=TODAY()</formula>
    </cfRule>
  </conditionalFormatting>
  <conditionalFormatting sqref="E38:FM38 E42:FM42 E45:FM45 E51:FM51">
    <cfRule type="expression" dxfId="0" priority="222">
      <formula>#REF!&gt;=TODAY()</formula>
    </cfRule>
  </conditionalFormatting>
  <conditionalFormatting sqref="E38:FM38 E42:FM42 E45:FM45 E51:FM51">
    <cfRule type="expression" dxfId="0" priority="223">
      <formula>#REF!&gt;=TODAY()</formula>
    </cfRule>
  </conditionalFormatting>
  <conditionalFormatting sqref="E38:FM38 E42:FM42 E45:FM45 E51:FM51">
    <cfRule type="expression" dxfId="0" priority="224">
      <formula>#REF!&gt;=TODAY()</formula>
    </cfRule>
  </conditionalFormatting>
  <conditionalFormatting sqref="E38:FM38 E42:FM42 E45:FM45 E51:FM51">
    <cfRule type="expression" dxfId="0" priority="225">
      <formula>#REF!&gt;=TODAY()</formula>
    </cfRule>
  </conditionalFormatting>
  <conditionalFormatting sqref="E38:FM38 E42:FM42 E45:FM45 E51:FM51">
    <cfRule type="expression" dxfId="0" priority="226">
      <formula>#REF!&gt;=TODAY()</formula>
    </cfRule>
  </conditionalFormatting>
  <conditionalFormatting sqref="E38:FM38 E42:FM42 E45:FM45 E51:FM51">
    <cfRule type="expression" dxfId="0" priority="227">
      <formula>#REF!&gt;=TODAY()</formula>
    </cfRule>
  </conditionalFormatting>
  <conditionalFormatting sqref="E38:FM38 E42:FM42 E45:FM45 E51:FM51">
    <cfRule type="expression" dxfId="0" priority="228">
      <formula>#REF!&gt;=TODAY()</formula>
    </cfRule>
  </conditionalFormatting>
  <conditionalFormatting sqref="E38:FM38 E42:FM42 E45:FM45 E51:FM51">
    <cfRule type="expression" dxfId="0" priority="229">
      <formula>#REF!&gt;=TODAY()</formula>
    </cfRule>
  </conditionalFormatting>
  <conditionalFormatting sqref="E38:FM38 E42:FM42 E45:FM45 E51:FM51">
    <cfRule type="expression" dxfId="0" priority="230">
      <formula>#REF!&gt;=TODAY()</formula>
    </cfRule>
  </conditionalFormatting>
  <conditionalFormatting sqref="E38:FM38 E42:FM42 E45:FM45 E51:FM51">
    <cfRule type="expression" dxfId="0" priority="231">
      <formula>#REF!&gt;=TODAY()</formula>
    </cfRule>
  </conditionalFormatting>
  <conditionalFormatting sqref="E38:FM38 E42:FM42 E45:FM45 E51:FM51">
    <cfRule type="expression" dxfId="0" priority="232">
      <formula>#REF!&gt;=TODAY()</formula>
    </cfRule>
  </conditionalFormatting>
  <conditionalFormatting sqref="E38:FM38 E42:FM42 E45:FM45 E51:FM51">
    <cfRule type="expression" dxfId="0" priority="233">
      <formula>#REF!&gt;=TODAY()</formula>
    </cfRule>
  </conditionalFormatting>
  <conditionalFormatting sqref="E38:FM38 E42:FM42 E45:FM45 E51:FM51">
    <cfRule type="expression" dxfId="0" priority="234">
      <formula>#REF!&gt;=TODAY()</formula>
    </cfRule>
  </conditionalFormatting>
  <conditionalFormatting sqref="E38:FM38 E42:FM42 E45:FM45 E51:FM51">
    <cfRule type="expression" dxfId="0" priority="235">
      <formula>#REF!&gt;=TODAY()</formula>
    </cfRule>
  </conditionalFormatting>
  <conditionalFormatting sqref="E38:FM38 E42:FM42 E45:FM45 E51:FM51">
    <cfRule type="expression" dxfId="0" priority="236">
      <formula>#REF!&gt;=TODAY()</formula>
    </cfRule>
  </conditionalFormatting>
  <conditionalFormatting sqref="E38:FM38 E42:FM42 E45:FM45 E51:FM51">
    <cfRule type="expression" dxfId="0" priority="237">
      <formula>#REF!&gt;=TODAY()</formula>
    </cfRule>
  </conditionalFormatting>
  <conditionalFormatting sqref="E38:FM38 E42:FM42 E45:FM45 E51:FM51">
    <cfRule type="expression" dxfId="0" priority="238">
      <formula>#REF!&gt;=TODAY()</formula>
    </cfRule>
  </conditionalFormatting>
  <conditionalFormatting sqref="E38:FM38 E42:FM42 E45:FM45 E51:FM51">
    <cfRule type="expression" dxfId="0" priority="239">
      <formula>#REF!&gt;=TODAY()</formula>
    </cfRule>
  </conditionalFormatting>
  <conditionalFormatting sqref="E38:FM38 E42:FM42 E45:FM45 E51:FM51">
    <cfRule type="expression" dxfId="0" priority="240">
      <formula>#REF!&gt;=TODAY()</formula>
    </cfRule>
  </conditionalFormatting>
  <conditionalFormatting sqref="E38:FM38 E42:FM42 E45:FM45 E51:FM51">
    <cfRule type="expression" dxfId="0" priority="241">
      <formula>#REF!&gt;=TODAY()</formula>
    </cfRule>
  </conditionalFormatting>
  <conditionalFormatting sqref="E38:FM38 E42:FM42 E45:FM45 E51:FM51">
    <cfRule type="expression" dxfId="0" priority="242">
      <formula>#REF!&gt;=TODAY()</formula>
    </cfRule>
  </conditionalFormatting>
  <conditionalFormatting sqref="E38:FM38 E42:FM42 E45:FM45 E51:FM51">
    <cfRule type="expression" dxfId="0" priority="243">
      <formula>#REF!&gt;=TODAY()</formula>
    </cfRule>
  </conditionalFormatting>
  <conditionalFormatting sqref="E38:FM38 E42:FM42 E45:FM45 E51:FM51">
    <cfRule type="expression" dxfId="0" priority="244">
      <formula>#REF!&gt;=TODAY()</formula>
    </cfRule>
  </conditionalFormatting>
  <conditionalFormatting sqref="E38:FM38 E42:FM42 E45:FM45 E51:FM51">
    <cfRule type="expression" dxfId="0" priority="245">
      <formula>#REF!&gt;=TODAY()</formula>
    </cfRule>
  </conditionalFormatting>
  <conditionalFormatting sqref="E38:FM38 E42:FM42 E45:FM45 E51:FM51">
    <cfRule type="expression" dxfId="0" priority="246">
      <formula>#REF!&gt;=TODAY()</formula>
    </cfRule>
  </conditionalFormatting>
  <conditionalFormatting sqref="E38:FM38 E42:FM42 E45:FM45 E51:FM51">
    <cfRule type="expression" dxfId="0" priority="247">
      <formula>#REF!&gt;=TODAY()</formula>
    </cfRule>
  </conditionalFormatting>
  <conditionalFormatting sqref="E38:FM38 E42:FM42 E45:FM45 E51:FM51">
    <cfRule type="expression" dxfId="0" priority="248">
      <formula>#REF!&gt;=TODAY()</formula>
    </cfRule>
  </conditionalFormatting>
  <conditionalFormatting sqref="E38:FM38 E42:FM42 E45:FM45 E51:FM51">
    <cfRule type="expression" dxfId="0" priority="249">
      <formula>#REF!&gt;=TODAY()</formula>
    </cfRule>
  </conditionalFormatting>
  <conditionalFormatting sqref="E38:FM38 E42:FM42 E45:FM45 E51:FM51">
    <cfRule type="expression" dxfId="0" priority="250">
      <formula>#REF!&gt;=TODAY()</formula>
    </cfRule>
  </conditionalFormatting>
  <conditionalFormatting sqref="E38:FM38 E42:FM42 E45:FM45 E51:FM51">
    <cfRule type="expression" dxfId="0" priority="251">
      <formula>#REF!&gt;=TODAY()</formula>
    </cfRule>
  </conditionalFormatting>
  <conditionalFormatting sqref="E38:FM38 E42:FM42 E45:FM45 E51:FM51">
    <cfRule type="expression" dxfId="0" priority="252">
      <formula>#REF!&gt;=TODAY()</formula>
    </cfRule>
  </conditionalFormatting>
  <conditionalFormatting sqref="E42:FM42 E45:FM45 E51:FM51">
    <cfRule type="expression" dxfId="0" priority="253">
      <formula>#REF!&gt;=TODAY()</formula>
    </cfRule>
  </conditionalFormatting>
  <conditionalFormatting sqref="E42:FM42 E45:FM45 E51:FM51">
    <cfRule type="expression" dxfId="0" priority="254">
      <formula>#REF!&gt;=TODAY()</formula>
    </cfRule>
  </conditionalFormatting>
  <conditionalFormatting sqref="E42:FM42 E45:FM45 E51:FM51">
    <cfRule type="expression" dxfId="0" priority="255">
      <formula>#REF!&gt;=TODAY()</formula>
    </cfRule>
  </conditionalFormatting>
  <conditionalFormatting sqref="E42:FM42 E45:FM45 E51:FM51">
    <cfRule type="expression" dxfId="0" priority="256">
      <formula>#REF!&gt;=TODAY()</formula>
    </cfRule>
  </conditionalFormatting>
  <conditionalFormatting sqref="E42:FM42 E45:FM45 E51:FM51">
    <cfRule type="expression" dxfId="0" priority="257">
      <formula>#REF!&gt;=TODAY()</formula>
    </cfRule>
  </conditionalFormatting>
  <conditionalFormatting sqref="E42:FM42 E45:FM45 E51:FM51">
    <cfRule type="expression" dxfId="0" priority="258">
      <formula>#REF!&gt;=TODAY()</formula>
    </cfRule>
  </conditionalFormatting>
  <conditionalFormatting sqref="E42:FM42 E45:FM45 E51:FM51">
    <cfRule type="expression" dxfId="0" priority="259">
      <formula>#REF!&gt;=TODAY()</formula>
    </cfRule>
  </conditionalFormatting>
  <conditionalFormatting sqref="E42:FM42 E45:FM45 E51:FM51">
    <cfRule type="expression" dxfId="0" priority="260">
      <formula>#REF!&gt;=TODAY()</formula>
    </cfRule>
  </conditionalFormatting>
  <conditionalFormatting sqref="E42:FM42 E45:FM45 E51:FM51">
    <cfRule type="expression" dxfId="0" priority="261">
      <formula>#REF!&gt;=TODAY()</formula>
    </cfRule>
  </conditionalFormatting>
  <conditionalFormatting sqref="E42:FM42 E45:FM45 E51:FM51">
    <cfRule type="expression" dxfId="0" priority="262">
      <formula>#REF!&gt;=TODAY()</formula>
    </cfRule>
  </conditionalFormatting>
  <conditionalFormatting sqref="E42:FM42 E45:FM45 E51:FM51">
    <cfRule type="expression" dxfId="0" priority="263">
      <formula>#REF!&gt;=TODAY()</formula>
    </cfRule>
  </conditionalFormatting>
  <conditionalFormatting sqref="E42:FM42 E45:FM45 E51:FM51">
    <cfRule type="expression" dxfId="0" priority="264">
      <formula>#REF!&gt;=TODAY()</formula>
    </cfRule>
  </conditionalFormatting>
  <conditionalFormatting sqref="E42:FM42 E45:FM45 E51:FM51">
    <cfRule type="expression" dxfId="0" priority="265">
      <formula>#REF!&gt;=TODAY()</formula>
    </cfRule>
  </conditionalFormatting>
  <conditionalFormatting sqref="E42:FM42 E45:FM45 E51:FM51">
    <cfRule type="expression" dxfId="0" priority="266">
      <formula>#REF!&gt;=TODAY()</formula>
    </cfRule>
  </conditionalFormatting>
  <conditionalFormatting sqref="E42:FM42 E45:FM45 E51:FM51">
    <cfRule type="expression" dxfId="0" priority="267">
      <formula>#REF!&gt;=TODAY()</formula>
    </cfRule>
  </conditionalFormatting>
  <conditionalFormatting sqref="E42:FM42 E45:FM45 E51:FM51">
    <cfRule type="expression" dxfId="0" priority="268">
      <formula>#REF!&gt;=TODAY()</formula>
    </cfRule>
  </conditionalFormatting>
  <conditionalFormatting sqref="E42:FM42 E45:FM45 E51:FM51">
    <cfRule type="expression" dxfId="0" priority="269">
      <formula>#REF!&gt;=TODAY()</formula>
    </cfRule>
  </conditionalFormatting>
  <conditionalFormatting sqref="E42:FM42 E45:FM45 E51:FM51">
    <cfRule type="expression" dxfId="0" priority="270">
      <formula>#REF!&gt;=TODAY()</formula>
    </cfRule>
  </conditionalFormatting>
  <conditionalFormatting sqref="E42:FM42 E45:FM45 E51:FM51">
    <cfRule type="expression" dxfId="0" priority="271">
      <formula>#REF!&gt;=TODAY()</formula>
    </cfRule>
  </conditionalFormatting>
  <conditionalFormatting sqref="E42:FM42 E45:FM45 E51:FM51">
    <cfRule type="expression" dxfId="0" priority="272">
      <formula>#REF!&gt;=TODAY()</formula>
    </cfRule>
  </conditionalFormatting>
  <conditionalFormatting sqref="E42:FM42 E45:FM45 E51:FM51">
    <cfRule type="expression" dxfId="0" priority="273">
      <formula>#REF!&gt;=TODAY()</formula>
    </cfRule>
  </conditionalFormatting>
  <conditionalFormatting sqref="E42:FM42 E45:FM45 E51:FM51">
    <cfRule type="expression" dxfId="0" priority="274">
      <formula>#REF!&gt;=TODAY()</formula>
    </cfRule>
  </conditionalFormatting>
  <conditionalFormatting sqref="E42:FM42 E45:FM45 E51:FM51">
    <cfRule type="expression" dxfId="0" priority="275">
      <formula>#REF!&gt;=TODAY()</formula>
    </cfRule>
  </conditionalFormatting>
  <conditionalFormatting sqref="E42:FM42 E45:FM45 E51:FM51">
    <cfRule type="expression" dxfId="0" priority="276">
      <formula>#REF!&gt;=TODAY()</formula>
    </cfRule>
  </conditionalFormatting>
  <conditionalFormatting sqref="E42:FM42 E45:FM45 E51:FM51">
    <cfRule type="expression" dxfId="0" priority="277">
      <formula>#REF!&gt;=TODAY()</formula>
    </cfRule>
  </conditionalFormatting>
  <conditionalFormatting sqref="E42:FM42 E45:FM45 E51:FM51">
    <cfRule type="expression" dxfId="0" priority="278">
      <formula>#REF!&gt;=TODAY()</formula>
    </cfRule>
  </conditionalFormatting>
  <conditionalFormatting sqref="E42:FM42 E45:FM45 E51:FM51">
    <cfRule type="expression" dxfId="0" priority="279">
      <formula>#REF!&gt;=TODAY()</formula>
    </cfRule>
  </conditionalFormatting>
  <conditionalFormatting sqref="E42:FM42 E45:FM45 E51:FM51">
    <cfRule type="expression" dxfId="0" priority="280">
      <formula>#REF!&gt;=TODAY()</formula>
    </cfRule>
  </conditionalFormatting>
  <conditionalFormatting sqref="E42:FM42 E45:FM45 E51:FM51">
    <cfRule type="expression" dxfId="0" priority="281">
      <formula>#REF!&gt;=TODAY()</formula>
    </cfRule>
  </conditionalFormatting>
  <conditionalFormatting sqref="E42:FM42 E45:FM45 E51:FM51">
    <cfRule type="expression" dxfId="0" priority="282">
      <formula>#REF!&gt;=TODAY()</formula>
    </cfRule>
  </conditionalFormatting>
  <conditionalFormatting sqref="E42:FM42 E45:FM45 E51:FM51">
    <cfRule type="expression" dxfId="0" priority="283">
      <formula>#REF!&gt;=TODAY()</formula>
    </cfRule>
  </conditionalFormatting>
  <conditionalFormatting sqref="E42:FM42 E45:FM45 E51:FM51">
    <cfRule type="expression" dxfId="0" priority="284">
      <formula>#REF!&gt;=TODAY()</formula>
    </cfRule>
  </conditionalFormatting>
  <conditionalFormatting sqref="E42:FM42 E45:FM45 E51:FM51">
    <cfRule type="expression" dxfId="0" priority="285">
      <formula>#REF!&gt;=TODAY()</formula>
    </cfRule>
  </conditionalFormatting>
  <conditionalFormatting sqref="E42:FM42 E45:FM45 E51:FM51">
    <cfRule type="expression" dxfId="0" priority="286">
      <formula>#REF!&gt;=TODAY()</formula>
    </cfRule>
  </conditionalFormatting>
  <conditionalFormatting sqref="E42:FM42 E45:FM45 E51:FM51">
    <cfRule type="expression" dxfId="0" priority="287">
      <formula>#REF!&gt;=TODAY()</formula>
    </cfRule>
  </conditionalFormatting>
  <conditionalFormatting sqref="E42:FM42 E45:FM45 E51:FM51">
    <cfRule type="expression" dxfId="0" priority="288">
      <formula>#REF!&gt;=TODAY()</formula>
    </cfRule>
  </conditionalFormatting>
  <conditionalFormatting sqref="E42:FM42 E45:FM45 E51:FM51">
    <cfRule type="expression" dxfId="0" priority="289">
      <formula>#REF!&gt;=TODAY()</formula>
    </cfRule>
  </conditionalFormatting>
  <conditionalFormatting sqref="E42:FM42 E45:FM45 E51:FM51">
    <cfRule type="expression" dxfId="0" priority="290">
      <formula>#REF!&gt;=TODAY()</formula>
    </cfRule>
  </conditionalFormatting>
  <conditionalFormatting sqref="E42:FM42 E45:FM45 E51:FM51">
    <cfRule type="expression" dxfId="0" priority="291">
      <formula>#REF!&gt;=TODAY()</formula>
    </cfRule>
  </conditionalFormatting>
  <conditionalFormatting sqref="E42:FM42 E45:FM45 E51:FM51">
    <cfRule type="expression" dxfId="0" priority="292">
      <formula>#REF!&gt;=TODAY()</formula>
    </cfRule>
  </conditionalFormatting>
  <conditionalFormatting sqref="E42:FM42 E45:FM45 E51:FM51">
    <cfRule type="expression" dxfId="0" priority="293">
      <formula>#REF!&gt;=TODAY()</formula>
    </cfRule>
  </conditionalFormatting>
  <conditionalFormatting sqref="E42:FM42 E45:FM45 E51:FM51">
    <cfRule type="expression" dxfId="0" priority="294">
      <formula>#REF!&gt;=TODAY()</formula>
    </cfRule>
  </conditionalFormatting>
  <conditionalFormatting sqref="E42:FM42 E51:FM51">
    <cfRule type="expression" dxfId="0" priority="295">
      <formula>#REF!&gt;=TODAY()</formula>
    </cfRule>
  </conditionalFormatting>
  <conditionalFormatting sqref="E42:FM42 E51:FM51">
    <cfRule type="expression" dxfId="0" priority="296">
      <formula>#REF!&gt;=TODAY()</formula>
    </cfRule>
  </conditionalFormatting>
  <conditionalFormatting sqref="E42:FM42 E51:FM51">
    <cfRule type="expression" dxfId="0" priority="297">
      <formula>#REF!&gt;=TODAY()</formula>
    </cfRule>
  </conditionalFormatting>
  <conditionalFormatting sqref="E42:FM42 E51:FM51">
    <cfRule type="expression" dxfId="0" priority="298">
      <formula>#REF!&gt;=TODAY()</formula>
    </cfRule>
  </conditionalFormatting>
  <conditionalFormatting sqref="E42:FM42 E51:FM51">
    <cfRule type="expression" dxfId="0" priority="299">
      <formula>#REF!&gt;=TODAY()</formula>
    </cfRule>
  </conditionalFormatting>
  <conditionalFormatting sqref="E42:FM42 E51:FM51">
    <cfRule type="expression" dxfId="0" priority="300">
      <formula>#REF!&gt;=TODAY()</formula>
    </cfRule>
  </conditionalFormatting>
  <conditionalFormatting sqref="E42:FM42 E51:FM51">
    <cfRule type="expression" dxfId="0" priority="301">
      <formula>#REF!&gt;=TODAY()</formula>
    </cfRule>
  </conditionalFormatting>
  <conditionalFormatting sqref="E42:FM42 E51:FM51">
    <cfRule type="expression" dxfId="0" priority="302">
      <formula>#REF!&gt;=TODAY()</formula>
    </cfRule>
  </conditionalFormatting>
  <conditionalFormatting sqref="E42:FM42 E51:FM51">
    <cfRule type="expression" dxfId="0" priority="303">
      <formula>#REF!&gt;=TODAY()</formula>
    </cfRule>
  </conditionalFormatting>
  <conditionalFormatting sqref="E42:FM42 E51:FM51">
    <cfRule type="expression" dxfId="0" priority="304">
      <formula>#REF!&gt;=TODAY()</formula>
    </cfRule>
  </conditionalFormatting>
  <conditionalFormatting sqref="E42:FM42 E51:FM51">
    <cfRule type="expression" dxfId="0" priority="305">
      <formula>#REF!&gt;=TODAY()</formula>
    </cfRule>
  </conditionalFormatting>
  <conditionalFormatting sqref="E42:FM42 E51:FM51">
    <cfRule type="expression" dxfId="0" priority="306">
      <formula>#REF!&gt;=TODAY()</formula>
    </cfRule>
  </conditionalFormatting>
  <conditionalFormatting sqref="E42:FM42 E51:FM51">
    <cfRule type="expression" dxfId="0" priority="307">
      <formula>#REF!&gt;=TODAY()</formula>
    </cfRule>
  </conditionalFormatting>
  <conditionalFormatting sqref="E42:FM42 E51:FM51">
    <cfRule type="expression" dxfId="0" priority="308">
      <formula>#REF!&gt;=TODAY()</formula>
    </cfRule>
  </conditionalFormatting>
  <conditionalFormatting sqref="E42:FM42 E51:FM51">
    <cfRule type="expression" dxfId="0" priority="309">
      <formula>#REF!&gt;=TODAY()</formula>
    </cfRule>
  </conditionalFormatting>
  <conditionalFormatting sqref="E42:FM42 E51:FM51">
    <cfRule type="expression" dxfId="0" priority="310">
      <formula>#REF!&gt;=TODAY()</formula>
    </cfRule>
  </conditionalFormatting>
  <conditionalFormatting sqref="E42:FM42 E51:FM51">
    <cfRule type="expression" dxfId="0" priority="311">
      <formula>#REF!&gt;=TODAY()</formula>
    </cfRule>
  </conditionalFormatting>
  <conditionalFormatting sqref="E42:FM42 E51:FM51">
    <cfRule type="expression" dxfId="0" priority="312">
      <formula>#REF!&gt;=TODAY()</formula>
    </cfRule>
  </conditionalFormatting>
  <conditionalFormatting sqref="E42:FM42 E51:FM51">
    <cfRule type="expression" dxfId="0" priority="313">
      <formula>#REF!&gt;=TODAY()</formula>
    </cfRule>
  </conditionalFormatting>
  <conditionalFormatting sqref="E42:FM42 E51:FM51">
    <cfRule type="expression" dxfId="0" priority="314">
      <formula>#REF!&gt;=TODAY()</formula>
    </cfRule>
  </conditionalFormatting>
  <conditionalFormatting sqref="E42:FM42 E51:FM51">
    <cfRule type="expression" dxfId="0" priority="315">
      <formula>#REF!&gt;=TODAY()</formula>
    </cfRule>
  </conditionalFormatting>
  <conditionalFormatting sqref="E42:FM42 E51:FM51">
    <cfRule type="expression" dxfId="0" priority="316">
      <formula>#REF!&gt;=TODAY()</formula>
    </cfRule>
  </conditionalFormatting>
  <conditionalFormatting sqref="E42:FM42 E51:FM51">
    <cfRule type="expression" dxfId="0" priority="317">
      <formula>#REF!&gt;=TODAY()</formula>
    </cfRule>
  </conditionalFormatting>
  <conditionalFormatting sqref="E42:FM42 E51:FM51">
    <cfRule type="expression" dxfId="0" priority="318">
      <formula>#REF!&gt;=TODAY()</formula>
    </cfRule>
  </conditionalFormatting>
  <conditionalFormatting sqref="E42:FM42 E51:FM51">
    <cfRule type="expression" dxfId="0" priority="319">
      <formula>#REF!&gt;=TODAY()</formula>
    </cfRule>
  </conditionalFormatting>
  <conditionalFormatting sqref="E42:FM42 E51:FM51">
    <cfRule type="expression" dxfId="0" priority="320">
      <formula>#REF!&gt;=TODAY()</formula>
    </cfRule>
  </conditionalFormatting>
  <conditionalFormatting sqref="E42:FM42 E51:FM51">
    <cfRule type="expression" dxfId="0" priority="321">
      <formula>#REF!&gt;=TODAY()</formula>
    </cfRule>
  </conditionalFormatting>
  <conditionalFormatting sqref="E42:FM42 E51:FM51">
    <cfRule type="expression" dxfId="0" priority="322">
      <formula>#REF!&gt;=TODAY()</formula>
    </cfRule>
  </conditionalFormatting>
  <conditionalFormatting sqref="E42:FM42 E51:FM51">
    <cfRule type="expression" dxfId="0" priority="323">
      <formula>#REF!&gt;=TODAY()</formula>
    </cfRule>
  </conditionalFormatting>
  <conditionalFormatting sqref="E42:FM42 E51:FM51">
    <cfRule type="expression" dxfId="0" priority="324">
      <formula>#REF!&gt;=TODAY()</formula>
    </cfRule>
  </conditionalFormatting>
  <conditionalFormatting sqref="E42:FM42 E51:FM51">
    <cfRule type="expression" dxfId="0" priority="325">
      <formula>#REF!&gt;=TODAY()</formula>
    </cfRule>
  </conditionalFormatting>
  <conditionalFormatting sqref="E42:FM42 E51:FM51">
    <cfRule type="expression" dxfId="0" priority="326">
      <formula>#REF!&gt;=TODAY()</formula>
    </cfRule>
  </conditionalFormatting>
  <conditionalFormatting sqref="E42:FM42 E51:FM51">
    <cfRule type="expression" dxfId="0" priority="327">
      <formula>#REF!&gt;=TODAY()</formula>
    </cfRule>
  </conditionalFormatting>
  <conditionalFormatting sqref="E42:FM42 E51:FM51">
    <cfRule type="expression" dxfId="0" priority="328">
      <formula>#REF!&gt;=TODAY()</formula>
    </cfRule>
  </conditionalFormatting>
  <conditionalFormatting sqref="E42:FM42 E51:FM51">
    <cfRule type="expression" dxfId="0" priority="329">
      <formula>#REF!&gt;=TODAY()</formula>
    </cfRule>
  </conditionalFormatting>
  <conditionalFormatting sqref="E42:FM42 E51:FM51">
    <cfRule type="expression" dxfId="0" priority="330">
      <formula>#REF!&gt;=TODAY()</formula>
    </cfRule>
  </conditionalFormatting>
  <conditionalFormatting sqref="E42:FM42 E51:FM51">
    <cfRule type="expression" dxfId="0" priority="331">
      <formula>#REF!&gt;=TODAY()</formula>
    </cfRule>
  </conditionalFormatting>
  <conditionalFormatting sqref="E42:FM42 E51:FM51">
    <cfRule type="expression" dxfId="0" priority="332">
      <formula>#REF!&gt;=TODAY()</formula>
    </cfRule>
  </conditionalFormatting>
  <conditionalFormatting sqref="E42:FM42 E51:FM51">
    <cfRule type="expression" dxfId="0" priority="333">
      <formula>#REF!&gt;=TODAY()</formula>
    </cfRule>
  </conditionalFormatting>
  <conditionalFormatting sqref="E42:FM42 E51:FM51">
    <cfRule type="expression" dxfId="0" priority="334">
      <formula>#REF!&gt;=TODAY()</formula>
    </cfRule>
  </conditionalFormatting>
  <conditionalFormatting sqref="E42:FM42 E51:FM51">
    <cfRule type="expression" dxfId="0" priority="335">
      <formula>#REF!&gt;=TODAY()</formula>
    </cfRule>
  </conditionalFormatting>
  <conditionalFormatting sqref="E42:FM42 E51:FM51">
    <cfRule type="expression" dxfId="0" priority="336">
      <formula>#REF!&gt;=TODAY()</formula>
    </cfRule>
  </conditionalFormatting>
  <conditionalFormatting sqref="FN6">
    <cfRule type="expression" dxfId="0" priority="337">
      <formula>#REF!&gt;=TODAY()</formula>
    </cfRule>
  </conditionalFormatting>
  <conditionalFormatting sqref="FN6">
    <cfRule type="expression" dxfId="0" priority="338">
      <formula>#REF!&gt;=TODAY()</formula>
    </cfRule>
  </conditionalFormatting>
  <conditionalFormatting sqref="FN6">
    <cfRule type="expression" dxfId="0" priority="339">
      <formula>#REF!&gt;=TODAY()</formula>
    </cfRule>
  </conditionalFormatting>
  <conditionalFormatting sqref="FN6">
    <cfRule type="expression" dxfId="0" priority="340">
      <formula>#REF!&gt;=TODAY()</formula>
    </cfRule>
  </conditionalFormatting>
  <conditionalFormatting sqref="FN6">
    <cfRule type="expression" dxfId="0" priority="341">
      <formula>#REF!&gt;=TODAY()</formula>
    </cfRule>
  </conditionalFormatting>
  <conditionalFormatting sqref="FN6">
    <cfRule type="expression" dxfId="0" priority="342">
      <formula>#REF!&gt;=TODAY()</formula>
    </cfRule>
  </conditionalFormatting>
  <conditionalFormatting sqref="FN6">
    <cfRule type="expression" dxfId="0" priority="343">
      <formula>#REF!&gt;=TODAY()</formula>
    </cfRule>
  </conditionalFormatting>
  <conditionalFormatting sqref="FN6">
    <cfRule type="expression" dxfId="0" priority="344">
      <formula>#REF!&gt;=TODAY()</formula>
    </cfRule>
  </conditionalFormatting>
  <conditionalFormatting sqref="FN6">
    <cfRule type="expression" dxfId="0" priority="345">
      <formula>#REF!&gt;=TODAY()</formula>
    </cfRule>
  </conditionalFormatting>
  <conditionalFormatting sqref="FN6">
    <cfRule type="expression" dxfId="0" priority="346">
      <formula>#REF!&gt;=TODAY()</formula>
    </cfRule>
  </conditionalFormatting>
  <conditionalFormatting sqref="FN6">
    <cfRule type="expression" dxfId="0" priority="347">
      <formula>#REF!&gt;=TODAY()</formula>
    </cfRule>
  </conditionalFormatting>
  <conditionalFormatting sqref="FN6">
    <cfRule type="expression" dxfId="0" priority="348">
      <formula>#REF!&gt;=TODAY()</formula>
    </cfRule>
  </conditionalFormatting>
  <conditionalFormatting sqref="FN6">
    <cfRule type="expression" dxfId="0" priority="349">
      <formula>#REF!&gt;=TODAY()</formula>
    </cfRule>
  </conditionalFormatting>
  <conditionalFormatting sqref="FN6">
    <cfRule type="expression" dxfId="0" priority="350">
      <formula>#REF!&gt;=TODAY()</formula>
    </cfRule>
  </conditionalFormatting>
  <conditionalFormatting sqref="FN6">
    <cfRule type="expression" dxfId="0" priority="351">
      <formula>#REF!&gt;=TODAY()</formula>
    </cfRule>
  </conditionalFormatting>
  <conditionalFormatting sqref="FN6">
    <cfRule type="expression" dxfId="0" priority="352">
      <formula>#REF!&gt;=TODAY()</formula>
    </cfRule>
  </conditionalFormatting>
  <conditionalFormatting sqref="FN6">
    <cfRule type="expression" dxfId="0" priority="353">
      <formula>#REF!&gt;=TODAY()</formula>
    </cfRule>
  </conditionalFormatting>
  <conditionalFormatting sqref="FN6">
    <cfRule type="expression" dxfId="0" priority="354">
      <formula>#REF!&gt;=TODAY()</formula>
    </cfRule>
  </conditionalFormatting>
  <conditionalFormatting sqref="FN38 FN42 FN45 FN51">
    <cfRule type="expression" dxfId="0" priority="355">
      <formula>#REF!&gt;=TODAY()</formula>
    </cfRule>
  </conditionalFormatting>
  <conditionalFormatting sqref="FN38 FN42 FN45 FN51">
    <cfRule type="expression" dxfId="0" priority="356">
      <formula>#REF!&gt;=TODAY()</formula>
    </cfRule>
  </conditionalFormatting>
  <conditionalFormatting sqref="FN38 FN42 FN45 FN51">
    <cfRule type="expression" dxfId="0" priority="357">
      <formula>#REF!&gt;=TODAY()</formula>
    </cfRule>
  </conditionalFormatting>
  <conditionalFormatting sqref="FN38 FN42 FN45 FN51">
    <cfRule type="expression" dxfId="0" priority="358">
      <formula>#REF!&gt;=TODAY()</formula>
    </cfRule>
  </conditionalFormatting>
  <conditionalFormatting sqref="FN38 FN42 FN45 FN51">
    <cfRule type="expression" dxfId="0" priority="359">
      <formula>#REF!&gt;=TODAY()</formula>
    </cfRule>
  </conditionalFormatting>
  <conditionalFormatting sqref="FN38 FN42 FN45 FN51">
    <cfRule type="expression" dxfId="0" priority="360">
      <formula>#REF!&gt;=TODAY()</formula>
    </cfRule>
  </conditionalFormatting>
  <conditionalFormatting sqref="FN38 FN42 FN45 FN51">
    <cfRule type="expression" dxfId="0" priority="361">
      <formula>#REF!&gt;=TODAY()</formula>
    </cfRule>
  </conditionalFormatting>
  <conditionalFormatting sqref="FN38 FN42 FN45 FN51">
    <cfRule type="expression" dxfId="0" priority="362">
      <formula>#REF!&gt;=TODAY()</formula>
    </cfRule>
  </conditionalFormatting>
  <conditionalFormatting sqref="FN38 FN42 FN45 FN51">
    <cfRule type="expression" dxfId="0" priority="363">
      <formula>#REF!&gt;=TODAY()</formula>
    </cfRule>
  </conditionalFormatting>
  <conditionalFormatting sqref="FN38 FN42 FN45 FN51">
    <cfRule type="expression" dxfId="0" priority="364">
      <formula>#REF!&gt;=TODAY()</formula>
    </cfRule>
  </conditionalFormatting>
  <conditionalFormatting sqref="FN38 FN42 FN45 FN51">
    <cfRule type="expression" dxfId="0" priority="365">
      <formula>#REF!&gt;=TODAY()</formula>
    </cfRule>
  </conditionalFormatting>
  <conditionalFormatting sqref="FN38 FN42 FN45 FN51">
    <cfRule type="expression" dxfId="0" priority="366">
      <formula>#REF!&gt;=TODAY()</formula>
    </cfRule>
  </conditionalFormatting>
  <conditionalFormatting sqref="FN38 FN42 FN45 FN51">
    <cfRule type="expression" dxfId="0" priority="367">
      <formula>#REF!&gt;=TODAY()</formula>
    </cfRule>
  </conditionalFormatting>
  <conditionalFormatting sqref="FN38 FN42 FN45 FN51">
    <cfRule type="expression" dxfId="0" priority="368">
      <formula>#REF!&gt;=TODAY()</formula>
    </cfRule>
  </conditionalFormatting>
  <conditionalFormatting sqref="FN38 FN42 FN45 FN51">
    <cfRule type="expression" dxfId="0" priority="369">
      <formula>#REF!&gt;=TODAY()</formula>
    </cfRule>
  </conditionalFormatting>
  <conditionalFormatting sqref="FN38 FN42 FN45 FN51">
    <cfRule type="expression" dxfId="0" priority="370">
      <formula>#REF!&gt;=TODAY()</formula>
    </cfRule>
  </conditionalFormatting>
  <conditionalFormatting sqref="FN38 FN42 FN45 FN51">
    <cfRule type="expression" dxfId="0" priority="371">
      <formula>#REF!&gt;=TODAY()</formula>
    </cfRule>
  </conditionalFormatting>
  <conditionalFormatting sqref="FN38 FN42 FN45 FN51">
    <cfRule type="expression" dxfId="0" priority="372">
      <formula>#REF!&gt;=TODAY()</formula>
    </cfRule>
  </conditionalFormatting>
  <conditionalFormatting sqref="FN38 FN42 FN45 FN51">
    <cfRule type="expression" dxfId="0" priority="373">
      <formula>#REF!&gt;=TODAY()</formula>
    </cfRule>
  </conditionalFormatting>
  <conditionalFormatting sqref="FN38 FN42 FN45 FN51">
    <cfRule type="expression" dxfId="0" priority="374">
      <formula>#REF!&gt;=TODAY()</formula>
    </cfRule>
  </conditionalFormatting>
  <conditionalFormatting sqref="FN38 FN42 FN45 FN51">
    <cfRule type="expression" dxfId="0" priority="375">
      <formula>#REF!&gt;=TODAY()</formula>
    </cfRule>
  </conditionalFormatting>
  <conditionalFormatting sqref="FN38 FN42 FN45 FN51">
    <cfRule type="expression" dxfId="0" priority="376">
      <formula>#REF!&gt;=TODAY()</formula>
    </cfRule>
  </conditionalFormatting>
  <conditionalFormatting sqref="FN38 FN42 FN45 FN51">
    <cfRule type="expression" dxfId="0" priority="377">
      <formula>#REF!&gt;=TODAY()</formula>
    </cfRule>
  </conditionalFormatting>
  <conditionalFormatting sqref="FN38 FN42 FN45 FN51">
    <cfRule type="expression" dxfId="0" priority="378">
      <formula>#REF!&gt;=TODAY()</formula>
    </cfRule>
  </conditionalFormatting>
  <conditionalFormatting sqref="FN38 FN42 FN45 FN51">
    <cfRule type="expression" dxfId="0" priority="379">
      <formula>#REF!&gt;=TODAY()</formula>
    </cfRule>
  </conditionalFormatting>
  <conditionalFormatting sqref="FN38 FN42 FN45 FN51">
    <cfRule type="expression" dxfId="0" priority="380">
      <formula>#REF!&gt;=TODAY()</formula>
    </cfRule>
  </conditionalFormatting>
  <conditionalFormatting sqref="FN38 FN42 FN45 FN51">
    <cfRule type="expression" dxfId="0" priority="381">
      <formula>#REF!&gt;=TODAY()</formula>
    </cfRule>
  </conditionalFormatting>
  <conditionalFormatting sqref="FN38 FN42 FN45 FN51">
    <cfRule type="expression" dxfId="0" priority="382">
      <formula>#REF!&gt;=TODAY()</formula>
    </cfRule>
  </conditionalFormatting>
  <conditionalFormatting sqref="FN38 FN42 FN45 FN51">
    <cfRule type="expression" dxfId="0" priority="383">
      <formula>#REF!&gt;=TODAY()</formula>
    </cfRule>
  </conditionalFormatting>
  <conditionalFormatting sqref="FN38 FN42 FN45 FN51">
    <cfRule type="expression" dxfId="0" priority="384">
      <formula>#REF!&gt;=TODAY()</formula>
    </cfRule>
  </conditionalFormatting>
  <conditionalFormatting sqref="FN38 FN42 FN45 FN51">
    <cfRule type="expression" dxfId="0" priority="385">
      <formula>#REF!&gt;=TODAY()</formula>
    </cfRule>
  </conditionalFormatting>
  <conditionalFormatting sqref="FN38 FN42 FN45 FN51">
    <cfRule type="expression" dxfId="0" priority="386">
      <formula>#REF!&gt;=TODAY()</formula>
    </cfRule>
  </conditionalFormatting>
  <conditionalFormatting sqref="FN38 FN42 FN45 FN51">
    <cfRule type="expression" dxfId="0" priority="387">
      <formula>#REF!&gt;=TODAY()</formula>
    </cfRule>
  </conditionalFormatting>
  <conditionalFormatting sqref="FN38 FN42 FN45 FN51">
    <cfRule type="expression" dxfId="0" priority="388">
      <formula>#REF!&gt;=TODAY()</formula>
    </cfRule>
  </conditionalFormatting>
  <conditionalFormatting sqref="FN38 FN42 FN45 FN51">
    <cfRule type="expression" dxfId="0" priority="389">
      <formula>#REF!&gt;=TODAY()</formula>
    </cfRule>
  </conditionalFormatting>
  <conditionalFormatting sqref="FN38 FN42 FN45 FN51">
    <cfRule type="expression" dxfId="0" priority="390">
      <formula>#REF!&gt;=TODAY()</formula>
    </cfRule>
  </conditionalFormatting>
  <conditionalFormatting sqref="FN38 FN42 FN45 FN51">
    <cfRule type="expression" dxfId="0" priority="391">
      <formula>#REF!&gt;=TODAY()</formula>
    </cfRule>
  </conditionalFormatting>
  <conditionalFormatting sqref="FN38 FN42 FN45 FN51">
    <cfRule type="expression" dxfId="0" priority="392">
      <formula>#REF!&gt;=TODAY()</formula>
    </cfRule>
  </conditionalFormatting>
  <conditionalFormatting sqref="FN38 FN42 FN45 FN51">
    <cfRule type="expression" dxfId="0" priority="393">
      <formula>#REF!&gt;=TODAY()</formula>
    </cfRule>
  </conditionalFormatting>
  <conditionalFormatting sqref="FN38 FN42 FN45 FN51">
    <cfRule type="expression" dxfId="0" priority="394">
      <formula>#REF!&gt;=TODAY()</formula>
    </cfRule>
  </conditionalFormatting>
  <conditionalFormatting sqref="FN38 FN42 FN45 FN51">
    <cfRule type="expression" dxfId="0" priority="395">
      <formula>#REF!&gt;=TODAY()</formula>
    </cfRule>
  </conditionalFormatting>
  <conditionalFormatting sqref="FN38 FN42 FN45 FN51">
    <cfRule type="expression" dxfId="0" priority="396">
      <formula>#REF!&gt;=TODAY()</formula>
    </cfRule>
  </conditionalFormatting>
  <conditionalFormatting sqref="FN42 FN45 FN51">
    <cfRule type="expression" dxfId="0" priority="397">
      <formula>#REF!&gt;=TODAY()</formula>
    </cfRule>
  </conditionalFormatting>
  <conditionalFormatting sqref="FN42 FN45 FN51">
    <cfRule type="expression" dxfId="0" priority="398">
      <formula>#REF!&gt;=TODAY()</formula>
    </cfRule>
  </conditionalFormatting>
  <conditionalFormatting sqref="FN42 FN45 FN51">
    <cfRule type="expression" dxfId="0" priority="399">
      <formula>#REF!&gt;=TODAY()</formula>
    </cfRule>
  </conditionalFormatting>
  <conditionalFormatting sqref="FN42 FN45 FN51">
    <cfRule type="expression" dxfId="0" priority="400">
      <formula>#REF!&gt;=TODAY()</formula>
    </cfRule>
  </conditionalFormatting>
  <conditionalFormatting sqref="FN42 FN45 FN51">
    <cfRule type="expression" dxfId="0" priority="401">
      <formula>#REF!&gt;=TODAY()</formula>
    </cfRule>
  </conditionalFormatting>
  <conditionalFormatting sqref="FN42 FN45 FN51">
    <cfRule type="expression" dxfId="0" priority="402">
      <formula>#REF!&gt;=TODAY()</formula>
    </cfRule>
  </conditionalFormatting>
  <conditionalFormatting sqref="FN42 FN45 FN51">
    <cfRule type="expression" dxfId="0" priority="403">
      <formula>#REF!&gt;=TODAY()</formula>
    </cfRule>
  </conditionalFormatting>
  <conditionalFormatting sqref="FN42 FN45 FN51">
    <cfRule type="expression" dxfId="0" priority="404">
      <formula>#REF!&gt;=TODAY()</formula>
    </cfRule>
  </conditionalFormatting>
  <conditionalFormatting sqref="FN42 FN45 FN51">
    <cfRule type="expression" dxfId="0" priority="405">
      <formula>#REF!&gt;=TODAY()</formula>
    </cfRule>
  </conditionalFormatting>
  <conditionalFormatting sqref="FN42 FN45 FN51">
    <cfRule type="expression" dxfId="0" priority="406">
      <formula>#REF!&gt;=TODAY()</formula>
    </cfRule>
  </conditionalFormatting>
  <conditionalFormatting sqref="FN42 FN45 FN51">
    <cfRule type="expression" dxfId="0" priority="407">
      <formula>#REF!&gt;=TODAY()</formula>
    </cfRule>
  </conditionalFormatting>
  <conditionalFormatting sqref="FN42 FN45 FN51">
    <cfRule type="expression" dxfId="0" priority="408">
      <formula>#REF!&gt;=TODAY()</formula>
    </cfRule>
  </conditionalFormatting>
  <conditionalFormatting sqref="FN42 FN45 FN51">
    <cfRule type="expression" dxfId="0" priority="409">
      <formula>#REF!&gt;=TODAY()</formula>
    </cfRule>
  </conditionalFormatting>
  <conditionalFormatting sqref="FN42 FN45 FN51">
    <cfRule type="expression" dxfId="0" priority="410">
      <formula>#REF!&gt;=TODAY()</formula>
    </cfRule>
  </conditionalFormatting>
  <conditionalFormatting sqref="FN42 FN45 FN51">
    <cfRule type="expression" dxfId="0" priority="411">
      <formula>#REF!&gt;=TODAY()</formula>
    </cfRule>
  </conditionalFormatting>
  <conditionalFormatting sqref="FN42 FN45 FN51">
    <cfRule type="expression" dxfId="0" priority="412">
      <formula>#REF!&gt;=TODAY()</formula>
    </cfRule>
  </conditionalFormatting>
  <conditionalFormatting sqref="FN42 FN45 FN51">
    <cfRule type="expression" dxfId="0" priority="413">
      <formula>#REF!&gt;=TODAY()</formula>
    </cfRule>
  </conditionalFormatting>
  <conditionalFormatting sqref="FN42 FN45 FN51">
    <cfRule type="expression" dxfId="0" priority="414">
      <formula>#REF!&gt;=TODAY()</formula>
    </cfRule>
  </conditionalFormatting>
  <conditionalFormatting sqref="FN42 FN45 FN51">
    <cfRule type="expression" dxfId="0" priority="415">
      <formula>#REF!&gt;=TODAY()</formula>
    </cfRule>
  </conditionalFormatting>
  <conditionalFormatting sqref="FN42 FN45 FN51">
    <cfRule type="expression" dxfId="0" priority="416">
      <formula>#REF!&gt;=TODAY()</formula>
    </cfRule>
  </conditionalFormatting>
  <conditionalFormatting sqref="FN42 FN45 FN51">
    <cfRule type="expression" dxfId="0" priority="417">
      <formula>#REF!&gt;=TODAY()</formula>
    </cfRule>
  </conditionalFormatting>
  <conditionalFormatting sqref="FN42 FN45 FN51">
    <cfRule type="expression" dxfId="0" priority="418">
      <formula>#REF!&gt;=TODAY()</formula>
    </cfRule>
  </conditionalFormatting>
  <conditionalFormatting sqref="FN42 FN45 FN51">
    <cfRule type="expression" dxfId="0" priority="419">
      <formula>#REF!&gt;=TODAY()</formula>
    </cfRule>
  </conditionalFormatting>
  <conditionalFormatting sqref="FN42 FN45 FN51">
    <cfRule type="expression" dxfId="0" priority="420">
      <formula>#REF!&gt;=TODAY()</formula>
    </cfRule>
  </conditionalFormatting>
  <conditionalFormatting sqref="FN42 FN45 FN51">
    <cfRule type="expression" dxfId="0" priority="421">
      <formula>#REF!&gt;=TODAY()</formula>
    </cfRule>
  </conditionalFormatting>
  <conditionalFormatting sqref="FN42 FN45 FN51">
    <cfRule type="expression" dxfId="0" priority="422">
      <formula>#REF!&gt;=TODAY()</formula>
    </cfRule>
  </conditionalFormatting>
  <conditionalFormatting sqref="FN42 FN45 FN51">
    <cfRule type="expression" dxfId="0" priority="423">
      <formula>#REF!&gt;=TODAY()</formula>
    </cfRule>
  </conditionalFormatting>
  <conditionalFormatting sqref="FN42 FN45 FN51">
    <cfRule type="expression" dxfId="0" priority="424">
      <formula>#REF!&gt;=TODAY()</formula>
    </cfRule>
  </conditionalFormatting>
  <conditionalFormatting sqref="FN42 FN45 FN51">
    <cfRule type="expression" dxfId="0" priority="425">
      <formula>#REF!&gt;=TODAY()</formula>
    </cfRule>
  </conditionalFormatting>
  <conditionalFormatting sqref="FN42 FN45 FN51">
    <cfRule type="expression" dxfId="0" priority="426">
      <formula>#REF!&gt;=TODAY()</formula>
    </cfRule>
  </conditionalFormatting>
  <conditionalFormatting sqref="FN42 FN45 FN51">
    <cfRule type="expression" dxfId="0" priority="427">
      <formula>#REF!&gt;=TODAY()</formula>
    </cfRule>
  </conditionalFormatting>
  <conditionalFormatting sqref="FN42 FN45 FN51">
    <cfRule type="expression" dxfId="0" priority="428">
      <formula>#REF!&gt;=TODAY()</formula>
    </cfRule>
  </conditionalFormatting>
  <conditionalFormatting sqref="FN42 FN45 FN51">
    <cfRule type="expression" dxfId="0" priority="429">
      <formula>#REF!&gt;=TODAY()</formula>
    </cfRule>
  </conditionalFormatting>
  <conditionalFormatting sqref="FN42 FN45 FN51">
    <cfRule type="expression" dxfId="0" priority="430">
      <formula>#REF!&gt;=TODAY()</formula>
    </cfRule>
  </conditionalFormatting>
  <conditionalFormatting sqref="FN42 FN45 FN51">
    <cfRule type="expression" dxfId="0" priority="431">
      <formula>#REF!&gt;=TODAY()</formula>
    </cfRule>
  </conditionalFormatting>
  <conditionalFormatting sqref="FN42 FN45 FN51">
    <cfRule type="expression" dxfId="0" priority="432">
      <formula>#REF!&gt;=TODAY()</formula>
    </cfRule>
  </conditionalFormatting>
  <conditionalFormatting sqref="FN42 FN45 FN51">
    <cfRule type="expression" dxfId="0" priority="433">
      <formula>#REF!&gt;=TODAY()</formula>
    </cfRule>
  </conditionalFormatting>
  <conditionalFormatting sqref="FN42 FN45 FN51">
    <cfRule type="expression" dxfId="0" priority="434">
      <formula>#REF!&gt;=TODAY()</formula>
    </cfRule>
  </conditionalFormatting>
  <conditionalFormatting sqref="FN42 FN45 FN51">
    <cfRule type="expression" dxfId="0" priority="435">
      <formula>#REF!&gt;=TODAY()</formula>
    </cfRule>
  </conditionalFormatting>
  <conditionalFormatting sqref="FN42 FN45 FN51">
    <cfRule type="expression" dxfId="0" priority="436">
      <formula>#REF!&gt;=TODAY()</formula>
    </cfRule>
  </conditionalFormatting>
  <conditionalFormatting sqref="FN42 FN45 FN51">
    <cfRule type="expression" dxfId="0" priority="437">
      <formula>#REF!&gt;=TODAY()</formula>
    </cfRule>
  </conditionalFormatting>
  <conditionalFormatting sqref="FN42 FN45 FN51">
    <cfRule type="expression" dxfId="0" priority="438">
      <formula>#REF!&gt;=TODAY()</formula>
    </cfRule>
  </conditionalFormatting>
  <conditionalFormatting sqref="FN42 FN51">
    <cfRule type="expression" dxfId="0" priority="439">
      <formula>#REF!&gt;=TODAY()</formula>
    </cfRule>
  </conditionalFormatting>
  <conditionalFormatting sqref="FN42 FN51">
    <cfRule type="expression" dxfId="0" priority="440">
      <formula>#REF!&gt;=TODAY()</formula>
    </cfRule>
  </conditionalFormatting>
  <conditionalFormatting sqref="FN42 FN51">
    <cfRule type="expression" dxfId="0" priority="441">
      <formula>#REF!&gt;=TODAY()</formula>
    </cfRule>
  </conditionalFormatting>
  <conditionalFormatting sqref="FN42 FN51">
    <cfRule type="expression" dxfId="0" priority="442">
      <formula>#REF!&gt;=TODAY()</formula>
    </cfRule>
  </conditionalFormatting>
  <conditionalFormatting sqref="FN42 FN51">
    <cfRule type="expression" dxfId="0" priority="443">
      <formula>#REF!&gt;=TODAY()</formula>
    </cfRule>
  </conditionalFormatting>
  <conditionalFormatting sqref="FN42 FN51">
    <cfRule type="expression" dxfId="0" priority="444">
      <formula>#REF!&gt;=TODAY()</formula>
    </cfRule>
  </conditionalFormatting>
  <conditionalFormatting sqref="FN42 FN51">
    <cfRule type="expression" dxfId="0" priority="445">
      <formula>#REF!&gt;=TODAY()</formula>
    </cfRule>
  </conditionalFormatting>
  <conditionalFormatting sqref="FN42 FN51">
    <cfRule type="expression" dxfId="0" priority="446">
      <formula>#REF!&gt;=TODAY()</formula>
    </cfRule>
  </conditionalFormatting>
  <conditionalFormatting sqref="FN42 FN51">
    <cfRule type="expression" dxfId="0" priority="447">
      <formula>#REF!&gt;=TODAY()</formula>
    </cfRule>
  </conditionalFormatting>
  <conditionalFormatting sqref="FN42 FN51">
    <cfRule type="expression" dxfId="0" priority="448">
      <formula>#REF!&gt;=TODAY()</formula>
    </cfRule>
  </conditionalFormatting>
  <conditionalFormatting sqref="FN42 FN51">
    <cfRule type="expression" dxfId="0" priority="449">
      <formula>#REF!&gt;=TODAY()</formula>
    </cfRule>
  </conditionalFormatting>
  <conditionalFormatting sqref="FN42 FN51">
    <cfRule type="expression" dxfId="0" priority="450">
      <formula>#REF!&gt;=TODAY()</formula>
    </cfRule>
  </conditionalFormatting>
  <conditionalFormatting sqref="FN42 FN51">
    <cfRule type="expression" dxfId="0" priority="451">
      <formula>#REF!&gt;=TODAY()</formula>
    </cfRule>
  </conditionalFormatting>
  <conditionalFormatting sqref="FN42 FN51">
    <cfRule type="expression" dxfId="0" priority="452">
      <formula>#REF!&gt;=TODAY()</formula>
    </cfRule>
  </conditionalFormatting>
  <conditionalFormatting sqref="FN42 FN51">
    <cfRule type="expression" dxfId="0" priority="453">
      <formula>#REF!&gt;=TODAY()</formula>
    </cfRule>
  </conditionalFormatting>
  <conditionalFormatting sqref="FN42 FN51">
    <cfRule type="expression" dxfId="0" priority="454">
      <formula>#REF!&gt;=TODAY()</formula>
    </cfRule>
  </conditionalFormatting>
  <conditionalFormatting sqref="FN42 FN51">
    <cfRule type="expression" dxfId="0" priority="455">
      <formula>#REF!&gt;=TODAY()</formula>
    </cfRule>
  </conditionalFormatting>
  <conditionalFormatting sqref="FN42 FN51">
    <cfRule type="expression" dxfId="0" priority="456">
      <formula>#REF!&gt;=TODAY()</formula>
    </cfRule>
  </conditionalFormatting>
  <conditionalFormatting sqref="FN42 FN51">
    <cfRule type="expression" dxfId="0" priority="457">
      <formula>#REF!&gt;=TODAY()</formula>
    </cfRule>
  </conditionalFormatting>
  <conditionalFormatting sqref="FN42 FN51">
    <cfRule type="expression" dxfId="0" priority="458">
      <formula>#REF!&gt;=TODAY()</formula>
    </cfRule>
  </conditionalFormatting>
  <conditionalFormatting sqref="FN42 FN51">
    <cfRule type="expression" dxfId="0" priority="459">
      <formula>#REF!&gt;=TODAY()</formula>
    </cfRule>
  </conditionalFormatting>
  <conditionalFormatting sqref="FN42 FN51">
    <cfRule type="expression" dxfId="0" priority="460">
      <formula>#REF!&gt;=TODAY()</formula>
    </cfRule>
  </conditionalFormatting>
  <conditionalFormatting sqref="FN42 FN51">
    <cfRule type="expression" dxfId="0" priority="461">
      <formula>#REF!&gt;=TODAY()</formula>
    </cfRule>
  </conditionalFormatting>
  <conditionalFormatting sqref="FN42 FN51">
    <cfRule type="expression" dxfId="0" priority="462">
      <formula>#REF!&gt;=TODAY()</formula>
    </cfRule>
  </conditionalFormatting>
  <conditionalFormatting sqref="FN42 FN51">
    <cfRule type="expression" dxfId="0" priority="463">
      <formula>#REF!&gt;=TODAY()</formula>
    </cfRule>
  </conditionalFormatting>
  <conditionalFormatting sqref="FN42 FN51">
    <cfRule type="expression" dxfId="0" priority="464">
      <formula>#REF!&gt;=TODAY()</formula>
    </cfRule>
  </conditionalFormatting>
  <conditionalFormatting sqref="FN42 FN51">
    <cfRule type="expression" dxfId="0" priority="465">
      <formula>#REF!&gt;=TODAY()</formula>
    </cfRule>
  </conditionalFormatting>
  <conditionalFormatting sqref="FN42 FN51">
    <cfRule type="expression" dxfId="0" priority="466">
      <formula>#REF!&gt;=TODAY()</formula>
    </cfRule>
  </conditionalFormatting>
  <conditionalFormatting sqref="FN42 FN51">
    <cfRule type="expression" dxfId="0" priority="467">
      <formula>#REF!&gt;=TODAY()</formula>
    </cfRule>
  </conditionalFormatting>
  <conditionalFormatting sqref="FN42 FN51">
    <cfRule type="expression" dxfId="0" priority="468">
      <formula>#REF!&gt;=TODAY()</formula>
    </cfRule>
  </conditionalFormatting>
  <conditionalFormatting sqref="FN42 FN51">
    <cfRule type="expression" dxfId="0" priority="469">
      <formula>#REF!&gt;=TODAY()</formula>
    </cfRule>
  </conditionalFormatting>
  <conditionalFormatting sqref="FN42 FN51">
    <cfRule type="expression" dxfId="0" priority="470">
      <formula>#REF!&gt;=TODAY()</formula>
    </cfRule>
  </conditionalFormatting>
  <conditionalFormatting sqref="FN42 FN51">
    <cfRule type="expression" dxfId="0" priority="471">
      <formula>#REF!&gt;=TODAY()</formula>
    </cfRule>
  </conditionalFormatting>
  <conditionalFormatting sqref="FN42 FN51">
    <cfRule type="expression" dxfId="0" priority="472">
      <formula>#REF!&gt;=TODAY()</formula>
    </cfRule>
  </conditionalFormatting>
  <conditionalFormatting sqref="FN42 FN51">
    <cfRule type="expression" dxfId="0" priority="473">
      <formula>#REF!&gt;=TODAY()</formula>
    </cfRule>
  </conditionalFormatting>
  <conditionalFormatting sqref="FN42 FN51">
    <cfRule type="expression" dxfId="0" priority="474">
      <formula>#REF!&gt;=TODAY()</formula>
    </cfRule>
  </conditionalFormatting>
  <conditionalFormatting sqref="FN42 FN51">
    <cfRule type="expression" dxfId="0" priority="475">
      <formula>#REF!&gt;=TODAY()</formula>
    </cfRule>
  </conditionalFormatting>
  <conditionalFormatting sqref="FN42 FN51">
    <cfRule type="expression" dxfId="0" priority="476">
      <formula>#REF!&gt;=TODAY()</formula>
    </cfRule>
  </conditionalFormatting>
  <conditionalFormatting sqref="FN42 FN51">
    <cfRule type="expression" dxfId="0" priority="477">
      <formula>#REF!&gt;=TODAY()</formula>
    </cfRule>
  </conditionalFormatting>
  <conditionalFormatting sqref="FN42 FN51">
    <cfRule type="expression" dxfId="0" priority="478">
      <formula>#REF!&gt;=TODAY()</formula>
    </cfRule>
  </conditionalFormatting>
  <conditionalFormatting sqref="FN42 FN51">
    <cfRule type="expression" dxfId="0" priority="479">
      <formula>#REF!&gt;=TODAY()</formula>
    </cfRule>
  </conditionalFormatting>
  <conditionalFormatting sqref="FN42 FN51">
    <cfRule type="expression" dxfId="0" priority="480">
      <formula>#REF!&gt;=TODAY()</formula>
    </cfRule>
  </conditionalFormatting>
  <conditionalFormatting sqref="FO5 FQ5 FS5:FT5 FO38 FQ38 FS38:FT38 FO42 FQ42 FS42:FT42 FO45 FQ45 FS45:FT45 FO51 FQ51 FS51:FT51">
    <cfRule type="expression" dxfId="0" priority="481">
      <formula>#REF!&gt;=TODAY()</formula>
    </cfRule>
  </conditionalFormatting>
  <conditionalFormatting sqref="FO5 FQ5 FS5:FT5 FO38 FQ38 FS38:FT38 FO42 FQ42 FS42:FT42 FO45 FQ45 FS45:FT45 FO51 FQ51 FS51:FT51">
    <cfRule type="expression" dxfId="0" priority="482">
      <formula>#REF!&gt;=TODAY()</formula>
    </cfRule>
  </conditionalFormatting>
  <conditionalFormatting sqref="FO5 FQ5 FS5:FT5 FO38 FQ38 FS38:FT38 FO42 FQ42 FS42:FT42 FO45 FQ45 FS45:FT45 FO51 FQ51 FS51:FT51">
    <cfRule type="expression" dxfId="0" priority="483">
      <formula>#REF!&gt;=TODAY()</formula>
    </cfRule>
  </conditionalFormatting>
  <conditionalFormatting sqref="FO5 FQ5 FS5:FT5 FO38 FQ38 FS38:FT38 FO42 FQ42 FS42:FT42 FO45 FQ45 FS45:FT45 FO51 FQ51 FS51:FT51">
    <cfRule type="expression" dxfId="0" priority="484">
      <formula>#REF!&gt;=TODAY()</formula>
    </cfRule>
  </conditionalFormatting>
  <conditionalFormatting sqref="FO5 FQ5 FS5:FT5 FO38 FQ38 FS38:FT38 FO42 FQ42 FS42:FT42 FO45 FQ45 FS45:FT45 FO51 FQ51 FS51:FT51">
    <cfRule type="expression" dxfId="0" priority="485">
      <formula>#REF!&gt;=TODAY()</formula>
    </cfRule>
  </conditionalFormatting>
  <conditionalFormatting sqref="FO5 FQ5 FS5:FT5 FO38 FQ38 FS38:FT38 FO42 FQ42 FS42:FT42 FO45 FQ45 FS45:FT45 FO51 FQ51 FS51:FT51">
    <cfRule type="expression" dxfId="0" priority="486">
      <formula>#REF!&gt;=TODAY()</formula>
    </cfRule>
  </conditionalFormatting>
  <conditionalFormatting sqref="FO5 FQ5 FS5:FT5 FO38 FQ38 FS38:FT38 FO42 FQ42 FS42:FT42 FO45 FQ45 FS45:FT45 FO51 FQ51 FS51:FT51">
    <cfRule type="expression" dxfId="0" priority="487">
      <formula>#REF!&gt;=TODAY()</formula>
    </cfRule>
  </conditionalFormatting>
  <conditionalFormatting sqref="FO5 FQ5 FS5:FT5 FO38 FQ38 FS38:FT38 FO42 FQ42 FS42:FT42 FO45 FQ45 FS45:FT45 FO51 FQ51 FS51:FT51">
    <cfRule type="expression" dxfId="0" priority="488">
      <formula>#REF!&gt;=TODAY()</formula>
    </cfRule>
  </conditionalFormatting>
  <conditionalFormatting sqref="FO5 FQ5 FS5:FT5 FO38 FQ38 FS38:FT38 FO42 FQ42 FS42:FT42 FO45 FQ45 FS45:FT45 FO51 FQ51 FS51:FT51">
    <cfRule type="expression" dxfId="0" priority="489">
      <formula>#REF!&gt;=TODAY()</formula>
    </cfRule>
  </conditionalFormatting>
  <conditionalFormatting sqref="FO5 FQ5 FS5:FT5 FO38 FQ38 FS38:FT38 FO42 FQ42 FS42:FT42 FO45 FQ45 FS45:FT45 FO51 FQ51 FS51:FT51">
    <cfRule type="expression" dxfId="0" priority="490">
      <formula>#REF!&gt;=TODAY()</formula>
    </cfRule>
  </conditionalFormatting>
  <conditionalFormatting sqref="FO5 FQ5 FS5:FT5 FO38 FQ38 FS38:FT38 FO42 FQ42 FS42:FT42 FO45 FQ45 FS45:FT45 FO51 FQ51 FS51:FT51">
    <cfRule type="expression" dxfId="0" priority="491">
      <formula>#REF!&gt;=TODAY()</formula>
    </cfRule>
  </conditionalFormatting>
  <conditionalFormatting sqref="FO5 FQ5 FS5:FT5 FO38 FQ38 FS38:FT38 FO42 FQ42 FS42:FT42 FO45 FQ45 FS45:FT45 FO51 FQ51 FS51:FT51">
    <cfRule type="expression" dxfId="0" priority="492">
      <formula>#REF!&gt;=TODAY()</formula>
    </cfRule>
  </conditionalFormatting>
  <conditionalFormatting sqref="FO5 FQ5 FS5:FT5 FO38 FQ38 FS38:FT38 FO42 FQ42 FS42:FT42 FO45 FQ45 FS45:FT45 FO51 FQ51 FS51:FT51">
    <cfRule type="expression" dxfId="0" priority="493">
      <formula>#REF!&gt;=TODAY()</formula>
    </cfRule>
  </conditionalFormatting>
  <conditionalFormatting sqref="FO5 FQ5 FS5:FT5 FO38 FQ38 FS38:FT38 FO42 FQ42 FS42:FT42 FO45 FQ45 FS45:FT45 FO51 FQ51 FS51:FT51">
    <cfRule type="expression" dxfId="0" priority="494">
      <formula>#REF!&gt;=TODAY()</formula>
    </cfRule>
  </conditionalFormatting>
  <conditionalFormatting sqref="FO5 FQ5 FS5:FT5 FO38 FQ38 FS38:FT38 FO42 FQ42 FS42:FT42 FO45 FQ45 FS45:FT45 FO51 FQ51 FS51:FT51">
    <cfRule type="expression" dxfId="0" priority="495">
      <formula>#REF!&gt;=TODAY()</formula>
    </cfRule>
  </conditionalFormatting>
  <conditionalFormatting sqref="FO5 FQ5 FS5:FT5 FO38 FQ38 FS38:FT38 FO42 FQ42 FS42:FT42 FO45 FQ45 FS45:FT45 FO51 FQ51 FS51:FT51">
    <cfRule type="expression" dxfId="0" priority="496">
      <formula>#REF!&gt;=TODAY()</formula>
    </cfRule>
  </conditionalFormatting>
  <conditionalFormatting sqref="FO5 FQ5 FS5:FT5 FO38 FQ38 FS38:FT38 FO42 FQ42 FS42:FT42 FO45 FQ45 FS45:FT45 FO51 FQ51 FS51:FT51">
    <cfRule type="expression" dxfId="0" priority="497">
      <formula>#REF!&gt;=TODAY()</formula>
    </cfRule>
  </conditionalFormatting>
  <conditionalFormatting sqref="FO5 FQ5 FS5:FT5 FO38 FQ38 FS38:FT38 FO42 FQ42 FS42:FT42 FO45 FQ45 FS45:FT45 FO51 FQ51 FS51:FT51">
    <cfRule type="expression" dxfId="0" priority="498">
      <formula>#REF!&gt;=TODAY()</formula>
    </cfRule>
  </conditionalFormatting>
  <conditionalFormatting sqref="FO5 FQ5 FS5:FT5 FO38 FQ38 FS38:FT38 FO42 FQ42 FS42:FT42 FO45 FQ45 FS45:FT45 FO51 FQ51 FS51:FT51">
    <cfRule type="expression" dxfId="0" priority="499">
      <formula>#REF!&gt;=TODAY()</formula>
    </cfRule>
  </conditionalFormatting>
  <conditionalFormatting sqref="FO5 FQ5 FS5:FT5 FO38 FQ38 FS38:FT38 FO42 FQ42 FS42:FT42 FO45 FQ45 FS45:FT45 FO51 FQ51 FS51:FT51">
    <cfRule type="expression" dxfId="0" priority="500">
      <formula>#REF!&gt;=TODAY()</formula>
    </cfRule>
  </conditionalFormatting>
  <conditionalFormatting sqref="FO5 FQ5 FS5:FT5 FO38 FQ38 FS38:FT38 FO42 FQ42 FS42:FT42 FO45 FQ45 FS45:FT45 FO51 FQ51 FS51:FT51">
    <cfRule type="expression" dxfId="0" priority="501">
      <formula>#REF!&gt;=TODAY()</formula>
    </cfRule>
  </conditionalFormatting>
  <conditionalFormatting sqref="FO5 FQ5 FS5:FT5 FO38 FQ38 FS38:FT38 FO42 FQ42 FS42:FT42 FO45 FQ45 FS45:FT45 FO51 FQ51 FS51:FT51">
    <cfRule type="expression" dxfId="0" priority="502">
      <formula>#REF!&gt;=TODAY()</formula>
    </cfRule>
  </conditionalFormatting>
  <conditionalFormatting sqref="FO5 FQ5 FS5:FT5 FO38 FQ38 FS38:FT38 FO42 FQ42 FS42:FT42 FO45 FQ45 FS45:FT45 FO51 FQ51 FS51:FT51">
    <cfRule type="expression" dxfId="0" priority="503">
      <formula>#REF!&gt;=TODAY()</formula>
    </cfRule>
  </conditionalFormatting>
  <conditionalFormatting sqref="FO5 FQ5 FS5:FT5 FO38 FQ38 FS38:FT38 FO42 FQ42 FS42:FT42 FO45 FQ45 FS45:FT45 FO51 FQ51 FS51:FT51">
    <cfRule type="expression" dxfId="0" priority="504">
      <formula>#REF!&gt;=TODAY()</formula>
    </cfRule>
  </conditionalFormatting>
  <conditionalFormatting sqref="FO6">
    <cfRule type="expression" dxfId="0" priority="505">
      <formula>#REF!&gt;=TODAY()</formula>
    </cfRule>
  </conditionalFormatting>
  <conditionalFormatting sqref="FO6">
    <cfRule type="expression" dxfId="0" priority="506">
      <formula>#REF!&gt;=TODAY()</formula>
    </cfRule>
  </conditionalFormatting>
  <conditionalFormatting sqref="FO6">
    <cfRule type="expression" dxfId="0" priority="507">
      <formula>#REF!&gt;=TODAY()</formula>
    </cfRule>
  </conditionalFormatting>
  <conditionalFormatting sqref="FO6">
    <cfRule type="expression" dxfId="0" priority="508">
      <formula>#REF!&gt;=TODAY()</formula>
    </cfRule>
  </conditionalFormatting>
  <conditionalFormatting sqref="FO6">
    <cfRule type="expression" dxfId="0" priority="509">
      <formula>#REF!&gt;=TODAY()</formula>
    </cfRule>
  </conditionalFormatting>
  <conditionalFormatting sqref="FO6">
    <cfRule type="expression" dxfId="0" priority="510">
      <formula>#REF!&gt;=TODAY()</formula>
    </cfRule>
  </conditionalFormatting>
  <conditionalFormatting sqref="FO6">
    <cfRule type="expression" dxfId="0" priority="511">
      <formula>#REF!&gt;=TODAY()</formula>
    </cfRule>
  </conditionalFormatting>
  <conditionalFormatting sqref="FO6">
    <cfRule type="expression" dxfId="0" priority="512">
      <formula>#REF!&gt;=TODAY()</formula>
    </cfRule>
  </conditionalFormatting>
  <conditionalFormatting sqref="FO6">
    <cfRule type="expression" dxfId="0" priority="513">
      <formula>#REF!&gt;=TODAY()</formula>
    </cfRule>
  </conditionalFormatting>
  <conditionalFormatting sqref="FO6">
    <cfRule type="expression" dxfId="0" priority="514">
      <formula>#REF!&gt;=TODAY()</formula>
    </cfRule>
  </conditionalFormatting>
  <conditionalFormatting sqref="FO6">
    <cfRule type="expression" dxfId="0" priority="515">
      <formula>#REF!&gt;=TODAY()</formula>
    </cfRule>
  </conditionalFormatting>
  <conditionalFormatting sqref="FO6">
    <cfRule type="expression" dxfId="0" priority="516">
      <formula>#REF!&gt;=TODAY()</formula>
    </cfRule>
  </conditionalFormatting>
  <conditionalFormatting sqref="FO6">
    <cfRule type="expression" dxfId="0" priority="517">
      <formula>#REF!&gt;=TODAY()</formula>
    </cfRule>
  </conditionalFormatting>
  <conditionalFormatting sqref="FO6">
    <cfRule type="expression" dxfId="0" priority="518">
      <formula>#REF!&gt;=TODAY()</formula>
    </cfRule>
  </conditionalFormatting>
  <conditionalFormatting sqref="FO6">
    <cfRule type="expression" dxfId="0" priority="519">
      <formula>#REF!&gt;=TODAY()</formula>
    </cfRule>
  </conditionalFormatting>
  <conditionalFormatting sqref="FO6">
    <cfRule type="expression" dxfId="0" priority="520">
      <formula>#REF!&gt;=TODAY()</formula>
    </cfRule>
  </conditionalFormatting>
  <conditionalFormatting sqref="FO6">
    <cfRule type="expression" dxfId="0" priority="521">
      <formula>#REF!&gt;=TODAY()</formula>
    </cfRule>
  </conditionalFormatting>
  <conditionalFormatting sqref="FO6">
    <cfRule type="expression" dxfId="0" priority="522">
      <formula>#REF!&gt;=TODAY()</formula>
    </cfRule>
  </conditionalFormatting>
  <conditionalFormatting sqref="FO38 FO42 FO45 FO51">
    <cfRule type="expression" dxfId="0" priority="523">
      <formula>#REF!&gt;=TODAY()</formula>
    </cfRule>
  </conditionalFormatting>
  <conditionalFormatting sqref="FO38 FO42 FO45 FO51">
    <cfRule type="expression" dxfId="0" priority="524">
      <formula>#REF!&gt;=TODAY()</formula>
    </cfRule>
  </conditionalFormatting>
  <conditionalFormatting sqref="FO38 FO42 FO45 FO51">
    <cfRule type="expression" dxfId="0" priority="525">
      <formula>#REF!&gt;=TODAY()</formula>
    </cfRule>
  </conditionalFormatting>
  <conditionalFormatting sqref="FO38 FO42 FO45 FO51">
    <cfRule type="expression" dxfId="0" priority="526">
      <formula>#REF!&gt;=TODAY()</formula>
    </cfRule>
  </conditionalFormatting>
  <conditionalFormatting sqref="FO38 FO42 FO45 FO51">
    <cfRule type="expression" dxfId="0" priority="527">
      <formula>#REF!&gt;=TODAY()</formula>
    </cfRule>
  </conditionalFormatting>
  <conditionalFormatting sqref="FO38 FO42 FO45 FO51">
    <cfRule type="expression" dxfId="0" priority="528">
      <formula>#REF!&gt;=TODAY()</formula>
    </cfRule>
  </conditionalFormatting>
  <conditionalFormatting sqref="FO38 FO42 FO45 FO51">
    <cfRule type="expression" dxfId="0" priority="529">
      <formula>#REF!&gt;=TODAY()</formula>
    </cfRule>
  </conditionalFormatting>
  <conditionalFormatting sqref="FO38 FO42 FO45 FO51">
    <cfRule type="expression" dxfId="0" priority="530">
      <formula>#REF!&gt;=TODAY()</formula>
    </cfRule>
  </conditionalFormatting>
  <conditionalFormatting sqref="FO38 FO42 FO45 FO51">
    <cfRule type="expression" dxfId="0" priority="531">
      <formula>#REF!&gt;=TODAY()</formula>
    </cfRule>
  </conditionalFormatting>
  <conditionalFormatting sqref="FO38 FO42 FO45 FO51">
    <cfRule type="expression" dxfId="0" priority="532">
      <formula>#REF!&gt;=TODAY()</formula>
    </cfRule>
  </conditionalFormatting>
  <conditionalFormatting sqref="FO38 FO42 FO45 FO51">
    <cfRule type="expression" dxfId="0" priority="533">
      <formula>#REF!&gt;=TODAY()</formula>
    </cfRule>
  </conditionalFormatting>
  <conditionalFormatting sqref="FO38 FO42 FO45 FO51">
    <cfRule type="expression" dxfId="0" priority="534">
      <formula>#REF!&gt;=TODAY()</formula>
    </cfRule>
  </conditionalFormatting>
  <conditionalFormatting sqref="FO38 FO42 FO45 FO51">
    <cfRule type="expression" dxfId="0" priority="535">
      <formula>#REF!&gt;=TODAY()</formula>
    </cfRule>
  </conditionalFormatting>
  <conditionalFormatting sqref="FO38 FO42 FO45 FO51">
    <cfRule type="expression" dxfId="0" priority="536">
      <formula>#REF!&gt;=TODAY()</formula>
    </cfRule>
  </conditionalFormatting>
  <conditionalFormatting sqref="FO38 FO42 FO45 FO51">
    <cfRule type="expression" dxfId="0" priority="537">
      <formula>#REF!&gt;=TODAY()</formula>
    </cfRule>
  </conditionalFormatting>
  <conditionalFormatting sqref="FO38 FO42 FO45 FO51">
    <cfRule type="expression" dxfId="0" priority="538">
      <formula>#REF!&gt;=TODAY()</formula>
    </cfRule>
  </conditionalFormatting>
  <conditionalFormatting sqref="FO38 FO42 FO45 FO51">
    <cfRule type="expression" dxfId="0" priority="539">
      <formula>#REF!&gt;=TODAY()</formula>
    </cfRule>
  </conditionalFormatting>
  <conditionalFormatting sqref="FO38 FO42 FO45 FO51">
    <cfRule type="expression" dxfId="0" priority="540">
      <formula>#REF!&gt;=TODAY()</formula>
    </cfRule>
  </conditionalFormatting>
  <conditionalFormatting sqref="FO38 FO42 FO45 FO51">
    <cfRule type="expression" dxfId="0" priority="541">
      <formula>#REF!&gt;=TODAY()</formula>
    </cfRule>
  </conditionalFormatting>
  <conditionalFormatting sqref="FO38 FO42 FO45 FO51">
    <cfRule type="expression" dxfId="0" priority="542">
      <formula>#REF!&gt;=TODAY()</formula>
    </cfRule>
  </conditionalFormatting>
  <conditionalFormatting sqref="FO38 FO42 FO45 FO51">
    <cfRule type="expression" dxfId="0" priority="543">
      <formula>#REF!&gt;=TODAY()</formula>
    </cfRule>
  </conditionalFormatting>
  <conditionalFormatting sqref="FO38 FO42 FO45 FO51">
    <cfRule type="expression" dxfId="0" priority="544">
      <formula>#REF!&gt;=TODAY()</formula>
    </cfRule>
  </conditionalFormatting>
  <conditionalFormatting sqref="FO38 FO42 FO45 FO51">
    <cfRule type="expression" dxfId="0" priority="545">
      <formula>#REF!&gt;=TODAY()</formula>
    </cfRule>
  </conditionalFormatting>
  <conditionalFormatting sqref="FO38 FO42 FO45 FO51">
    <cfRule type="expression" dxfId="0" priority="546">
      <formula>#REF!&gt;=TODAY()</formula>
    </cfRule>
  </conditionalFormatting>
  <conditionalFormatting sqref="FO38 FO42 FO45 FO51">
    <cfRule type="expression" dxfId="0" priority="547">
      <formula>#REF!&gt;=TODAY()</formula>
    </cfRule>
  </conditionalFormatting>
  <conditionalFormatting sqref="FO38 FO42 FO45 FO51">
    <cfRule type="expression" dxfId="0" priority="548">
      <formula>#REF!&gt;=TODAY()</formula>
    </cfRule>
  </conditionalFormatting>
  <conditionalFormatting sqref="FO38 FO42 FO45 FO51">
    <cfRule type="expression" dxfId="0" priority="549">
      <formula>#REF!&gt;=TODAY()</formula>
    </cfRule>
  </conditionalFormatting>
  <conditionalFormatting sqref="FO38 FO42 FO45 FO51">
    <cfRule type="expression" dxfId="0" priority="550">
      <formula>#REF!&gt;=TODAY()</formula>
    </cfRule>
  </conditionalFormatting>
  <conditionalFormatting sqref="FO38 FO42 FO45 FO51">
    <cfRule type="expression" dxfId="0" priority="551">
      <formula>#REF!&gt;=TODAY()</formula>
    </cfRule>
  </conditionalFormatting>
  <conditionalFormatting sqref="FO38 FO42 FO45 FO51">
    <cfRule type="expression" dxfId="0" priority="552">
      <formula>#REF!&gt;=TODAY()</formula>
    </cfRule>
  </conditionalFormatting>
  <conditionalFormatting sqref="FO38 FO42 FO45 FO51">
    <cfRule type="expression" dxfId="0" priority="553">
      <formula>#REF!&gt;=TODAY()</formula>
    </cfRule>
  </conditionalFormatting>
  <conditionalFormatting sqref="FO38 FO42 FO45 FO51">
    <cfRule type="expression" dxfId="0" priority="554">
      <formula>#REF!&gt;=TODAY()</formula>
    </cfRule>
  </conditionalFormatting>
  <conditionalFormatting sqref="FO38 FO42 FO45 FO51">
    <cfRule type="expression" dxfId="0" priority="555">
      <formula>#REF!&gt;=TODAY()</formula>
    </cfRule>
  </conditionalFormatting>
  <conditionalFormatting sqref="FO38 FO42 FO45 FO51">
    <cfRule type="expression" dxfId="0" priority="556">
      <formula>#REF!&gt;=TODAY()</formula>
    </cfRule>
  </conditionalFormatting>
  <conditionalFormatting sqref="FO38 FO42 FO45 FO51">
    <cfRule type="expression" dxfId="0" priority="557">
      <formula>#REF!&gt;=TODAY()</formula>
    </cfRule>
  </conditionalFormatting>
  <conditionalFormatting sqref="FO38 FO42 FO45 FO51">
    <cfRule type="expression" dxfId="0" priority="558">
      <formula>#REF!&gt;=TODAY()</formula>
    </cfRule>
  </conditionalFormatting>
  <conditionalFormatting sqref="FO38 FO42 FO45 FO51">
    <cfRule type="expression" dxfId="0" priority="559">
      <formula>#REF!&gt;=TODAY()</formula>
    </cfRule>
  </conditionalFormatting>
  <conditionalFormatting sqref="FO38 FO42 FO45 FO51">
    <cfRule type="expression" dxfId="0" priority="560">
      <formula>#REF!&gt;=TODAY()</formula>
    </cfRule>
  </conditionalFormatting>
  <conditionalFormatting sqref="FO38 FO42 FO45 FO51">
    <cfRule type="expression" dxfId="0" priority="561">
      <formula>#REF!&gt;=TODAY()</formula>
    </cfRule>
  </conditionalFormatting>
  <conditionalFormatting sqref="FO38 FO42 FO45 FO51">
    <cfRule type="expression" dxfId="0" priority="562">
      <formula>#REF!&gt;=TODAY()</formula>
    </cfRule>
  </conditionalFormatting>
  <conditionalFormatting sqref="FO38 FO42 FO45 FO51">
    <cfRule type="expression" dxfId="0" priority="563">
      <formula>#REF!&gt;=TODAY()</formula>
    </cfRule>
  </conditionalFormatting>
  <conditionalFormatting sqref="FO38 FO42 FO45 FO51">
    <cfRule type="expression" dxfId="0" priority="564">
      <formula>#REF!&gt;=TODAY()</formula>
    </cfRule>
  </conditionalFormatting>
  <conditionalFormatting sqref="FO42 FO45 FO51">
    <cfRule type="expression" dxfId="0" priority="565">
      <formula>#REF!&gt;=TODAY()</formula>
    </cfRule>
  </conditionalFormatting>
  <conditionalFormatting sqref="FO42 FO45 FO51">
    <cfRule type="expression" dxfId="0" priority="566">
      <formula>#REF!&gt;=TODAY()</formula>
    </cfRule>
  </conditionalFormatting>
  <conditionalFormatting sqref="FO42 FO45 FO51">
    <cfRule type="expression" dxfId="0" priority="567">
      <formula>#REF!&gt;=TODAY()</formula>
    </cfRule>
  </conditionalFormatting>
  <conditionalFormatting sqref="FO42 FO45 FO51">
    <cfRule type="expression" dxfId="0" priority="568">
      <formula>#REF!&gt;=TODAY()</formula>
    </cfRule>
  </conditionalFormatting>
  <conditionalFormatting sqref="FO42 FO45 FO51">
    <cfRule type="expression" dxfId="0" priority="569">
      <formula>#REF!&gt;=TODAY()</formula>
    </cfRule>
  </conditionalFormatting>
  <conditionalFormatting sqref="FO42 FO45 FO51">
    <cfRule type="expression" dxfId="0" priority="570">
      <formula>#REF!&gt;=TODAY()</formula>
    </cfRule>
  </conditionalFormatting>
  <conditionalFormatting sqref="FO42 FO45 FO51">
    <cfRule type="expression" dxfId="0" priority="571">
      <formula>#REF!&gt;=TODAY()</formula>
    </cfRule>
  </conditionalFormatting>
  <conditionalFormatting sqref="FO42 FO45 FO51">
    <cfRule type="expression" dxfId="0" priority="572">
      <formula>#REF!&gt;=TODAY()</formula>
    </cfRule>
  </conditionalFormatting>
  <conditionalFormatting sqref="FO42 FO45 FO51">
    <cfRule type="expression" dxfId="0" priority="573">
      <formula>#REF!&gt;=TODAY()</formula>
    </cfRule>
  </conditionalFormatting>
  <conditionalFormatting sqref="FO42 FO45 FO51">
    <cfRule type="expression" dxfId="0" priority="574">
      <formula>#REF!&gt;=TODAY()</formula>
    </cfRule>
  </conditionalFormatting>
  <conditionalFormatting sqref="FO42 FO45 FO51">
    <cfRule type="expression" dxfId="0" priority="575">
      <formula>#REF!&gt;=TODAY()</formula>
    </cfRule>
  </conditionalFormatting>
  <conditionalFormatting sqref="FO42 FO45 FO51">
    <cfRule type="expression" dxfId="0" priority="576">
      <formula>#REF!&gt;=TODAY()</formula>
    </cfRule>
  </conditionalFormatting>
  <conditionalFormatting sqref="FO42 FO45 FO51">
    <cfRule type="expression" dxfId="0" priority="577">
      <formula>#REF!&gt;=TODAY()</formula>
    </cfRule>
  </conditionalFormatting>
  <conditionalFormatting sqref="FO42 FO45 FO51">
    <cfRule type="expression" dxfId="0" priority="578">
      <formula>#REF!&gt;=TODAY()</formula>
    </cfRule>
  </conditionalFormatting>
  <conditionalFormatting sqref="FO42 FO45 FO51">
    <cfRule type="expression" dxfId="0" priority="579">
      <formula>#REF!&gt;=TODAY()</formula>
    </cfRule>
  </conditionalFormatting>
  <conditionalFormatting sqref="FO42 FO45 FO51">
    <cfRule type="expression" dxfId="0" priority="580">
      <formula>#REF!&gt;=TODAY()</formula>
    </cfRule>
  </conditionalFormatting>
  <conditionalFormatting sqref="FO42 FO45 FO51">
    <cfRule type="expression" dxfId="0" priority="581">
      <formula>#REF!&gt;=TODAY()</formula>
    </cfRule>
  </conditionalFormatting>
  <conditionalFormatting sqref="FO42 FO45 FO51">
    <cfRule type="expression" dxfId="0" priority="582">
      <formula>#REF!&gt;=TODAY()</formula>
    </cfRule>
  </conditionalFormatting>
  <conditionalFormatting sqref="FO42 FO45 FO51">
    <cfRule type="expression" dxfId="0" priority="583">
      <formula>#REF!&gt;=TODAY()</formula>
    </cfRule>
  </conditionalFormatting>
  <conditionalFormatting sqref="FO42 FO45 FO51">
    <cfRule type="expression" dxfId="0" priority="584">
      <formula>#REF!&gt;=TODAY()</formula>
    </cfRule>
  </conditionalFormatting>
  <conditionalFormatting sqref="FO42 FO45 FO51">
    <cfRule type="expression" dxfId="0" priority="585">
      <formula>#REF!&gt;=TODAY()</formula>
    </cfRule>
  </conditionalFormatting>
  <conditionalFormatting sqref="FO42 FO45 FO51">
    <cfRule type="expression" dxfId="0" priority="586">
      <formula>#REF!&gt;=TODAY()</formula>
    </cfRule>
  </conditionalFormatting>
  <conditionalFormatting sqref="FO42 FO45 FO51">
    <cfRule type="expression" dxfId="0" priority="587">
      <formula>#REF!&gt;=TODAY()</formula>
    </cfRule>
  </conditionalFormatting>
  <conditionalFormatting sqref="FO42 FO45 FO51">
    <cfRule type="expression" dxfId="0" priority="588">
      <formula>#REF!&gt;=TODAY()</formula>
    </cfRule>
  </conditionalFormatting>
  <conditionalFormatting sqref="FO42 FO45 FO51">
    <cfRule type="expression" dxfId="0" priority="589">
      <formula>#REF!&gt;=TODAY()</formula>
    </cfRule>
  </conditionalFormatting>
  <conditionalFormatting sqref="FO42 FO45 FO51">
    <cfRule type="expression" dxfId="0" priority="590">
      <formula>#REF!&gt;=TODAY()</formula>
    </cfRule>
  </conditionalFormatting>
  <conditionalFormatting sqref="FO42 FO45 FO51">
    <cfRule type="expression" dxfId="0" priority="591">
      <formula>#REF!&gt;=TODAY()</formula>
    </cfRule>
  </conditionalFormatting>
  <conditionalFormatting sqref="FO42 FO45 FO51">
    <cfRule type="expression" dxfId="0" priority="592">
      <formula>#REF!&gt;=TODAY()</formula>
    </cfRule>
  </conditionalFormatting>
  <conditionalFormatting sqref="FO42 FO45 FO51">
    <cfRule type="expression" dxfId="0" priority="593">
      <formula>#REF!&gt;=TODAY()</formula>
    </cfRule>
  </conditionalFormatting>
  <conditionalFormatting sqref="FO42 FO45 FO51">
    <cfRule type="expression" dxfId="0" priority="594">
      <formula>#REF!&gt;=TODAY()</formula>
    </cfRule>
  </conditionalFormatting>
  <conditionalFormatting sqref="FO42 FO45 FO51">
    <cfRule type="expression" dxfId="0" priority="595">
      <formula>#REF!&gt;=TODAY()</formula>
    </cfRule>
  </conditionalFormatting>
  <conditionalFormatting sqref="FO42 FO45 FO51">
    <cfRule type="expression" dxfId="0" priority="596">
      <formula>#REF!&gt;=TODAY()</formula>
    </cfRule>
  </conditionalFormatting>
  <conditionalFormatting sqref="FO42 FO45 FO51">
    <cfRule type="expression" dxfId="0" priority="597">
      <formula>#REF!&gt;=TODAY()</formula>
    </cfRule>
  </conditionalFormatting>
  <conditionalFormatting sqref="FO42 FO45 FO51">
    <cfRule type="expression" dxfId="0" priority="598">
      <formula>#REF!&gt;=TODAY()</formula>
    </cfRule>
  </conditionalFormatting>
  <conditionalFormatting sqref="FO42 FO45 FO51">
    <cfRule type="expression" dxfId="0" priority="599">
      <formula>#REF!&gt;=TODAY()</formula>
    </cfRule>
  </conditionalFormatting>
  <conditionalFormatting sqref="FO42 FO45 FO51">
    <cfRule type="expression" dxfId="0" priority="600">
      <formula>#REF!&gt;=TODAY()</formula>
    </cfRule>
  </conditionalFormatting>
  <conditionalFormatting sqref="FO42 FO45 FO51">
    <cfRule type="expression" dxfId="0" priority="601">
      <formula>#REF!&gt;=TODAY()</formula>
    </cfRule>
  </conditionalFormatting>
  <conditionalFormatting sqref="FO42 FO45 FO51">
    <cfRule type="expression" dxfId="0" priority="602">
      <formula>#REF!&gt;=TODAY()</formula>
    </cfRule>
  </conditionalFormatting>
  <conditionalFormatting sqref="FO42 FO45 FO51">
    <cfRule type="expression" dxfId="0" priority="603">
      <formula>#REF!&gt;=TODAY()</formula>
    </cfRule>
  </conditionalFormatting>
  <conditionalFormatting sqref="FO42 FO45 FO51">
    <cfRule type="expression" dxfId="0" priority="604">
      <formula>#REF!&gt;=TODAY()</formula>
    </cfRule>
  </conditionalFormatting>
  <conditionalFormatting sqref="FO42 FO45 FO51">
    <cfRule type="expression" dxfId="0" priority="605">
      <formula>#REF!&gt;=TODAY()</formula>
    </cfRule>
  </conditionalFormatting>
  <conditionalFormatting sqref="FO42 FO45 FO51">
    <cfRule type="expression" dxfId="0" priority="606">
      <formula>#REF!&gt;=TODAY()</formula>
    </cfRule>
  </conditionalFormatting>
  <conditionalFormatting sqref="FO42 FO51">
    <cfRule type="expression" dxfId="0" priority="607">
      <formula>#REF!&gt;=TODAY()</formula>
    </cfRule>
  </conditionalFormatting>
  <conditionalFormatting sqref="FO42 FO51">
    <cfRule type="expression" dxfId="0" priority="608">
      <formula>#REF!&gt;=TODAY()</formula>
    </cfRule>
  </conditionalFormatting>
  <conditionalFormatting sqref="FO42 FO51">
    <cfRule type="expression" dxfId="0" priority="609">
      <formula>#REF!&gt;=TODAY()</formula>
    </cfRule>
  </conditionalFormatting>
  <conditionalFormatting sqref="FO42 FO51">
    <cfRule type="expression" dxfId="0" priority="610">
      <formula>#REF!&gt;=TODAY()</formula>
    </cfRule>
  </conditionalFormatting>
  <conditionalFormatting sqref="FO42 FO51">
    <cfRule type="expression" dxfId="0" priority="611">
      <formula>#REF!&gt;=TODAY()</formula>
    </cfRule>
  </conditionalFormatting>
  <conditionalFormatting sqref="FO42 FO51">
    <cfRule type="expression" dxfId="0" priority="612">
      <formula>#REF!&gt;=TODAY()</formula>
    </cfRule>
  </conditionalFormatting>
  <conditionalFormatting sqref="FO42 FO51">
    <cfRule type="expression" dxfId="0" priority="613">
      <formula>#REF!&gt;=TODAY()</formula>
    </cfRule>
  </conditionalFormatting>
  <conditionalFormatting sqref="FO42 FO51">
    <cfRule type="expression" dxfId="0" priority="614">
      <formula>#REF!&gt;=TODAY()</formula>
    </cfRule>
  </conditionalFormatting>
  <conditionalFormatting sqref="FO42 FO51">
    <cfRule type="expression" dxfId="0" priority="615">
      <formula>#REF!&gt;=TODAY()</formula>
    </cfRule>
  </conditionalFormatting>
  <conditionalFormatting sqref="FO42 FO51">
    <cfRule type="expression" dxfId="0" priority="616">
      <formula>#REF!&gt;=TODAY()</formula>
    </cfRule>
  </conditionalFormatting>
  <conditionalFormatting sqref="FO42 FO51">
    <cfRule type="expression" dxfId="0" priority="617">
      <formula>#REF!&gt;=TODAY()</formula>
    </cfRule>
  </conditionalFormatting>
  <conditionalFormatting sqref="FO42 FO51">
    <cfRule type="expression" dxfId="0" priority="618">
      <formula>#REF!&gt;=TODAY()</formula>
    </cfRule>
  </conditionalFormatting>
  <conditionalFormatting sqref="FO42 FO51">
    <cfRule type="expression" dxfId="0" priority="619">
      <formula>#REF!&gt;=TODAY()</formula>
    </cfRule>
  </conditionalFormatting>
  <conditionalFormatting sqref="FO42 FO51">
    <cfRule type="expression" dxfId="0" priority="620">
      <formula>#REF!&gt;=TODAY()</formula>
    </cfRule>
  </conditionalFormatting>
  <conditionalFormatting sqref="FO42 FO51">
    <cfRule type="expression" dxfId="0" priority="621">
      <formula>#REF!&gt;=TODAY()</formula>
    </cfRule>
  </conditionalFormatting>
  <conditionalFormatting sqref="FO42 FO51">
    <cfRule type="expression" dxfId="0" priority="622">
      <formula>#REF!&gt;=TODAY()</formula>
    </cfRule>
  </conditionalFormatting>
  <conditionalFormatting sqref="FO42 FO51">
    <cfRule type="expression" dxfId="0" priority="623">
      <formula>#REF!&gt;=TODAY()</formula>
    </cfRule>
  </conditionalFormatting>
  <conditionalFormatting sqref="FO42 FO51">
    <cfRule type="expression" dxfId="0" priority="624">
      <formula>#REF!&gt;=TODAY()</formula>
    </cfRule>
  </conditionalFormatting>
  <conditionalFormatting sqref="FO42 FO51">
    <cfRule type="expression" dxfId="0" priority="625">
      <formula>#REF!&gt;=TODAY()</formula>
    </cfRule>
  </conditionalFormatting>
  <conditionalFormatting sqref="FO42 FO51">
    <cfRule type="expression" dxfId="0" priority="626">
      <formula>#REF!&gt;=TODAY()</formula>
    </cfRule>
  </conditionalFormatting>
  <conditionalFormatting sqref="FO42 FO51">
    <cfRule type="expression" dxfId="0" priority="627">
      <formula>#REF!&gt;=TODAY()</formula>
    </cfRule>
  </conditionalFormatting>
  <conditionalFormatting sqref="FO42 FO51">
    <cfRule type="expression" dxfId="0" priority="628">
      <formula>#REF!&gt;=TODAY()</formula>
    </cfRule>
  </conditionalFormatting>
  <conditionalFormatting sqref="FO42 FO51">
    <cfRule type="expression" dxfId="0" priority="629">
      <formula>#REF!&gt;=TODAY()</formula>
    </cfRule>
  </conditionalFormatting>
  <conditionalFormatting sqref="FO42 FO51">
    <cfRule type="expression" dxfId="0" priority="630">
      <formula>#REF!&gt;=TODAY()</formula>
    </cfRule>
  </conditionalFormatting>
  <conditionalFormatting sqref="FO42 FO51">
    <cfRule type="expression" dxfId="0" priority="631">
      <formula>#REF!&gt;=TODAY()</formula>
    </cfRule>
  </conditionalFormatting>
  <conditionalFormatting sqref="FO42 FO51">
    <cfRule type="expression" dxfId="0" priority="632">
      <formula>#REF!&gt;=TODAY()</formula>
    </cfRule>
  </conditionalFormatting>
  <conditionalFormatting sqref="FO42 FO51">
    <cfRule type="expression" dxfId="0" priority="633">
      <formula>#REF!&gt;=TODAY()</formula>
    </cfRule>
  </conditionalFormatting>
  <conditionalFormatting sqref="FO42 FO51">
    <cfRule type="expression" dxfId="0" priority="634">
      <formula>#REF!&gt;=TODAY()</formula>
    </cfRule>
  </conditionalFormatting>
  <conditionalFormatting sqref="FO42 FO51">
    <cfRule type="expression" dxfId="0" priority="635">
      <formula>#REF!&gt;=TODAY()</formula>
    </cfRule>
  </conditionalFormatting>
  <conditionalFormatting sqref="FO42 FO51">
    <cfRule type="expression" dxfId="0" priority="636">
      <formula>#REF!&gt;=TODAY()</formula>
    </cfRule>
  </conditionalFormatting>
  <conditionalFormatting sqref="FO42 FO51">
    <cfRule type="expression" dxfId="0" priority="637">
      <formula>#REF!&gt;=TODAY()</formula>
    </cfRule>
  </conditionalFormatting>
  <conditionalFormatting sqref="FO42 FO51">
    <cfRule type="expression" dxfId="0" priority="638">
      <formula>#REF!&gt;=TODAY()</formula>
    </cfRule>
  </conditionalFormatting>
  <conditionalFormatting sqref="FO42 FO51">
    <cfRule type="expression" dxfId="0" priority="639">
      <formula>#REF!&gt;=TODAY()</formula>
    </cfRule>
  </conditionalFormatting>
  <conditionalFormatting sqref="FO42 FO51">
    <cfRule type="expression" dxfId="0" priority="640">
      <formula>#REF!&gt;=TODAY()</formula>
    </cfRule>
  </conditionalFormatting>
  <conditionalFormatting sqref="FO42 FO51">
    <cfRule type="expression" dxfId="0" priority="641">
      <formula>#REF!&gt;=TODAY()</formula>
    </cfRule>
  </conditionalFormatting>
  <conditionalFormatting sqref="FO42 FO51">
    <cfRule type="expression" dxfId="0" priority="642">
      <formula>#REF!&gt;=TODAY()</formula>
    </cfRule>
  </conditionalFormatting>
  <conditionalFormatting sqref="FO42 FO51">
    <cfRule type="expression" dxfId="0" priority="643">
      <formula>#REF!&gt;=TODAY()</formula>
    </cfRule>
  </conditionalFormatting>
  <conditionalFormatting sqref="FO42 FO51">
    <cfRule type="expression" dxfId="0" priority="644">
      <formula>#REF!&gt;=TODAY()</formula>
    </cfRule>
  </conditionalFormatting>
  <conditionalFormatting sqref="FO42 FO51">
    <cfRule type="expression" dxfId="0" priority="645">
      <formula>#REF!&gt;=TODAY()</formula>
    </cfRule>
  </conditionalFormatting>
  <conditionalFormatting sqref="FO42 FO51">
    <cfRule type="expression" dxfId="0" priority="646">
      <formula>#REF!&gt;=TODAY()</formula>
    </cfRule>
  </conditionalFormatting>
  <conditionalFormatting sqref="FO42 FO51">
    <cfRule type="expression" dxfId="0" priority="647">
      <formula>#REF!&gt;=TODAY()</formula>
    </cfRule>
  </conditionalFormatting>
  <conditionalFormatting sqref="FO42 FO51">
    <cfRule type="expression" dxfId="0" priority="648">
      <formula>#REF!&gt;=TODAY()</formula>
    </cfRule>
  </conditionalFormatting>
  <conditionalFormatting sqref="FP5 FP38 FP42 FP45 FP51">
    <cfRule type="expression" dxfId="0" priority="649">
      <formula>#REF!&gt;=TODAY()</formula>
    </cfRule>
  </conditionalFormatting>
  <conditionalFormatting sqref="FP5 FP38 FP42 FP45 FP51">
    <cfRule type="expression" dxfId="0" priority="650">
      <formula>#REF!&gt;=TODAY()</formula>
    </cfRule>
  </conditionalFormatting>
  <conditionalFormatting sqref="FP5 FP38 FP42 FP45 FP51">
    <cfRule type="expression" dxfId="0" priority="651">
      <formula>#REF!&gt;=TODAY()</formula>
    </cfRule>
  </conditionalFormatting>
  <conditionalFormatting sqref="FP5 FP38 FP42 FP45 FP51">
    <cfRule type="expression" dxfId="0" priority="652">
      <formula>#REF!&gt;=TODAY()</formula>
    </cfRule>
  </conditionalFormatting>
  <conditionalFormatting sqref="FP5 FP38 FP42 FP45 FP51">
    <cfRule type="expression" dxfId="0" priority="653">
      <formula>#REF!&gt;=TODAY()</formula>
    </cfRule>
  </conditionalFormatting>
  <conditionalFormatting sqref="FP5 FP38 FP42 FP45 FP51">
    <cfRule type="expression" dxfId="0" priority="654">
      <formula>#REF!&gt;=TODAY()</formula>
    </cfRule>
  </conditionalFormatting>
  <conditionalFormatting sqref="FP5 FP38 FP42 FP45 FP51">
    <cfRule type="expression" dxfId="0" priority="655">
      <formula>#REF!&gt;=TODAY()</formula>
    </cfRule>
  </conditionalFormatting>
  <conditionalFormatting sqref="FP5 FP38 FP42 FP45 FP51">
    <cfRule type="expression" dxfId="0" priority="656">
      <formula>#REF!&gt;=TODAY()</formula>
    </cfRule>
  </conditionalFormatting>
  <conditionalFormatting sqref="FP5 FP38 FP42 FP45 FP51">
    <cfRule type="expression" dxfId="0" priority="657">
      <formula>#REF!&gt;=TODAY()</formula>
    </cfRule>
  </conditionalFormatting>
  <conditionalFormatting sqref="FP5 FP38 FP42 FP45 FP51">
    <cfRule type="expression" dxfId="0" priority="658">
      <formula>#REF!&gt;=TODAY()</formula>
    </cfRule>
  </conditionalFormatting>
  <conditionalFormatting sqref="FP5 FP38 FP42 FP45 FP51">
    <cfRule type="expression" dxfId="0" priority="659">
      <formula>#REF!&gt;=TODAY()</formula>
    </cfRule>
  </conditionalFormatting>
  <conditionalFormatting sqref="FP5 FP38 FP42 FP45 FP51">
    <cfRule type="expression" dxfId="0" priority="660">
      <formula>#REF!&gt;=TODAY()</formula>
    </cfRule>
  </conditionalFormatting>
  <conditionalFormatting sqref="FP5 FP38 FP42 FP45 FP51">
    <cfRule type="expression" dxfId="0" priority="661">
      <formula>#REF!&gt;=TODAY()</formula>
    </cfRule>
  </conditionalFormatting>
  <conditionalFormatting sqref="FP5 FP38 FP42 FP45 FP51">
    <cfRule type="expression" dxfId="0" priority="662">
      <formula>#REF!&gt;=TODAY()</formula>
    </cfRule>
  </conditionalFormatting>
  <conditionalFormatting sqref="FP5 FP38 FP42 FP45 FP51">
    <cfRule type="expression" dxfId="0" priority="663">
      <formula>#REF!&gt;=TODAY()</formula>
    </cfRule>
  </conditionalFormatting>
  <conditionalFormatting sqref="FP5 FP38 FP42 FP45 FP51">
    <cfRule type="expression" dxfId="0" priority="664">
      <formula>#REF!&gt;=TODAY()</formula>
    </cfRule>
  </conditionalFormatting>
  <conditionalFormatting sqref="FP5 FP38 FP42 FP45 FP51">
    <cfRule type="expression" dxfId="0" priority="665">
      <formula>#REF!&gt;=TODAY()</formula>
    </cfRule>
  </conditionalFormatting>
  <conditionalFormatting sqref="FP5 FP38 FP42 FP45 FP51">
    <cfRule type="expression" dxfId="0" priority="666">
      <formula>#REF!&gt;=TODAY()</formula>
    </cfRule>
  </conditionalFormatting>
  <conditionalFormatting sqref="FP5 FP38 FP42 FP45 FP51">
    <cfRule type="expression" dxfId="0" priority="667">
      <formula>#REF!&gt;=TODAY()</formula>
    </cfRule>
  </conditionalFormatting>
  <conditionalFormatting sqref="FP5 FP38 FP42 FP45 FP51">
    <cfRule type="expression" dxfId="0" priority="668">
      <formula>#REF!&gt;=TODAY()</formula>
    </cfRule>
  </conditionalFormatting>
  <conditionalFormatting sqref="FP5 FP38 FP42 FP45 FP51">
    <cfRule type="expression" dxfId="0" priority="669">
      <formula>#REF!&gt;=TODAY()</formula>
    </cfRule>
  </conditionalFormatting>
  <conditionalFormatting sqref="FP5 FP38 FP42 FP45 FP51">
    <cfRule type="expression" dxfId="0" priority="670">
      <formula>#REF!&gt;=TODAY()</formula>
    </cfRule>
  </conditionalFormatting>
  <conditionalFormatting sqref="FP5 FP38 FP42 FP45 FP51">
    <cfRule type="expression" dxfId="0" priority="671">
      <formula>#REF!&gt;=TODAY()</formula>
    </cfRule>
  </conditionalFormatting>
  <conditionalFormatting sqref="FP5 FP38 FP42 FP45 FP51">
    <cfRule type="expression" dxfId="0" priority="672">
      <formula>#REF!&gt;=TODAY()</formula>
    </cfRule>
  </conditionalFormatting>
  <conditionalFormatting sqref="FP6">
    <cfRule type="expression" dxfId="0" priority="673">
      <formula>#REF!&gt;=TODAY()</formula>
    </cfRule>
  </conditionalFormatting>
  <conditionalFormatting sqref="FP6">
    <cfRule type="expression" dxfId="0" priority="674">
      <formula>#REF!&gt;=TODAY()</formula>
    </cfRule>
  </conditionalFormatting>
  <conditionalFormatting sqref="FP6">
    <cfRule type="expression" dxfId="0" priority="675">
      <formula>#REF!&gt;=TODAY()</formula>
    </cfRule>
  </conditionalFormatting>
  <conditionalFormatting sqref="FP6">
    <cfRule type="expression" dxfId="0" priority="676">
      <formula>#REF!&gt;=TODAY()</formula>
    </cfRule>
  </conditionalFormatting>
  <conditionalFormatting sqref="FP6">
    <cfRule type="expression" dxfId="0" priority="677">
      <formula>#REF!&gt;=TODAY()</formula>
    </cfRule>
  </conditionalFormatting>
  <conditionalFormatting sqref="FP6">
    <cfRule type="expression" dxfId="0" priority="678">
      <formula>#REF!&gt;=TODAY()</formula>
    </cfRule>
  </conditionalFormatting>
  <conditionalFormatting sqref="FP6">
    <cfRule type="expression" dxfId="0" priority="679">
      <formula>#REF!&gt;=TODAY()</formula>
    </cfRule>
  </conditionalFormatting>
  <conditionalFormatting sqref="FP6">
    <cfRule type="expression" dxfId="0" priority="680">
      <formula>#REF!&gt;=TODAY()</formula>
    </cfRule>
  </conditionalFormatting>
  <conditionalFormatting sqref="FP6">
    <cfRule type="expression" dxfId="0" priority="681">
      <formula>#REF!&gt;=TODAY()</formula>
    </cfRule>
  </conditionalFormatting>
  <conditionalFormatting sqref="FP6">
    <cfRule type="expression" dxfId="0" priority="682">
      <formula>#REF!&gt;=TODAY()</formula>
    </cfRule>
  </conditionalFormatting>
  <conditionalFormatting sqref="FP6">
    <cfRule type="expression" dxfId="0" priority="683">
      <formula>#REF!&gt;=TODAY()</formula>
    </cfRule>
  </conditionalFormatting>
  <conditionalFormatting sqref="FP6">
    <cfRule type="expression" dxfId="0" priority="684">
      <formula>#REF!&gt;=TODAY()</formula>
    </cfRule>
  </conditionalFormatting>
  <conditionalFormatting sqref="FP6">
    <cfRule type="expression" dxfId="0" priority="685">
      <formula>#REF!&gt;=TODAY()</formula>
    </cfRule>
  </conditionalFormatting>
  <conditionalFormatting sqref="FP6">
    <cfRule type="expression" dxfId="0" priority="686">
      <formula>#REF!&gt;=TODAY()</formula>
    </cfRule>
  </conditionalFormatting>
  <conditionalFormatting sqref="FP6">
    <cfRule type="expression" dxfId="0" priority="687">
      <formula>#REF!&gt;=TODAY()</formula>
    </cfRule>
  </conditionalFormatting>
  <conditionalFormatting sqref="FP6">
    <cfRule type="expression" dxfId="0" priority="688">
      <formula>#REF!&gt;=TODAY()</formula>
    </cfRule>
  </conditionalFormatting>
  <conditionalFormatting sqref="FP6">
    <cfRule type="expression" dxfId="0" priority="689">
      <formula>#REF!&gt;=TODAY()</formula>
    </cfRule>
  </conditionalFormatting>
  <conditionalFormatting sqref="FP6">
    <cfRule type="expression" dxfId="0" priority="690">
      <formula>#REF!&gt;=TODAY()</formula>
    </cfRule>
  </conditionalFormatting>
  <conditionalFormatting sqref="FP38 FP42 FP45 FP51">
    <cfRule type="expression" dxfId="0" priority="691">
      <formula>#REF!&gt;=TODAY()</formula>
    </cfRule>
  </conditionalFormatting>
  <conditionalFormatting sqref="FP38 FP42 FP45 FP51">
    <cfRule type="expression" dxfId="0" priority="692">
      <formula>#REF!&gt;=TODAY()</formula>
    </cfRule>
  </conditionalFormatting>
  <conditionalFormatting sqref="FP38 FP42 FP45 FP51">
    <cfRule type="expression" dxfId="0" priority="693">
      <formula>#REF!&gt;=TODAY()</formula>
    </cfRule>
  </conditionalFormatting>
  <conditionalFormatting sqref="FP38 FP42 FP45 FP51">
    <cfRule type="expression" dxfId="0" priority="694">
      <formula>#REF!&gt;=TODAY()</formula>
    </cfRule>
  </conditionalFormatting>
  <conditionalFormatting sqref="FP38 FP42 FP45 FP51">
    <cfRule type="expression" dxfId="0" priority="695">
      <formula>#REF!&gt;=TODAY()</formula>
    </cfRule>
  </conditionalFormatting>
  <conditionalFormatting sqref="FP38 FP42 FP45 FP51">
    <cfRule type="expression" dxfId="0" priority="696">
      <formula>#REF!&gt;=TODAY()</formula>
    </cfRule>
  </conditionalFormatting>
  <conditionalFormatting sqref="FP38 FP42 FP45 FP51">
    <cfRule type="expression" dxfId="0" priority="697">
      <formula>#REF!&gt;=TODAY()</formula>
    </cfRule>
  </conditionalFormatting>
  <conditionalFormatting sqref="FP38 FP42 FP45 FP51">
    <cfRule type="expression" dxfId="0" priority="698">
      <formula>#REF!&gt;=TODAY()</formula>
    </cfRule>
  </conditionalFormatting>
  <conditionalFormatting sqref="FP38 FP42 FP45 FP51">
    <cfRule type="expression" dxfId="0" priority="699">
      <formula>#REF!&gt;=TODAY()</formula>
    </cfRule>
  </conditionalFormatting>
  <conditionalFormatting sqref="FP38 FP42 FP45 FP51">
    <cfRule type="expression" dxfId="0" priority="700">
      <formula>#REF!&gt;=TODAY()</formula>
    </cfRule>
  </conditionalFormatting>
  <conditionalFormatting sqref="FP38 FP42 FP45 FP51">
    <cfRule type="expression" dxfId="0" priority="701">
      <formula>#REF!&gt;=TODAY()</formula>
    </cfRule>
  </conditionalFormatting>
  <conditionalFormatting sqref="FP38 FP42 FP45 FP51">
    <cfRule type="expression" dxfId="0" priority="702">
      <formula>#REF!&gt;=TODAY()</formula>
    </cfRule>
  </conditionalFormatting>
  <conditionalFormatting sqref="FP38 FP42 FP45 FP51">
    <cfRule type="expression" dxfId="0" priority="703">
      <formula>#REF!&gt;=TODAY()</formula>
    </cfRule>
  </conditionalFormatting>
  <conditionalFormatting sqref="FP38 FP42 FP45 FP51">
    <cfRule type="expression" dxfId="0" priority="704">
      <formula>#REF!&gt;=TODAY()</formula>
    </cfRule>
  </conditionalFormatting>
  <conditionalFormatting sqref="FP38 FP42 FP45 FP51">
    <cfRule type="expression" dxfId="0" priority="705">
      <formula>#REF!&gt;=TODAY()</formula>
    </cfRule>
  </conditionalFormatting>
  <conditionalFormatting sqref="FP38 FP42 FP45 FP51">
    <cfRule type="expression" dxfId="0" priority="706">
      <formula>#REF!&gt;=TODAY()</formula>
    </cfRule>
  </conditionalFormatting>
  <conditionalFormatting sqref="FP38 FP42 FP45 FP51">
    <cfRule type="expression" dxfId="0" priority="707">
      <formula>#REF!&gt;=TODAY()</formula>
    </cfRule>
  </conditionalFormatting>
  <conditionalFormatting sqref="FP38 FP42 FP45 FP51">
    <cfRule type="expression" dxfId="0" priority="708">
      <formula>#REF!&gt;=TODAY()</formula>
    </cfRule>
  </conditionalFormatting>
  <conditionalFormatting sqref="FP38 FP42 FP45 FP51">
    <cfRule type="expression" dxfId="0" priority="709">
      <formula>#REF!&gt;=TODAY()</formula>
    </cfRule>
  </conditionalFormatting>
  <conditionalFormatting sqref="FP38 FP42 FP45 FP51">
    <cfRule type="expression" dxfId="0" priority="710">
      <formula>#REF!&gt;=TODAY()</formula>
    </cfRule>
  </conditionalFormatting>
  <conditionalFormatting sqref="FP38 FP42 FP45 FP51">
    <cfRule type="expression" dxfId="0" priority="711">
      <formula>#REF!&gt;=TODAY()</formula>
    </cfRule>
  </conditionalFormatting>
  <conditionalFormatting sqref="FP38 FP42 FP45 FP51">
    <cfRule type="expression" dxfId="0" priority="712">
      <formula>#REF!&gt;=TODAY()</formula>
    </cfRule>
  </conditionalFormatting>
  <conditionalFormatting sqref="FP38 FP42 FP45 FP51">
    <cfRule type="expression" dxfId="0" priority="713">
      <formula>#REF!&gt;=TODAY()</formula>
    </cfRule>
  </conditionalFormatting>
  <conditionalFormatting sqref="FP38 FP42 FP45 FP51">
    <cfRule type="expression" dxfId="0" priority="714">
      <formula>#REF!&gt;=TODAY()</formula>
    </cfRule>
  </conditionalFormatting>
  <conditionalFormatting sqref="FP38 FP42 FP45 FP51">
    <cfRule type="expression" dxfId="0" priority="715">
      <formula>#REF!&gt;=TODAY()</formula>
    </cfRule>
  </conditionalFormatting>
  <conditionalFormatting sqref="FP38 FP42 FP45 FP51">
    <cfRule type="expression" dxfId="0" priority="716">
      <formula>#REF!&gt;=TODAY()</formula>
    </cfRule>
  </conditionalFormatting>
  <conditionalFormatting sqref="FP38 FP42 FP45 FP51">
    <cfRule type="expression" dxfId="0" priority="717">
      <formula>#REF!&gt;=TODAY()</formula>
    </cfRule>
  </conditionalFormatting>
  <conditionalFormatting sqref="FP38 FP42 FP45 FP51">
    <cfRule type="expression" dxfId="0" priority="718">
      <formula>#REF!&gt;=TODAY()</formula>
    </cfRule>
  </conditionalFormatting>
  <conditionalFormatting sqref="FP38 FP42 FP45 FP51">
    <cfRule type="expression" dxfId="0" priority="719">
      <formula>#REF!&gt;=TODAY()</formula>
    </cfRule>
  </conditionalFormatting>
  <conditionalFormatting sqref="FP38 FP42 FP45 FP51">
    <cfRule type="expression" dxfId="0" priority="720">
      <formula>#REF!&gt;=TODAY()</formula>
    </cfRule>
  </conditionalFormatting>
  <conditionalFormatting sqref="FP38 FP42 FP45 FP51">
    <cfRule type="expression" dxfId="0" priority="721">
      <formula>#REF!&gt;=TODAY()</formula>
    </cfRule>
  </conditionalFormatting>
  <conditionalFormatting sqref="FP38 FP42 FP45 FP51">
    <cfRule type="expression" dxfId="0" priority="722">
      <formula>#REF!&gt;=TODAY()</formula>
    </cfRule>
  </conditionalFormatting>
  <conditionalFormatting sqref="FP38 FP42 FP45 FP51">
    <cfRule type="expression" dxfId="0" priority="723">
      <formula>#REF!&gt;=TODAY()</formula>
    </cfRule>
  </conditionalFormatting>
  <conditionalFormatting sqref="FP38 FP42 FP45 FP51">
    <cfRule type="expression" dxfId="0" priority="724">
      <formula>#REF!&gt;=TODAY()</formula>
    </cfRule>
  </conditionalFormatting>
  <conditionalFormatting sqref="FP38 FP42 FP45 FP51">
    <cfRule type="expression" dxfId="0" priority="725">
      <formula>#REF!&gt;=TODAY()</formula>
    </cfRule>
  </conditionalFormatting>
  <conditionalFormatting sqref="FP38 FP42 FP45 FP51">
    <cfRule type="expression" dxfId="0" priority="726">
      <formula>#REF!&gt;=TODAY()</formula>
    </cfRule>
  </conditionalFormatting>
  <conditionalFormatting sqref="FP38 FP42 FP45 FP51">
    <cfRule type="expression" dxfId="0" priority="727">
      <formula>#REF!&gt;=TODAY()</formula>
    </cfRule>
  </conditionalFormatting>
  <conditionalFormatting sqref="FP38 FP42 FP45 FP51">
    <cfRule type="expression" dxfId="0" priority="728">
      <formula>#REF!&gt;=TODAY()</formula>
    </cfRule>
  </conditionalFormatting>
  <conditionalFormatting sqref="FP38 FP42 FP45 FP51">
    <cfRule type="expression" dxfId="0" priority="729">
      <formula>#REF!&gt;=TODAY()</formula>
    </cfRule>
  </conditionalFormatting>
  <conditionalFormatting sqref="FP38 FP42 FP45 FP51">
    <cfRule type="expression" dxfId="0" priority="730">
      <formula>#REF!&gt;=TODAY()</formula>
    </cfRule>
  </conditionalFormatting>
  <conditionalFormatting sqref="FP38 FP42 FP45 FP51">
    <cfRule type="expression" dxfId="0" priority="731">
      <formula>#REF!&gt;=TODAY()</formula>
    </cfRule>
  </conditionalFormatting>
  <conditionalFormatting sqref="FP38 FP42 FP45 FP51">
    <cfRule type="expression" dxfId="0" priority="732">
      <formula>#REF!&gt;=TODAY()</formula>
    </cfRule>
  </conditionalFormatting>
  <conditionalFormatting sqref="FP42 FP45 FP51">
    <cfRule type="expression" dxfId="0" priority="733">
      <formula>#REF!&gt;=TODAY()</formula>
    </cfRule>
  </conditionalFormatting>
  <conditionalFormatting sqref="FP42 FP45 FP51">
    <cfRule type="expression" dxfId="0" priority="734">
      <formula>#REF!&gt;=TODAY()</formula>
    </cfRule>
  </conditionalFormatting>
  <conditionalFormatting sqref="FP42 FP45 FP51">
    <cfRule type="expression" dxfId="0" priority="735">
      <formula>#REF!&gt;=TODAY()</formula>
    </cfRule>
  </conditionalFormatting>
  <conditionalFormatting sqref="FP42 FP45 FP51">
    <cfRule type="expression" dxfId="0" priority="736">
      <formula>#REF!&gt;=TODAY()</formula>
    </cfRule>
  </conditionalFormatting>
  <conditionalFormatting sqref="FP42 FP45 FP51">
    <cfRule type="expression" dxfId="0" priority="737">
      <formula>#REF!&gt;=TODAY()</formula>
    </cfRule>
  </conditionalFormatting>
  <conditionalFormatting sqref="FP42 FP45 FP51">
    <cfRule type="expression" dxfId="0" priority="738">
      <formula>#REF!&gt;=TODAY()</formula>
    </cfRule>
  </conditionalFormatting>
  <conditionalFormatting sqref="FP42 FP45 FP51">
    <cfRule type="expression" dxfId="0" priority="739">
      <formula>#REF!&gt;=TODAY()</formula>
    </cfRule>
  </conditionalFormatting>
  <conditionalFormatting sqref="FP42 FP45 FP51">
    <cfRule type="expression" dxfId="0" priority="740">
      <formula>#REF!&gt;=TODAY()</formula>
    </cfRule>
  </conditionalFormatting>
  <conditionalFormatting sqref="FP42 FP45 FP51">
    <cfRule type="expression" dxfId="0" priority="741">
      <formula>#REF!&gt;=TODAY()</formula>
    </cfRule>
  </conditionalFormatting>
  <conditionalFormatting sqref="FP42 FP45 FP51">
    <cfRule type="expression" dxfId="0" priority="742">
      <formula>#REF!&gt;=TODAY()</formula>
    </cfRule>
  </conditionalFormatting>
  <conditionalFormatting sqref="FP42 FP45 FP51">
    <cfRule type="expression" dxfId="0" priority="743">
      <formula>#REF!&gt;=TODAY()</formula>
    </cfRule>
  </conditionalFormatting>
  <conditionalFormatting sqref="FP42 FP45 FP51">
    <cfRule type="expression" dxfId="0" priority="744">
      <formula>#REF!&gt;=TODAY()</formula>
    </cfRule>
  </conditionalFormatting>
  <conditionalFormatting sqref="FP42 FP45 FP51">
    <cfRule type="expression" dxfId="0" priority="745">
      <formula>#REF!&gt;=TODAY()</formula>
    </cfRule>
  </conditionalFormatting>
  <conditionalFormatting sqref="FP42 FP45 FP51">
    <cfRule type="expression" dxfId="0" priority="746">
      <formula>#REF!&gt;=TODAY()</formula>
    </cfRule>
  </conditionalFormatting>
  <conditionalFormatting sqref="FP42 FP45 FP51">
    <cfRule type="expression" dxfId="0" priority="747">
      <formula>#REF!&gt;=TODAY()</formula>
    </cfRule>
  </conditionalFormatting>
  <conditionalFormatting sqref="FP42 FP45 FP51">
    <cfRule type="expression" dxfId="0" priority="748">
      <formula>#REF!&gt;=TODAY()</formula>
    </cfRule>
  </conditionalFormatting>
  <conditionalFormatting sqref="FP42 FP45 FP51">
    <cfRule type="expression" dxfId="0" priority="749">
      <formula>#REF!&gt;=TODAY()</formula>
    </cfRule>
  </conditionalFormatting>
  <conditionalFormatting sqref="FP42 FP45 FP51">
    <cfRule type="expression" dxfId="0" priority="750">
      <formula>#REF!&gt;=TODAY()</formula>
    </cfRule>
  </conditionalFormatting>
  <conditionalFormatting sqref="FP42 FP45 FP51">
    <cfRule type="expression" dxfId="0" priority="751">
      <formula>#REF!&gt;=TODAY()</formula>
    </cfRule>
  </conditionalFormatting>
  <conditionalFormatting sqref="FP42 FP45 FP51">
    <cfRule type="expression" dxfId="0" priority="752">
      <formula>#REF!&gt;=TODAY()</formula>
    </cfRule>
  </conditionalFormatting>
  <conditionalFormatting sqref="FP42 FP45 FP51">
    <cfRule type="expression" dxfId="0" priority="753">
      <formula>#REF!&gt;=TODAY()</formula>
    </cfRule>
  </conditionalFormatting>
  <conditionalFormatting sqref="FP42 FP45 FP51">
    <cfRule type="expression" dxfId="0" priority="754">
      <formula>#REF!&gt;=TODAY()</formula>
    </cfRule>
  </conditionalFormatting>
  <conditionalFormatting sqref="FP42 FP45 FP51">
    <cfRule type="expression" dxfId="0" priority="755">
      <formula>#REF!&gt;=TODAY()</formula>
    </cfRule>
  </conditionalFormatting>
  <conditionalFormatting sqref="FP42 FP45 FP51">
    <cfRule type="expression" dxfId="0" priority="756">
      <formula>#REF!&gt;=TODAY()</formula>
    </cfRule>
  </conditionalFormatting>
  <conditionalFormatting sqref="FP42 FP45 FP51">
    <cfRule type="expression" dxfId="0" priority="757">
      <formula>#REF!&gt;=TODAY()</formula>
    </cfRule>
  </conditionalFormatting>
  <conditionalFormatting sqref="FP42 FP45 FP51">
    <cfRule type="expression" dxfId="0" priority="758">
      <formula>#REF!&gt;=TODAY()</formula>
    </cfRule>
  </conditionalFormatting>
  <conditionalFormatting sqref="FP42 FP45 FP51">
    <cfRule type="expression" dxfId="0" priority="759">
      <formula>#REF!&gt;=TODAY()</formula>
    </cfRule>
  </conditionalFormatting>
  <conditionalFormatting sqref="FP42 FP45 FP51">
    <cfRule type="expression" dxfId="0" priority="760">
      <formula>#REF!&gt;=TODAY()</formula>
    </cfRule>
  </conditionalFormatting>
  <conditionalFormatting sqref="FP42 FP45 FP51">
    <cfRule type="expression" dxfId="0" priority="761">
      <formula>#REF!&gt;=TODAY()</formula>
    </cfRule>
  </conditionalFormatting>
  <conditionalFormatting sqref="FP42 FP45 FP51">
    <cfRule type="expression" dxfId="0" priority="762">
      <formula>#REF!&gt;=TODAY()</formula>
    </cfRule>
  </conditionalFormatting>
  <conditionalFormatting sqref="FP42 FP45 FP51">
    <cfRule type="expression" dxfId="0" priority="763">
      <formula>#REF!&gt;=TODAY()</formula>
    </cfRule>
  </conditionalFormatting>
  <conditionalFormatting sqref="FP42 FP45 FP51">
    <cfRule type="expression" dxfId="0" priority="764">
      <formula>#REF!&gt;=TODAY()</formula>
    </cfRule>
  </conditionalFormatting>
  <conditionalFormatting sqref="FP42 FP45 FP51">
    <cfRule type="expression" dxfId="0" priority="765">
      <formula>#REF!&gt;=TODAY()</formula>
    </cfRule>
  </conditionalFormatting>
  <conditionalFormatting sqref="FP42 FP45 FP51">
    <cfRule type="expression" dxfId="0" priority="766">
      <formula>#REF!&gt;=TODAY()</formula>
    </cfRule>
  </conditionalFormatting>
  <conditionalFormatting sqref="FP42 FP45 FP51">
    <cfRule type="expression" dxfId="0" priority="767">
      <formula>#REF!&gt;=TODAY()</formula>
    </cfRule>
  </conditionalFormatting>
  <conditionalFormatting sqref="FP42 FP45 FP51">
    <cfRule type="expression" dxfId="0" priority="768">
      <formula>#REF!&gt;=TODAY()</formula>
    </cfRule>
  </conditionalFormatting>
  <conditionalFormatting sqref="FP42 FP45 FP51">
    <cfRule type="expression" dxfId="0" priority="769">
      <formula>#REF!&gt;=TODAY()</formula>
    </cfRule>
  </conditionalFormatting>
  <conditionalFormatting sqref="FP42 FP45 FP51">
    <cfRule type="expression" dxfId="0" priority="770">
      <formula>#REF!&gt;=TODAY()</formula>
    </cfRule>
  </conditionalFormatting>
  <conditionalFormatting sqref="FP42 FP45 FP51">
    <cfRule type="expression" dxfId="0" priority="771">
      <formula>#REF!&gt;=TODAY()</formula>
    </cfRule>
  </conditionalFormatting>
  <conditionalFormatting sqref="FP42 FP45 FP51">
    <cfRule type="expression" dxfId="0" priority="772">
      <formula>#REF!&gt;=TODAY()</formula>
    </cfRule>
  </conditionalFormatting>
  <conditionalFormatting sqref="FP42 FP45 FP51">
    <cfRule type="expression" dxfId="0" priority="773">
      <formula>#REF!&gt;=TODAY()</formula>
    </cfRule>
  </conditionalFormatting>
  <conditionalFormatting sqref="FP42 FP45 FP51">
    <cfRule type="expression" dxfId="0" priority="774">
      <formula>#REF!&gt;=TODAY()</formula>
    </cfRule>
  </conditionalFormatting>
  <conditionalFormatting sqref="FP42 FP51">
    <cfRule type="expression" dxfId="0" priority="775">
      <formula>#REF!&gt;=TODAY()</formula>
    </cfRule>
  </conditionalFormatting>
  <conditionalFormatting sqref="FP42 FP51">
    <cfRule type="expression" dxfId="0" priority="776">
      <formula>#REF!&gt;=TODAY()</formula>
    </cfRule>
  </conditionalFormatting>
  <conditionalFormatting sqref="FP42 FP51">
    <cfRule type="expression" dxfId="0" priority="777">
      <formula>#REF!&gt;=TODAY()</formula>
    </cfRule>
  </conditionalFormatting>
  <conditionalFormatting sqref="FP42 FP51">
    <cfRule type="expression" dxfId="0" priority="778">
      <formula>#REF!&gt;=TODAY()</formula>
    </cfRule>
  </conditionalFormatting>
  <conditionalFormatting sqref="FP42 FP51">
    <cfRule type="expression" dxfId="0" priority="779">
      <formula>#REF!&gt;=TODAY()</formula>
    </cfRule>
  </conditionalFormatting>
  <conditionalFormatting sqref="FP42 FP51">
    <cfRule type="expression" dxfId="0" priority="780">
      <formula>#REF!&gt;=TODAY()</formula>
    </cfRule>
  </conditionalFormatting>
  <conditionalFormatting sqref="FP42 FP51">
    <cfRule type="expression" dxfId="0" priority="781">
      <formula>#REF!&gt;=TODAY()</formula>
    </cfRule>
  </conditionalFormatting>
  <conditionalFormatting sqref="FP42 FP51">
    <cfRule type="expression" dxfId="0" priority="782">
      <formula>#REF!&gt;=TODAY()</formula>
    </cfRule>
  </conditionalFormatting>
  <conditionalFormatting sqref="FP42 FP51">
    <cfRule type="expression" dxfId="0" priority="783">
      <formula>#REF!&gt;=TODAY()</formula>
    </cfRule>
  </conditionalFormatting>
  <conditionalFormatting sqref="FP42 FP51">
    <cfRule type="expression" dxfId="0" priority="784">
      <formula>#REF!&gt;=TODAY()</formula>
    </cfRule>
  </conditionalFormatting>
  <conditionalFormatting sqref="FP42 FP51">
    <cfRule type="expression" dxfId="0" priority="785">
      <formula>#REF!&gt;=TODAY()</formula>
    </cfRule>
  </conditionalFormatting>
  <conditionalFormatting sqref="FP42 FP51">
    <cfRule type="expression" dxfId="0" priority="786">
      <formula>#REF!&gt;=TODAY()</formula>
    </cfRule>
  </conditionalFormatting>
  <conditionalFormatting sqref="FP42 FP51">
    <cfRule type="expression" dxfId="0" priority="787">
      <formula>#REF!&gt;=TODAY()</formula>
    </cfRule>
  </conditionalFormatting>
  <conditionalFormatting sqref="FP42 FP51">
    <cfRule type="expression" dxfId="0" priority="788">
      <formula>#REF!&gt;=TODAY()</formula>
    </cfRule>
  </conditionalFormatting>
  <conditionalFormatting sqref="FP42 FP51">
    <cfRule type="expression" dxfId="0" priority="789">
      <formula>#REF!&gt;=TODAY()</formula>
    </cfRule>
  </conditionalFormatting>
  <conditionalFormatting sqref="FP42 FP51">
    <cfRule type="expression" dxfId="0" priority="790">
      <formula>#REF!&gt;=TODAY()</formula>
    </cfRule>
  </conditionalFormatting>
  <conditionalFormatting sqref="FP42 FP51">
    <cfRule type="expression" dxfId="0" priority="791">
      <formula>#REF!&gt;=TODAY()</formula>
    </cfRule>
  </conditionalFormatting>
  <conditionalFormatting sqref="FP42 FP51">
    <cfRule type="expression" dxfId="0" priority="792">
      <formula>#REF!&gt;=TODAY()</formula>
    </cfRule>
  </conditionalFormatting>
  <conditionalFormatting sqref="FP42 FP51">
    <cfRule type="expression" dxfId="0" priority="793">
      <formula>#REF!&gt;=TODAY()</formula>
    </cfRule>
  </conditionalFormatting>
  <conditionalFormatting sqref="FP42 FP51">
    <cfRule type="expression" dxfId="0" priority="794">
      <formula>#REF!&gt;=TODAY()</formula>
    </cfRule>
  </conditionalFormatting>
  <conditionalFormatting sqref="FP42 FP51">
    <cfRule type="expression" dxfId="0" priority="795">
      <formula>#REF!&gt;=TODAY()</formula>
    </cfRule>
  </conditionalFormatting>
  <conditionalFormatting sqref="FP42 FP51">
    <cfRule type="expression" dxfId="0" priority="796">
      <formula>#REF!&gt;=TODAY()</formula>
    </cfRule>
  </conditionalFormatting>
  <conditionalFormatting sqref="FP42 FP51">
    <cfRule type="expression" dxfId="0" priority="797">
      <formula>#REF!&gt;=TODAY()</formula>
    </cfRule>
  </conditionalFormatting>
  <conditionalFormatting sqref="FP42 FP51">
    <cfRule type="expression" dxfId="0" priority="798">
      <formula>#REF!&gt;=TODAY()</formula>
    </cfRule>
  </conditionalFormatting>
  <conditionalFormatting sqref="FP42 FP51">
    <cfRule type="expression" dxfId="0" priority="799">
      <formula>#REF!&gt;=TODAY()</formula>
    </cfRule>
  </conditionalFormatting>
  <conditionalFormatting sqref="FP42 FP51">
    <cfRule type="expression" dxfId="0" priority="800">
      <formula>#REF!&gt;=TODAY()</formula>
    </cfRule>
  </conditionalFormatting>
  <conditionalFormatting sqref="FP42 FP51">
    <cfRule type="expression" dxfId="0" priority="801">
      <formula>#REF!&gt;=TODAY()</formula>
    </cfRule>
  </conditionalFormatting>
  <conditionalFormatting sqref="FP42 FP51">
    <cfRule type="expression" dxfId="0" priority="802">
      <formula>#REF!&gt;=TODAY()</formula>
    </cfRule>
  </conditionalFormatting>
  <conditionalFormatting sqref="FP42 FP51">
    <cfRule type="expression" dxfId="0" priority="803">
      <formula>#REF!&gt;=TODAY()</formula>
    </cfRule>
  </conditionalFormatting>
  <conditionalFormatting sqref="FP42 FP51">
    <cfRule type="expression" dxfId="0" priority="804">
      <formula>#REF!&gt;=TODAY()</formula>
    </cfRule>
  </conditionalFormatting>
  <conditionalFormatting sqref="FP42 FP51">
    <cfRule type="expression" dxfId="0" priority="805">
      <formula>#REF!&gt;=TODAY()</formula>
    </cfRule>
  </conditionalFormatting>
  <conditionalFormatting sqref="FP42 FP51">
    <cfRule type="expression" dxfId="0" priority="806">
      <formula>#REF!&gt;=TODAY()</formula>
    </cfRule>
  </conditionalFormatting>
  <conditionalFormatting sqref="FP42 FP51">
    <cfRule type="expression" dxfId="0" priority="807">
      <formula>#REF!&gt;=TODAY()</formula>
    </cfRule>
  </conditionalFormatting>
  <conditionalFormatting sqref="FP42 FP51">
    <cfRule type="expression" dxfId="0" priority="808">
      <formula>#REF!&gt;=TODAY()</formula>
    </cfRule>
  </conditionalFormatting>
  <conditionalFormatting sqref="FP42 FP51">
    <cfRule type="expression" dxfId="0" priority="809">
      <formula>#REF!&gt;=TODAY()</formula>
    </cfRule>
  </conditionalFormatting>
  <conditionalFormatting sqref="FP42 FP51">
    <cfRule type="expression" dxfId="0" priority="810">
      <formula>#REF!&gt;=TODAY()</formula>
    </cfRule>
  </conditionalFormatting>
  <conditionalFormatting sqref="FP42 FP51">
    <cfRule type="expression" dxfId="0" priority="811">
      <formula>#REF!&gt;=TODAY()</formula>
    </cfRule>
  </conditionalFormatting>
  <conditionalFormatting sqref="FP42 FP51">
    <cfRule type="expression" dxfId="0" priority="812">
      <formula>#REF!&gt;=TODAY()</formula>
    </cfRule>
  </conditionalFormatting>
  <conditionalFormatting sqref="FP42 FP51">
    <cfRule type="expression" dxfId="0" priority="813">
      <formula>#REF!&gt;=TODAY()</formula>
    </cfRule>
  </conditionalFormatting>
  <conditionalFormatting sqref="FP42 FP51">
    <cfRule type="expression" dxfId="0" priority="814">
      <formula>#REF!&gt;=TODAY()</formula>
    </cfRule>
  </conditionalFormatting>
  <conditionalFormatting sqref="FP42 FP51">
    <cfRule type="expression" dxfId="0" priority="815">
      <formula>#REF!&gt;=TODAY()</formula>
    </cfRule>
  </conditionalFormatting>
  <conditionalFormatting sqref="FP42 FP51">
    <cfRule type="expression" dxfId="0" priority="816">
      <formula>#REF!&gt;=TODAY()</formula>
    </cfRule>
  </conditionalFormatting>
  <conditionalFormatting sqref="FQ6">
    <cfRule type="expression" dxfId="0" priority="817">
      <formula>#REF!&gt;=TODAY()</formula>
    </cfRule>
  </conditionalFormatting>
  <conditionalFormatting sqref="FQ6">
    <cfRule type="expression" dxfId="0" priority="818">
      <formula>#REF!&gt;=TODAY()</formula>
    </cfRule>
  </conditionalFormatting>
  <conditionalFormatting sqref="FQ6">
    <cfRule type="expression" dxfId="0" priority="819">
      <formula>#REF!&gt;=TODAY()</formula>
    </cfRule>
  </conditionalFormatting>
  <conditionalFormatting sqref="FQ6">
    <cfRule type="expression" dxfId="0" priority="820">
      <formula>#REF!&gt;=TODAY()</formula>
    </cfRule>
  </conditionalFormatting>
  <conditionalFormatting sqref="FQ6">
    <cfRule type="expression" dxfId="0" priority="821">
      <formula>#REF!&gt;=TODAY()</formula>
    </cfRule>
  </conditionalFormatting>
  <conditionalFormatting sqref="FQ6">
    <cfRule type="expression" dxfId="0" priority="822">
      <formula>#REF!&gt;=TODAY()</formula>
    </cfRule>
  </conditionalFormatting>
  <conditionalFormatting sqref="FQ6">
    <cfRule type="expression" dxfId="0" priority="823">
      <formula>#REF!&gt;=TODAY()</formula>
    </cfRule>
  </conditionalFormatting>
  <conditionalFormatting sqref="FQ6">
    <cfRule type="expression" dxfId="0" priority="824">
      <formula>#REF!&gt;=TODAY()</formula>
    </cfRule>
  </conditionalFormatting>
  <conditionalFormatting sqref="FQ6">
    <cfRule type="expression" dxfId="0" priority="825">
      <formula>#REF!&gt;=TODAY()</formula>
    </cfRule>
  </conditionalFormatting>
  <conditionalFormatting sqref="FQ6">
    <cfRule type="expression" dxfId="0" priority="826">
      <formula>#REF!&gt;=TODAY()</formula>
    </cfRule>
  </conditionalFormatting>
  <conditionalFormatting sqref="FQ6">
    <cfRule type="expression" dxfId="0" priority="827">
      <formula>#REF!&gt;=TODAY()</formula>
    </cfRule>
  </conditionalFormatting>
  <conditionalFormatting sqref="FQ6">
    <cfRule type="expression" dxfId="0" priority="828">
      <formula>#REF!&gt;=TODAY()</formula>
    </cfRule>
  </conditionalFormatting>
  <conditionalFormatting sqref="FQ6">
    <cfRule type="expression" dxfId="0" priority="829">
      <formula>#REF!&gt;=TODAY()</formula>
    </cfRule>
  </conditionalFormatting>
  <conditionalFormatting sqref="FQ6">
    <cfRule type="expression" dxfId="0" priority="830">
      <formula>#REF!&gt;=TODAY()</formula>
    </cfRule>
  </conditionalFormatting>
  <conditionalFormatting sqref="FQ6">
    <cfRule type="expression" dxfId="0" priority="831">
      <formula>#REF!&gt;=TODAY()</formula>
    </cfRule>
  </conditionalFormatting>
  <conditionalFormatting sqref="FQ6">
    <cfRule type="expression" dxfId="0" priority="832">
      <formula>#REF!&gt;=TODAY()</formula>
    </cfRule>
  </conditionalFormatting>
  <conditionalFormatting sqref="FQ6">
    <cfRule type="expression" dxfId="0" priority="833">
      <formula>#REF!&gt;=TODAY()</formula>
    </cfRule>
  </conditionalFormatting>
  <conditionalFormatting sqref="FQ6">
    <cfRule type="expression" dxfId="0" priority="834">
      <formula>#REF!&gt;=TODAY()</formula>
    </cfRule>
  </conditionalFormatting>
  <conditionalFormatting sqref="FQ38 FQ42 FQ45 FQ51">
    <cfRule type="expression" dxfId="0" priority="835">
      <formula>#REF!&gt;=TODAY()</formula>
    </cfRule>
  </conditionalFormatting>
  <conditionalFormatting sqref="FQ38 FQ42 FQ45 FQ51">
    <cfRule type="expression" dxfId="0" priority="836">
      <formula>#REF!&gt;=TODAY()</formula>
    </cfRule>
  </conditionalFormatting>
  <conditionalFormatting sqref="FQ38 FQ42 FQ45 FQ51">
    <cfRule type="expression" dxfId="0" priority="837">
      <formula>#REF!&gt;=TODAY()</formula>
    </cfRule>
  </conditionalFormatting>
  <conditionalFormatting sqref="FQ38 FQ42 FQ45 FQ51">
    <cfRule type="expression" dxfId="0" priority="838">
      <formula>#REF!&gt;=TODAY()</formula>
    </cfRule>
  </conditionalFormatting>
  <conditionalFormatting sqref="FQ38 FQ42 FQ45 FQ51">
    <cfRule type="expression" dxfId="0" priority="839">
      <formula>#REF!&gt;=TODAY()</formula>
    </cfRule>
  </conditionalFormatting>
  <conditionalFormatting sqref="FQ38 FQ42 FQ45 FQ51">
    <cfRule type="expression" dxfId="0" priority="840">
      <formula>#REF!&gt;=TODAY()</formula>
    </cfRule>
  </conditionalFormatting>
  <conditionalFormatting sqref="FQ38 FQ42 FQ45 FQ51">
    <cfRule type="expression" dxfId="0" priority="841">
      <formula>#REF!&gt;=TODAY()</formula>
    </cfRule>
  </conditionalFormatting>
  <conditionalFormatting sqref="FQ38 FQ42 FQ45 FQ51">
    <cfRule type="expression" dxfId="0" priority="842">
      <formula>#REF!&gt;=TODAY()</formula>
    </cfRule>
  </conditionalFormatting>
  <conditionalFormatting sqref="FQ38 FQ42 FQ45 FQ51">
    <cfRule type="expression" dxfId="0" priority="843">
      <formula>#REF!&gt;=TODAY()</formula>
    </cfRule>
  </conditionalFormatting>
  <conditionalFormatting sqref="FQ38 FQ42 FQ45 FQ51">
    <cfRule type="expression" dxfId="0" priority="844">
      <formula>#REF!&gt;=TODAY()</formula>
    </cfRule>
  </conditionalFormatting>
  <conditionalFormatting sqref="FQ38 FQ42 FQ45 FQ51">
    <cfRule type="expression" dxfId="0" priority="845">
      <formula>#REF!&gt;=TODAY()</formula>
    </cfRule>
  </conditionalFormatting>
  <conditionalFormatting sqref="FQ38 FQ42 FQ45 FQ51">
    <cfRule type="expression" dxfId="0" priority="846">
      <formula>#REF!&gt;=TODAY()</formula>
    </cfRule>
  </conditionalFormatting>
  <conditionalFormatting sqref="FQ38 FQ42 FQ45 FQ51">
    <cfRule type="expression" dxfId="0" priority="847">
      <formula>#REF!&gt;=TODAY()</formula>
    </cfRule>
  </conditionalFormatting>
  <conditionalFormatting sqref="FQ38 FQ42 FQ45 FQ51">
    <cfRule type="expression" dxfId="0" priority="848">
      <formula>#REF!&gt;=TODAY()</formula>
    </cfRule>
  </conditionalFormatting>
  <conditionalFormatting sqref="FQ38 FQ42 FQ45 FQ51">
    <cfRule type="expression" dxfId="0" priority="849">
      <formula>#REF!&gt;=TODAY()</formula>
    </cfRule>
  </conditionalFormatting>
  <conditionalFormatting sqref="FQ38 FQ42 FQ45 FQ51">
    <cfRule type="expression" dxfId="0" priority="850">
      <formula>#REF!&gt;=TODAY()</formula>
    </cfRule>
  </conditionalFormatting>
  <conditionalFormatting sqref="FQ38 FQ42 FQ45 FQ51">
    <cfRule type="expression" dxfId="0" priority="851">
      <formula>#REF!&gt;=TODAY()</formula>
    </cfRule>
  </conditionalFormatting>
  <conditionalFormatting sqref="FQ38 FQ42 FQ45 FQ51">
    <cfRule type="expression" dxfId="0" priority="852">
      <formula>#REF!&gt;=TODAY()</formula>
    </cfRule>
  </conditionalFormatting>
  <conditionalFormatting sqref="FQ38 FQ42 FQ45 FQ51">
    <cfRule type="expression" dxfId="0" priority="853">
      <formula>#REF!&gt;=TODAY()</formula>
    </cfRule>
  </conditionalFormatting>
  <conditionalFormatting sqref="FQ38 FQ42 FQ45 FQ51">
    <cfRule type="expression" dxfId="0" priority="854">
      <formula>#REF!&gt;=TODAY()</formula>
    </cfRule>
  </conditionalFormatting>
  <conditionalFormatting sqref="FQ38 FQ42 FQ45 FQ51">
    <cfRule type="expression" dxfId="0" priority="855">
      <formula>#REF!&gt;=TODAY()</formula>
    </cfRule>
  </conditionalFormatting>
  <conditionalFormatting sqref="FQ38 FQ42 FQ45 FQ51">
    <cfRule type="expression" dxfId="0" priority="856">
      <formula>#REF!&gt;=TODAY()</formula>
    </cfRule>
  </conditionalFormatting>
  <conditionalFormatting sqref="FQ38 FQ42 FQ45 FQ51">
    <cfRule type="expression" dxfId="0" priority="857">
      <formula>#REF!&gt;=TODAY()</formula>
    </cfRule>
  </conditionalFormatting>
  <conditionalFormatting sqref="FQ38 FQ42 FQ45 FQ51">
    <cfRule type="expression" dxfId="0" priority="858">
      <formula>#REF!&gt;=TODAY()</formula>
    </cfRule>
  </conditionalFormatting>
  <conditionalFormatting sqref="FQ38 FQ42 FQ45 FQ51">
    <cfRule type="expression" dxfId="0" priority="859">
      <formula>#REF!&gt;=TODAY()</formula>
    </cfRule>
  </conditionalFormatting>
  <conditionalFormatting sqref="FQ38 FQ42 FQ45 FQ51">
    <cfRule type="expression" dxfId="0" priority="860">
      <formula>#REF!&gt;=TODAY()</formula>
    </cfRule>
  </conditionalFormatting>
  <conditionalFormatting sqref="FQ38 FQ42 FQ45 FQ51">
    <cfRule type="expression" dxfId="0" priority="861">
      <formula>#REF!&gt;=TODAY()</formula>
    </cfRule>
  </conditionalFormatting>
  <conditionalFormatting sqref="FQ38 FQ42 FQ45 FQ51">
    <cfRule type="expression" dxfId="0" priority="862">
      <formula>#REF!&gt;=TODAY()</formula>
    </cfRule>
  </conditionalFormatting>
  <conditionalFormatting sqref="FQ38 FQ42 FQ45 FQ51">
    <cfRule type="expression" dxfId="0" priority="863">
      <formula>#REF!&gt;=TODAY()</formula>
    </cfRule>
  </conditionalFormatting>
  <conditionalFormatting sqref="FQ38 FQ42 FQ45 FQ51">
    <cfRule type="expression" dxfId="0" priority="864">
      <formula>#REF!&gt;=TODAY()</formula>
    </cfRule>
  </conditionalFormatting>
  <conditionalFormatting sqref="FQ38 FQ42 FQ45 FQ51">
    <cfRule type="expression" dxfId="0" priority="865">
      <formula>#REF!&gt;=TODAY()</formula>
    </cfRule>
  </conditionalFormatting>
  <conditionalFormatting sqref="FQ38 FQ42 FQ45 FQ51">
    <cfRule type="expression" dxfId="0" priority="866">
      <formula>#REF!&gt;=TODAY()</formula>
    </cfRule>
  </conditionalFormatting>
  <conditionalFormatting sqref="FQ38 FQ42 FQ45 FQ51">
    <cfRule type="expression" dxfId="0" priority="867">
      <formula>#REF!&gt;=TODAY()</formula>
    </cfRule>
  </conditionalFormatting>
  <conditionalFormatting sqref="FQ38 FQ42 FQ45 FQ51">
    <cfRule type="expression" dxfId="0" priority="868">
      <formula>#REF!&gt;=TODAY()</formula>
    </cfRule>
  </conditionalFormatting>
  <conditionalFormatting sqref="FQ38 FQ42 FQ45 FQ51">
    <cfRule type="expression" dxfId="0" priority="869">
      <formula>#REF!&gt;=TODAY()</formula>
    </cfRule>
  </conditionalFormatting>
  <conditionalFormatting sqref="FQ38 FQ42 FQ45 FQ51">
    <cfRule type="expression" dxfId="0" priority="870">
      <formula>#REF!&gt;=TODAY()</formula>
    </cfRule>
  </conditionalFormatting>
  <conditionalFormatting sqref="FQ38 FQ42 FQ45 FQ51">
    <cfRule type="expression" dxfId="0" priority="871">
      <formula>#REF!&gt;=TODAY()</formula>
    </cfRule>
  </conditionalFormatting>
  <conditionalFormatting sqref="FQ38 FQ42 FQ45 FQ51">
    <cfRule type="expression" dxfId="0" priority="872">
      <formula>#REF!&gt;=TODAY()</formula>
    </cfRule>
  </conditionalFormatting>
  <conditionalFormatting sqref="FQ38 FQ42 FQ45 FQ51">
    <cfRule type="expression" dxfId="0" priority="873">
      <formula>#REF!&gt;=TODAY()</formula>
    </cfRule>
  </conditionalFormatting>
  <conditionalFormatting sqref="FQ38 FQ42 FQ45 FQ51">
    <cfRule type="expression" dxfId="0" priority="874">
      <formula>#REF!&gt;=TODAY()</formula>
    </cfRule>
  </conditionalFormatting>
  <conditionalFormatting sqref="FQ38 FQ42 FQ45 FQ51">
    <cfRule type="expression" dxfId="0" priority="875">
      <formula>#REF!&gt;=TODAY()</formula>
    </cfRule>
  </conditionalFormatting>
  <conditionalFormatting sqref="FQ38 FQ42 FQ45 FQ51">
    <cfRule type="expression" dxfId="0" priority="876">
      <formula>#REF!&gt;=TODAY()</formula>
    </cfRule>
  </conditionalFormatting>
  <conditionalFormatting sqref="FQ42 FQ45 FQ51">
    <cfRule type="expression" dxfId="0" priority="877">
      <formula>#REF!&gt;=TODAY()</formula>
    </cfRule>
  </conditionalFormatting>
  <conditionalFormatting sqref="FQ42 FQ45 FQ51">
    <cfRule type="expression" dxfId="0" priority="878">
      <formula>#REF!&gt;=TODAY()</formula>
    </cfRule>
  </conditionalFormatting>
  <conditionalFormatting sqref="FQ42 FQ45 FQ51">
    <cfRule type="expression" dxfId="0" priority="879">
      <formula>#REF!&gt;=TODAY()</formula>
    </cfRule>
  </conditionalFormatting>
  <conditionalFormatting sqref="FQ42 FQ45 FQ51">
    <cfRule type="expression" dxfId="0" priority="880">
      <formula>#REF!&gt;=TODAY()</formula>
    </cfRule>
  </conditionalFormatting>
  <conditionalFormatting sqref="FQ42 FQ45 FQ51">
    <cfRule type="expression" dxfId="0" priority="881">
      <formula>#REF!&gt;=TODAY()</formula>
    </cfRule>
  </conditionalFormatting>
  <conditionalFormatting sqref="FQ42 FQ45 FQ51">
    <cfRule type="expression" dxfId="0" priority="882">
      <formula>#REF!&gt;=TODAY()</formula>
    </cfRule>
  </conditionalFormatting>
  <conditionalFormatting sqref="FQ42 FQ45 FQ51">
    <cfRule type="expression" dxfId="0" priority="883">
      <formula>#REF!&gt;=TODAY()</formula>
    </cfRule>
  </conditionalFormatting>
  <conditionalFormatting sqref="FQ42 FQ45 FQ51">
    <cfRule type="expression" dxfId="0" priority="884">
      <formula>#REF!&gt;=TODAY()</formula>
    </cfRule>
  </conditionalFormatting>
  <conditionalFormatting sqref="FQ42 FQ45 FQ51">
    <cfRule type="expression" dxfId="0" priority="885">
      <formula>#REF!&gt;=TODAY()</formula>
    </cfRule>
  </conditionalFormatting>
  <conditionalFormatting sqref="FQ42 FQ45 FQ51">
    <cfRule type="expression" dxfId="0" priority="886">
      <formula>#REF!&gt;=TODAY()</formula>
    </cfRule>
  </conditionalFormatting>
  <conditionalFormatting sqref="FQ42 FQ45 FQ51">
    <cfRule type="expression" dxfId="0" priority="887">
      <formula>#REF!&gt;=TODAY()</formula>
    </cfRule>
  </conditionalFormatting>
  <conditionalFormatting sqref="FQ42 FQ45 FQ51">
    <cfRule type="expression" dxfId="0" priority="888">
      <formula>#REF!&gt;=TODAY()</formula>
    </cfRule>
  </conditionalFormatting>
  <conditionalFormatting sqref="FQ42 FQ45 FQ51">
    <cfRule type="expression" dxfId="0" priority="889">
      <formula>#REF!&gt;=TODAY()</formula>
    </cfRule>
  </conditionalFormatting>
  <conditionalFormatting sqref="FQ42 FQ45 FQ51">
    <cfRule type="expression" dxfId="0" priority="890">
      <formula>#REF!&gt;=TODAY()</formula>
    </cfRule>
  </conditionalFormatting>
  <conditionalFormatting sqref="FQ42 FQ45 FQ51">
    <cfRule type="expression" dxfId="0" priority="891">
      <formula>#REF!&gt;=TODAY()</formula>
    </cfRule>
  </conditionalFormatting>
  <conditionalFormatting sqref="FQ42 FQ45 FQ51">
    <cfRule type="expression" dxfId="0" priority="892">
      <formula>#REF!&gt;=TODAY()</formula>
    </cfRule>
  </conditionalFormatting>
  <conditionalFormatting sqref="FQ42 FQ45 FQ51">
    <cfRule type="expression" dxfId="0" priority="893">
      <formula>#REF!&gt;=TODAY()</formula>
    </cfRule>
  </conditionalFormatting>
  <conditionalFormatting sqref="FQ42 FQ45 FQ51">
    <cfRule type="expression" dxfId="0" priority="894">
      <formula>#REF!&gt;=TODAY()</formula>
    </cfRule>
  </conditionalFormatting>
  <conditionalFormatting sqref="FQ42 FQ45 FQ51">
    <cfRule type="expression" dxfId="0" priority="895">
      <formula>#REF!&gt;=TODAY()</formula>
    </cfRule>
  </conditionalFormatting>
  <conditionalFormatting sqref="FQ42 FQ45 FQ51">
    <cfRule type="expression" dxfId="0" priority="896">
      <formula>#REF!&gt;=TODAY()</formula>
    </cfRule>
  </conditionalFormatting>
  <conditionalFormatting sqref="FQ42 FQ45 FQ51">
    <cfRule type="expression" dxfId="0" priority="897">
      <formula>#REF!&gt;=TODAY()</formula>
    </cfRule>
  </conditionalFormatting>
  <conditionalFormatting sqref="FQ42 FQ45 FQ51">
    <cfRule type="expression" dxfId="0" priority="898">
      <formula>#REF!&gt;=TODAY()</formula>
    </cfRule>
  </conditionalFormatting>
  <conditionalFormatting sqref="FQ42 FQ45 FQ51">
    <cfRule type="expression" dxfId="0" priority="899">
      <formula>#REF!&gt;=TODAY()</formula>
    </cfRule>
  </conditionalFormatting>
  <conditionalFormatting sqref="FQ42 FQ45 FQ51">
    <cfRule type="expression" dxfId="0" priority="900">
      <formula>#REF!&gt;=TODAY()</formula>
    </cfRule>
  </conditionalFormatting>
  <conditionalFormatting sqref="FQ42 FQ45 FQ51">
    <cfRule type="expression" dxfId="0" priority="901">
      <formula>#REF!&gt;=TODAY()</formula>
    </cfRule>
  </conditionalFormatting>
  <conditionalFormatting sqref="FQ42 FQ45 FQ51">
    <cfRule type="expression" dxfId="0" priority="902">
      <formula>#REF!&gt;=TODAY()</formula>
    </cfRule>
  </conditionalFormatting>
  <conditionalFormatting sqref="FQ42 FQ45 FQ51">
    <cfRule type="expression" dxfId="0" priority="903">
      <formula>#REF!&gt;=TODAY()</formula>
    </cfRule>
  </conditionalFormatting>
  <conditionalFormatting sqref="FQ42 FQ45 FQ51">
    <cfRule type="expression" dxfId="0" priority="904">
      <formula>#REF!&gt;=TODAY()</formula>
    </cfRule>
  </conditionalFormatting>
  <conditionalFormatting sqref="FQ42 FQ45 FQ51">
    <cfRule type="expression" dxfId="0" priority="905">
      <formula>#REF!&gt;=TODAY()</formula>
    </cfRule>
  </conditionalFormatting>
  <conditionalFormatting sqref="FQ42 FQ45 FQ51">
    <cfRule type="expression" dxfId="0" priority="906">
      <formula>#REF!&gt;=TODAY()</formula>
    </cfRule>
  </conditionalFormatting>
  <conditionalFormatting sqref="FQ42 FQ45 FQ51">
    <cfRule type="expression" dxfId="0" priority="907">
      <formula>#REF!&gt;=TODAY()</formula>
    </cfRule>
  </conditionalFormatting>
  <conditionalFormatting sqref="FQ42 FQ45 FQ51">
    <cfRule type="expression" dxfId="0" priority="908">
      <formula>#REF!&gt;=TODAY()</formula>
    </cfRule>
  </conditionalFormatting>
  <conditionalFormatting sqref="FQ42 FQ45 FQ51">
    <cfRule type="expression" dxfId="0" priority="909">
      <formula>#REF!&gt;=TODAY()</formula>
    </cfRule>
  </conditionalFormatting>
  <conditionalFormatting sqref="FQ42 FQ45 FQ51">
    <cfRule type="expression" dxfId="0" priority="910">
      <formula>#REF!&gt;=TODAY()</formula>
    </cfRule>
  </conditionalFormatting>
  <conditionalFormatting sqref="FQ42 FQ45 FQ51">
    <cfRule type="expression" dxfId="0" priority="911">
      <formula>#REF!&gt;=TODAY()</formula>
    </cfRule>
  </conditionalFormatting>
  <conditionalFormatting sqref="FQ42 FQ45 FQ51">
    <cfRule type="expression" dxfId="0" priority="912">
      <formula>#REF!&gt;=TODAY()</formula>
    </cfRule>
  </conditionalFormatting>
  <conditionalFormatting sqref="FQ42 FQ45 FQ51">
    <cfRule type="expression" dxfId="0" priority="913">
      <formula>#REF!&gt;=TODAY()</formula>
    </cfRule>
  </conditionalFormatting>
  <conditionalFormatting sqref="FQ42 FQ45 FQ51">
    <cfRule type="expression" dxfId="0" priority="914">
      <formula>#REF!&gt;=TODAY()</formula>
    </cfRule>
  </conditionalFormatting>
  <conditionalFormatting sqref="FQ42 FQ45 FQ51">
    <cfRule type="expression" dxfId="0" priority="915">
      <formula>#REF!&gt;=TODAY()</formula>
    </cfRule>
  </conditionalFormatting>
  <conditionalFormatting sqref="FQ42 FQ45 FQ51">
    <cfRule type="expression" dxfId="0" priority="916">
      <formula>#REF!&gt;=TODAY()</formula>
    </cfRule>
  </conditionalFormatting>
  <conditionalFormatting sqref="FQ42 FQ45 FQ51">
    <cfRule type="expression" dxfId="0" priority="917">
      <formula>#REF!&gt;=TODAY()</formula>
    </cfRule>
  </conditionalFormatting>
  <conditionalFormatting sqref="FQ42 FQ45 FQ51">
    <cfRule type="expression" dxfId="0" priority="918">
      <formula>#REF!&gt;=TODAY()</formula>
    </cfRule>
  </conditionalFormatting>
  <conditionalFormatting sqref="FQ42 FQ51">
    <cfRule type="expression" dxfId="0" priority="919">
      <formula>#REF!&gt;=TODAY()</formula>
    </cfRule>
  </conditionalFormatting>
  <conditionalFormatting sqref="FQ42 FQ51">
    <cfRule type="expression" dxfId="0" priority="920">
      <formula>#REF!&gt;=TODAY()</formula>
    </cfRule>
  </conditionalFormatting>
  <conditionalFormatting sqref="FQ42 FQ51">
    <cfRule type="expression" dxfId="0" priority="921">
      <formula>#REF!&gt;=TODAY()</formula>
    </cfRule>
  </conditionalFormatting>
  <conditionalFormatting sqref="FQ42 FQ51">
    <cfRule type="expression" dxfId="0" priority="922">
      <formula>#REF!&gt;=TODAY()</formula>
    </cfRule>
  </conditionalFormatting>
  <conditionalFormatting sqref="FQ42 FQ51">
    <cfRule type="expression" dxfId="0" priority="923">
      <formula>#REF!&gt;=TODAY()</formula>
    </cfRule>
  </conditionalFormatting>
  <conditionalFormatting sqref="FQ42 FQ51">
    <cfRule type="expression" dxfId="0" priority="924">
      <formula>#REF!&gt;=TODAY()</formula>
    </cfRule>
  </conditionalFormatting>
  <conditionalFormatting sqref="FQ42 FQ51">
    <cfRule type="expression" dxfId="0" priority="925">
      <formula>#REF!&gt;=TODAY()</formula>
    </cfRule>
  </conditionalFormatting>
  <conditionalFormatting sqref="FQ42 FQ51">
    <cfRule type="expression" dxfId="0" priority="926">
      <formula>#REF!&gt;=TODAY()</formula>
    </cfRule>
  </conditionalFormatting>
  <conditionalFormatting sqref="FQ42 FQ51">
    <cfRule type="expression" dxfId="0" priority="927">
      <formula>#REF!&gt;=TODAY()</formula>
    </cfRule>
  </conditionalFormatting>
  <conditionalFormatting sqref="FQ42 FQ51">
    <cfRule type="expression" dxfId="0" priority="928">
      <formula>#REF!&gt;=TODAY()</formula>
    </cfRule>
  </conditionalFormatting>
  <conditionalFormatting sqref="FQ42 FQ51">
    <cfRule type="expression" dxfId="0" priority="929">
      <formula>#REF!&gt;=TODAY()</formula>
    </cfRule>
  </conditionalFormatting>
  <conditionalFormatting sqref="FQ42 FQ51">
    <cfRule type="expression" dxfId="0" priority="930">
      <formula>#REF!&gt;=TODAY()</formula>
    </cfRule>
  </conditionalFormatting>
  <conditionalFormatting sqref="FQ42 FQ51">
    <cfRule type="expression" dxfId="0" priority="931">
      <formula>#REF!&gt;=TODAY()</formula>
    </cfRule>
  </conditionalFormatting>
  <conditionalFormatting sqref="FQ42 FQ51">
    <cfRule type="expression" dxfId="0" priority="932">
      <formula>#REF!&gt;=TODAY()</formula>
    </cfRule>
  </conditionalFormatting>
  <conditionalFormatting sqref="FQ42 FQ51">
    <cfRule type="expression" dxfId="0" priority="933">
      <formula>#REF!&gt;=TODAY()</formula>
    </cfRule>
  </conditionalFormatting>
  <conditionalFormatting sqref="FQ42 FQ51">
    <cfRule type="expression" dxfId="0" priority="934">
      <formula>#REF!&gt;=TODAY()</formula>
    </cfRule>
  </conditionalFormatting>
  <conditionalFormatting sqref="FQ42 FQ51">
    <cfRule type="expression" dxfId="0" priority="935">
      <formula>#REF!&gt;=TODAY()</formula>
    </cfRule>
  </conditionalFormatting>
  <conditionalFormatting sqref="FQ42 FQ51">
    <cfRule type="expression" dxfId="0" priority="936">
      <formula>#REF!&gt;=TODAY()</formula>
    </cfRule>
  </conditionalFormatting>
  <conditionalFormatting sqref="FQ42 FQ51">
    <cfRule type="expression" dxfId="0" priority="937">
      <formula>#REF!&gt;=TODAY()</formula>
    </cfRule>
  </conditionalFormatting>
  <conditionalFormatting sqref="FQ42 FQ51">
    <cfRule type="expression" dxfId="0" priority="938">
      <formula>#REF!&gt;=TODAY()</formula>
    </cfRule>
  </conditionalFormatting>
  <conditionalFormatting sqref="FQ42 FQ51">
    <cfRule type="expression" dxfId="0" priority="939">
      <formula>#REF!&gt;=TODAY()</formula>
    </cfRule>
  </conditionalFormatting>
  <conditionalFormatting sqref="FQ42 FQ51">
    <cfRule type="expression" dxfId="0" priority="940">
      <formula>#REF!&gt;=TODAY()</formula>
    </cfRule>
  </conditionalFormatting>
  <conditionalFormatting sqref="FQ42 FQ51">
    <cfRule type="expression" dxfId="0" priority="941">
      <formula>#REF!&gt;=TODAY()</formula>
    </cfRule>
  </conditionalFormatting>
  <conditionalFormatting sqref="FQ42 FQ51">
    <cfRule type="expression" dxfId="0" priority="942">
      <formula>#REF!&gt;=TODAY()</formula>
    </cfRule>
  </conditionalFormatting>
  <conditionalFormatting sqref="FQ42 FQ51">
    <cfRule type="expression" dxfId="0" priority="943">
      <formula>#REF!&gt;=TODAY()</formula>
    </cfRule>
  </conditionalFormatting>
  <conditionalFormatting sqref="FQ42 FQ51">
    <cfRule type="expression" dxfId="0" priority="944">
      <formula>#REF!&gt;=TODAY()</formula>
    </cfRule>
  </conditionalFormatting>
  <conditionalFormatting sqref="FQ42 FQ51">
    <cfRule type="expression" dxfId="0" priority="945">
      <formula>#REF!&gt;=TODAY()</formula>
    </cfRule>
  </conditionalFormatting>
  <conditionalFormatting sqref="FQ42 FQ51">
    <cfRule type="expression" dxfId="0" priority="946">
      <formula>#REF!&gt;=TODAY()</formula>
    </cfRule>
  </conditionalFormatting>
  <conditionalFormatting sqref="FQ42 FQ51">
    <cfRule type="expression" dxfId="0" priority="947">
      <formula>#REF!&gt;=TODAY()</formula>
    </cfRule>
  </conditionalFormatting>
  <conditionalFormatting sqref="FQ42 FQ51">
    <cfRule type="expression" dxfId="0" priority="948">
      <formula>#REF!&gt;=TODAY()</formula>
    </cfRule>
  </conditionalFormatting>
  <conditionalFormatting sqref="FQ42 FQ51">
    <cfRule type="expression" dxfId="0" priority="949">
      <formula>#REF!&gt;=TODAY()</formula>
    </cfRule>
  </conditionalFormatting>
  <conditionalFormatting sqref="FQ42 FQ51">
    <cfRule type="expression" dxfId="0" priority="950">
      <formula>#REF!&gt;=TODAY()</formula>
    </cfRule>
  </conditionalFormatting>
  <conditionalFormatting sqref="FQ42 FQ51">
    <cfRule type="expression" dxfId="0" priority="951">
      <formula>#REF!&gt;=TODAY()</formula>
    </cfRule>
  </conditionalFormatting>
  <conditionalFormatting sqref="FQ42 FQ51">
    <cfRule type="expression" dxfId="0" priority="952">
      <formula>#REF!&gt;=TODAY()</formula>
    </cfRule>
  </conditionalFormatting>
  <conditionalFormatting sqref="FQ42 FQ51">
    <cfRule type="expression" dxfId="0" priority="953">
      <formula>#REF!&gt;=TODAY()</formula>
    </cfRule>
  </conditionalFormatting>
  <conditionalFormatting sqref="FQ42 FQ51">
    <cfRule type="expression" dxfId="0" priority="954">
      <formula>#REF!&gt;=TODAY()</formula>
    </cfRule>
  </conditionalFormatting>
  <conditionalFormatting sqref="FQ42 FQ51">
    <cfRule type="expression" dxfId="0" priority="955">
      <formula>#REF!&gt;=TODAY()</formula>
    </cfRule>
  </conditionalFormatting>
  <conditionalFormatting sqref="FQ42 FQ51">
    <cfRule type="expression" dxfId="0" priority="956">
      <formula>#REF!&gt;=TODAY()</formula>
    </cfRule>
  </conditionalFormatting>
  <conditionalFormatting sqref="FQ42 FQ51">
    <cfRule type="expression" dxfId="0" priority="957">
      <formula>#REF!&gt;=TODAY()</formula>
    </cfRule>
  </conditionalFormatting>
  <conditionalFormatting sqref="FQ42 FQ51">
    <cfRule type="expression" dxfId="0" priority="958">
      <formula>#REF!&gt;=TODAY()</formula>
    </cfRule>
  </conditionalFormatting>
  <conditionalFormatting sqref="FQ42 FQ51">
    <cfRule type="expression" dxfId="0" priority="959">
      <formula>#REF!&gt;=TODAY()</formula>
    </cfRule>
  </conditionalFormatting>
  <conditionalFormatting sqref="FQ42 FQ51">
    <cfRule type="expression" dxfId="0" priority="960">
      <formula>#REF!&gt;=TODAY()</formula>
    </cfRule>
  </conditionalFormatting>
  <conditionalFormatting sqref="FR5 FR38 FR42 FR45 FR51">
    <cfRule type="expression" dxfId="0" priority="961">
      <formula>#REF!&gt;=TODAY()</formula>
    </cfRule>
  </conditionalFormatting>
  <conditionalFormatting sqref="FR5 FR38 FR42 FR45 FR51">
    <cfRule type="expression" dxfId="0" priority="962">
      <formula>#REF!&gt;=TODAY()</formula>
    </cfRule>
  </conditionalFormatting>
  <conditionalFormatting sqref="FR5 FR38 FR42 FR45 FR51">
    <cfRule type="expression" dxfId="0" priority="963">
      <formula>#REF!&gt;=TODAY()</formula>
    </cfRule>
  </conditionalFormatting>
  <conditionalFormatting sqref="FR5 FR38 FR42 FR45 FR51">
    <cfRule type="expression" dxfId="0" priority="964">
      <formula>#REF!&gt;=TODAY()</formula>
    </cfRule>
  </conditionalFormatting>
  <conditionalFormatting sqref="FR5 FR38 FR42 FR45 FR51">
    <cfRule type="expression" dxfId="0" priority="965">
      <formula>#REF!&gt;=TODAY()</formula>
    </cfRule>
  </conditionalFormatting>
  <conditionalFormatting sqref="FR5 FR38 FR42 FR45 FR51">
    <cfRule type="expression" dxfId="0" priority="966">
      <formula>#REF!&gt;=TODAY()</formula>
    </cfRule>
  </conditionalFormatting>
  <conditionalFormatting sqref="FR5 FR38 FR42 FR45 FR51">
    <cfRule type="expression" dxfId="0" priority="967">
      <formula>#REF!&gt;=TODAY()</formula>
    </cfRule>
  </conditionalFormatting>
  <conditionalFormatting sqref="FR5 FR38 FR42 FR45 FR51">
    <cfRule type="expression" dxfId="0" priority="968">
      <formula>#REF!&gt;=TODAY()</formula>
    </cfRule>
  </conditionalFormatting>
  <conditionalFormatting sqref="FR5 FR38 FR42 FR45 FR51">
    <cfRule type="expression" dxfId="0" priority="969">
      <formula>#REF!&gt;=TODAY()</formula>
    </cfRule>
  </conditionalFormatting>
  <conditionalFormatting sqref="FR5 FR38 FR42 FR45 FR51">
    <cfRule type="expression" dxfId="0" priority="970">
      <formula>#REF!&gt;=TODAY()</formula>
    </cfRule>
  </conditionalFormatting>
  <conditionalFormatting sqref="FR5 FR38 FR42 FR45 FR51">
    <cfRule type="expression" dxfId="0" priority="971">
      <formula>#REF!&gt;=TODAY()</formula>
    </cfRule>
  </conditionalFormatting>
  <conditionalFormatting sqref="FR5 FR38 FR42 FR45 FR51">
    <cfRule type="expression" dxfId="0" priority="972">
      <formula>#REF!&gt;=TODAY()</formula>
    </cfRule>
  </conditionalFormatting>
  <conditionalFormatting sqref="FR5 FR38 FR42 FR45 FR51">
    <cfRule type="expression" dxfId="0" priority="973">
      <formula>#REF!&gt;=TODAY()</formula>
    </cfRule>
  </conditionalFormatting>
  <conditionalFormatting sqref="FR5 FR38 FR42 FR45 FR51">
    <cfRule type="expression" dxfId="0" priority="974">
      <formula>#REF!&gt;=TODAY()</formula>
    </cfRule>
  </conditionalFormatting>
  <conditionalFormatting sqref="FR5 FR38 FR42 FR45 FR51">
    <cfRule type="expression" dxfId="0" priority="975">
      <formula>#REF!&gt;=TODAY()</formula>
    </cfRule>
  </conditionalFormatting>
  <conditionalFormatting sqref="FR5 FR38 FR42 FR45 FR51">
    <cfRule type="expression" dxfId="0" priority="976">
      <formula>#REF!&gt;=TODAY()</formula>
    </cfRule>
  </conditionalFormatting>
  <conditionalFormatting sqref="FR5 FR38 FR42 FR45 FR51">
    <cfRule type="expression" dxfId="0" priority="977">
      <formula>#REF!&gt;=TODAY()</formula>
    </cfRule>
  </conditionalFormatting>
  <conditionalFormatting sqref="FR5 FR38 FR42 FR45 FR51">
    <cfRule type="expression" dxfId="0" priority="978">
      <formula>#REF!&gt;=TODAY()</formula>
    </cfRule>
  </conditionalFormatting>
  <conditionalFormatting sqref="FR5 FR38 FR42 FR45 FR51">
    <cfRule type="expression" dxfId="0" priority="979">
      <formula>#REF!&gt;=TODAY()</formula>
    </cfRule>
  </conditionalFormatting>
  <conditionalFormatting sqref="FR5 FR38 FR42 FR45 FR51">
    <cfRule type="expression" dxfId="0" priority="980">
      <formula>#REF!&gt;=TODAY()</formula>
    </cfRule>
  </conditionalFormatting>
  <conditionalFormatting sqref="FR5 FR38 FR42 FR45 FR51">
    <cfRule type="expression" dxfId="0" priority="981">
      <formula>#REF!&gt;=TODAY()</formula>
    </cfRule>
  </conditionalFormatting>
  <conditionalFormatting sqref="FR5 FR38 FR42 FR45 FR51">
    <cfRule type="expression" dxfId="0" priority="982">
      <formula>#REF!&gt;=TODAY()</formula>
    </cfRule>
  </conditionalFormatting>
  <conditionalFormatting sqref="FR5 FR38 FR42 FR45 FR51">
    <cfRule type="expression" dxfId="0" priority="983">
      <formula>#REF!&gt;=TODAY()</formula>
    </cfRule>
  </conditionalFormatting>
  <conditionalFormatting sqref="FR5 FR38 FR42 FR45 FR51">
    <cfRule type="expression" dxfId="0" priority="984">
      <formula>#REF!&gt;=TODAY()</formula>
    </cfRule>
  </conditionalFormatting>
  <conditionalFormatting sqref="FR6">
    <cfRule type="expression" dxfId="0" priority="985">
      <formula>#REF!&gt;=TODAY()</formula>
    </cfRule>
  </conditionalFormatting>
  <conditionalFormatting sqref="FR6">
    <cfRule type="expression" dxfId="0" priority="986">
      <formula>#REF!&gt;=TODAY()</formula>
    </cfRule>
  </conditionalFormatting>
  <conditionalFormatting sqref="FR6">
    <cfRule type="expression" dxfId="0" priority="987">
      <formula>#REF!&gt;=TODAY()</formula>
    </cfRule>
  </conditionalFormatting>
  <conditionalFormatting sqref="FR6">
    <cfRule type="expression" dxfId="0" priority="988">
      <formula>#REF!&gt;=TODAY()</formula>
    </cfRule>
  </conditionalFormatting>
  <conditionalFormatting sqref="FR6">
    <cfRule type="expression" dxfId="0" priority="989">
      <formula>#REF!&gt;=TODAY()</formula>
    </cfRule>
  </conditionalFormatting>
  <conditionalFormatting sqref="FR6">
    <cfRule type="expression" dxfId="0" priority="990">
      <formula>#REF!&gt;=TODAY()</formula>
    </cfRule>
  </conditionalFormatting>
  <conditionalFormatting sqref="FR6">
    <cfRule type="expression" dxfId="0" priority="991">
      <formula>#REF!&gt;=TODAY()</formula>
    </cfRule>
  </conditionalFormatting>
  <conditionalFormatting sqref="FR6">
    <cfRule type="expression" dxfId="0" priority="992">
      <formula>#REF!&gt;=TODAY()</formula>
    </cfRule>
  </conditionalFormatting>
  <conditionalFormatting sqref="FR6">
    <cfRule type="expression" dxfId="0" priority="993">
      <formula>#REF!&gt;=TODAY()</formula>
    </cfRule>
  </conditionalFormatting>
  <conditionalFormatting sqref="FR6">
    <cfRule type="expression" dxfId="0" priority="994">
      <formula>#REF!&gt;=TODAY()</formula>
    </cfRule>
  </conditionalFormatting>
  <conditionalFormatting sqref="FR6">
    <cfRule type="expression" dxfId="0" priority="995">
      <formula>#REF!&gt;=TODAY()</formula>
    </cfRule>
  </conditionalFormatting>
  <conditionalFormatting sqref="FR6">
    <cfRule type="expression" dxfId="0" priority="996">
      <formula>#REF!&gt;=TODAY()</formula>
    </cfRule>
  </conditionalFormatting>
  <conditionalFormatting sqref="FR6">
    <cfRule type="expression" dxfId="0" priority="997">
      <formula>#REF!&gt;=TODAY()</formula>
    </cfRule>
  </conditionalFormatting>
  <conditionalFormatting sqref="FR6">
    <cfRule type="expression" dxfId="0" priority="998">
      <formula>#REF!&gt;=TODAY()</formula>
    </cfRule>
  </conditionalFormatting>
  <conditionalFormatting sqref="FR6">
    <cfRule type="expression" dxfId="0" priority="999">
      <formula>#REF!&gt;=TODAY()</formula>
    </cfRule>
  </conditionalFormatting>
  <conditionalFormatting sqref="FR6">
    <cfRule type="expression" dxfId="0" priority="1000">
      <formula>#REF!&gt;=TODAY()</formula>
    </cfRule>
  </conditionalFormatting>
  <conditionalFormatting sqref="FR6">
    <cfRule type="expression" dxfId="0" priority="1001">
      <formula>#REF!&gt;=TODAY()</formula>
    </cfRule>
  </conditionalFormatting>
  <conditionalFormatting sqref="FR6">
    <cfRule type="expression" dxfId="0" priority="1002">
      <formula>#REF!&gt;=TODAY()</formula>
    </cfRule>
  </conditionalFormatting>
  <conditionalFormatting sqref="FR38 FR42 FR45 FR51">
    <cfRule type="expression" dxfId="0" priority="1003">
      <formula>#REF!&gt;=TODAY()</formula>
    </cfRule>
  </conditionalFormatting>
  <conditionalFormatting sqref="FR38 FR42 FR45 FR51">
    <cfRule type="expression" dxfId="0" priority="1004">
      <formula>#REF!&gt;=TODAY()</formula>
    </cfRule>
  </conditionalFormatting>
  <conditionalFormatting sqref="FR38 FR42 FR45 FR51">
    <cfRule type="expression" dxfId="0" priority="1005">
      <formula>#REF!&gt;=TODAY()</formula>
    </cfRule>
  </conditionalFormatting>
  <conditionalFormatting sqref="FR38 FR42 FR45 FR51">
    <cfRule type="expression" dxfId="0" priority="1006">
      <formula>#REF!&gt;=TODAY()</formula>
    </cfRule>
  </conditionalFormatting>
  <conditionalFormatting sqref="FR38 FR42 FR45 FR51">
    <cfRule type="expression" dxfId="0" priority="1007">
      <formula>#REF!&gt;=TODAY()</formula>
    </cfRule>
  </conditionalFormatting>
  <conditionalFormatting sqref="FR38 FR42 FR45 FR51">
    <cfRule type="expression" dxfId="0" priority="1008">
      <formula>#REF!&gt;=TODAY()</formula>
    </cfRule>
  </conditionalFormatting>
  <conditionalFormatting sqref="FR38 FR42 FR45 FR51">
    <cfRule type="expression" dxfId="0" priority="1009">
      <formula>#REF!&gt;=TODAY()</formula>
    </cfRule>
  </conditionalFormatting>
  <conditionalFormatting sqref="FR38 FR42 FR45 FR51">
    <cfRule type="expression" dxfId="0" priority="1010">
      <formula>#REF!&gt;=TODAY()</formula>
    </cfRule>
  </conditionalFormatting>
  <conditionalFormatting sqref="FR38 FR42 FR45 FR51">
    <cfRule type="expression" dxfId="0" priority="1011">
      <formula>#REF!&gt;=TODAY()</formula>
    </cfRule>
  </conditionalFormatting>
  <conditionalFormatting sqref="FR38 FR42 FR45 FR51">
    <cfRule type="expression" dxfId="0" priority="1012">
      <formula>#REF!&gt;=TODAY()</formula>
    </cfRule>
  </conditionalFormatting>
  <conditionalFormatting sqref="FR38 FR42 FR45 FR51">
    <cfRule type="expression" dxfId="0" priority="1013">
      <formula>#REF!&gt;=TODAY()</formula>
    </cfRule>
  </conditionalFormatting>
  <conditionalFormatting sqref="FR38 FR42 FR45 FR51">
    <cfRule type="expression" dxfId="0" priority="1014">
      <formula>#REF!&gt;=TODAY()</formula>
    </cfRule>
  </conditionalFormatting>
  <conditionalFormatting sqref="FR38 FR42 FR45 FR51">
    <cfRule type="expression" dxfId="0" priority="1015">
      <formula>#REF!&gt;=TODAY()</formula>
    </cfRule>
  </conditionalFormatting>
  <conditionalFormatting sqref="FR38 FR42 FR45 FR51">
    <cfRule type="expression" dxfId="0" priority="1016">
      <formula>#REF!&gt;=TODAY()</formula>
    </cfRule>
  </conditionalFormatting>
  <conditionalFormatting sqref="FR38 FR42 FR45 FR51">
    <cfRule type="expression" dxfId="0" priority="1017">
      <formula>#REF!&gt;=TODAY()</formula>
    </cfRule>
  </conditionalFormatting>
  <conditionalFormatting sqref="FR38 FR42 FR45 FR51">
    <cfRule type="expression" dxfId="0" priority="1018">
      <formula>#REF!&gt;=TODAY()</formula>
    </cfRule>
  </conditionalFormatting>
  <conditionalFormatting sqref="FR38 FR42 FR45 FR51">
    <cfRule type="expression" dxfId="0" priority="1019">
      <formula>#REF!&gt;=TODAY()</formula>
    </cfRule>
  </conditionalFormatting>
  <conditionalFormatting sqref="FR38 FR42 FR45 FR51">
    <cfRule type="expression" dxfId="0" priority="1020">
      <formula>#REF!&gt;=TODAY()</formula>
    </cfRule>
  </conditionalFormatting>
  <conditionalFormatting sqref="FR38 FR42 FR45 FR51">
    <cfRule type="expression" dxfId="0" priority="1021">
      <formula>#REF!&gt;=TODAY()</formula>
    </cfRule>
  </conditionalFormatting>
  <conditionalFormatting sqref="FR38 FR42 FR45 FR51">
    <cfRule type="expression" dxfId="0" priority="1022">
      <formula>#REF!&gt;=TODAY()</formula>
    </cfRule>
  </conditionalFormatting>
  <conditionalFormatting sqref="FR38 FR42 FR45 FR51">
    <cfRule type="expression" dxfId="0" priority="1023">
      <formula>#REF!&gt;=TODAY()</formula>
    </cfRule>
  </conditionalFormatting>
  <conditionalFormatting sqref="FR38 FR42 FR45 FR51">
    <cfRule type="expression" dxfId="0" priority="1024">
      <formula>#REF!&gt;=TODAY()</formula>
    </cfRule>
  </conditionalFormatting>
  <conditionalFormatting sqref="FR38 FR42 FR45 FR51">
    <cfRule type="expression" dxfId="0" priority="1025">
      <formula>#REF!&gt;=TODAY()</formula>
    </cfRule>
  </conditionalFormatting>
  <conditionalFormatting sqref="FR38 FR42 FR45 FR51">
    <cfRule type="expression" dxfId="0" priority="1026">
      <formula>#REF!&gt;=TODAY()</formula>
    </cfRule>
  </conditionalFormatting>
  <conditionalFormatting sqref="FR38 FR42 FR45 FR51">
    <cfRule type="expression" dxfId="0" priority="1027">
      <formula>#REF!&gt;=TODAY()</formula>
    </cfRule>
  </conditionalFormatting>
  <conditionalFormatting sqref="FR38 FR42 FR45 FR51">
    <cfRule type="expression" dxfId="0" priority="1028">
      <formula>#REF!&gt;=TODAY()</formula>
    </cfRule>
  </conditionalFormatting>
  <conditionalFormatting sqref="FR38 FR42 FR45 FR51">
    <cfRule type="expression" dxfId="0" priority="1029">
      <formula>#REF!&gt;=TODAY()</formula>
    </cfRule>
  </conditionalFormatting>
  <conditionalFormatting sqref="FR38 FR42 FR45 FR51">
    <cfRule type="expression" dxfId="0" priority="1030">
      <formula>#REF!&gt;=TODAY()</formula>
    </cfRule>
  </conditionalFormatting>
  <conditionalFormatting sqref="FR38 FR42 FR45 FR51">
    <cfRule type="expression" dxfId="0" priority="1031">
      <formula>#REF!&gt;=TODAY()</formula>
    </cfRule>
  </conditionalFormatting>
  <conditionalFormatting sqref="FR38 FR42 FR45 FR51">
    <cfRule type="expression" dxfId="0" priority="1032">
      <formula>#REF!&gt;=TODAY()</formula>
    </cfRule>
  </conditionalFormatting>
  <conditionalFormatting sqref="FR38 FR42 FR45 FR51">
    <cfRule type="expression" dxfId="0" priority="1033">
      <formula>#REF!&gt;=TODAY()</formula>
    </cfRule>
  </conditionalFormatting>
  <conditionalFormatting sqref="FR38 FR42 FR45 FR51">
    <cfRule type="expression" dxfId="0" priority="1034">
      <formula>#REF!&gt;=TODAY()</formula>
    </cfRule>
  </conditionalFormatting>
  <conditionalFormatting sqref="FR38 FR42 FR45 FR51">
    <cfRule type="expression" dxfId="0" priority="1035">
      <formula>#REF!&gt;=TODAY()</formula>
    </cfRule>
  </conditionalFormatting>
  <conditionalFormatting sqref="FR38 FR42 FR45 FR51">
    <cfRule type="expression" dxfId="0" priority="1036">
      <formula>#REF!&gt;=TODAY()</formula>
    </cfRule>
  </conditionalFormatting>
  <conditionalFormatting sqref="FR38 FR42 FR45 FR51">
    <cfRule type="expression" dxfId="0" priority="1037">
      <formula>#REF!&gt;=TODAY()</formula>
    </cfRule>
  </conditionalFormatting>
  <conditionalFormatting sqref="FR38 FR42 FR45 FR51">
    <cfRule type="expression" dxfId="0" priority="1038">
      <formula>#REF!&gt;=TODAY()</formula>
    </cfRule>
  </conditionalFormatting>
  <conditionalFormatting sqref="FR38 FR42 FR45 FR51">
    <cfRule type="expression" dxfId="0" priority="1039">
      <formula>#REF!&gt;=TODAY()</formula>
    </cfRule>
  </conditionalFormatting>
  <conditionalFormatting sqref="FR38 FR42 FR45 FR51">
    <cfRule type="expression" dxfId="0" priority="1040">
      <formula>#REF!&gt;=TODAY()</formula>
    </cfRule>
  </conditionalFormatting>
  <conditionalFormatting sqref="FR38 FR42 FR45 FR51">
    <cfRule type="expression" dxfId="0" priority="1041">
      <formula>#REF!&gt;=TODAY()</formula>
    </cfRule>
  </conditionalFormatting>
  <conditionalFormatting sqref="FR38 FR42 FR45 FR51">
    <cfRule type="expression" dxfId="0" priority="1042">
      <formula>#REF!&gt;=TODAY()</formula>
    </cfRule>
  </conditionalFormatting>
  <conditionalFormatting sqref="FR38 FR42 FR45 FR51">
    <cfRule type="expression" dxfId="0" priority="1043">
      <formula>#REF!&gt;=TODAY()</formula>
    </cfRule>
  </conditionalFormatting>
  <conditionalFormatting sqref="FR38 FR42 FR45 FR51">
    <cfRule type="expression" dxfId="0" priority="1044">
      <formula>#REF!&gt;=TODAY()</formula>
    </cfRule>
  </conditionalFormatting>
  <conditionalFormatting sqref="FR42 FR45 FR51">
    <cfRule type="expression" dxfId="0" priority="1045">
      <formula>#REF!&gt;=TODAY()</formula>
    </cfRule>
  </conditionalFormatting>
  <conditionalFormatting sqref="FR42 FR45 FR51">
    <cfRule type="expression" dxfId="0" priority="1046">
      <formula>#REF!&gt;=TODAY()</formula>
    </cfRule>
  </conditionalFormatting>
  <conditionalFormatting sqref="FR42 FR45 FR51">
    <cfRule type="expression" dxfId="0" priority="1047">
      <formula>#REF!&gt;=TODAY()</formula>
    </cfRule>
  </conditionalFormatting>
  <conditionalFormatting sqref="FR42 FR45 FR51">
    <cfRule type="expression" dxfId="0" priority="1048">
      <formula>#REF!&gt;=TODAY()</formula>
    </cfRule>
  </conditionalFormatting>
  <conditionalFormatting sqref="FR42 FR45 FR51">
    <cfRule type="expression" dxfId="0" priority="1049">
      <formula>#REF!&gt;=TODAY()</formula>
    </cfRule>
  </conditionalFormatting>
  <conditionalFormatting sqref="FR42 FR45 FR51">
    <cfRule type="expression" dxfId="0" priority="1050">
      <formula>#REF!&gt;=TODAY()</formula>
    </cfRule>
  </conditionalFormatting>
  <conditionalFormatting sqref="FR42 FR45 FR51">
    <cfRule type="expression" dxfId="0" priority="1051">
      <formula>#REF!&gt;=TODAY()</formula>
    </cfRule>
  </conditionalFormatting>
  <conditionalFormatting sqref="FR42 FR45 FR51">
    <cfRule type="expression" dxfId="0" priority="1052">
      <formula>#REF!&gt;=TODAY()</formula>
    </cfRule>
  </conditionalFormatting>
  <conditionalFormatting sqref="FR42 FR45 FR51">
    <cfRule type="expression" dxfId="0" priority="1053">
      <formula>#REF!&gt;=TODAY()</formula>
    </cfRule>
  </conditionalFormatting>
  <conditionalFormatting sqref="FR42 FR45 FR51">
    <cfRule type="expression" dxfId="0" priority="1054">
      <formula>#REF!&gt;=TODAY()</formula>
    </cfRule>
  </conditionalFormatting>
  <conditionalFormatting sqref="FR42 FR45 FR51">
    <cfRule type="expression" dxfId="0" priority="1055">
      <formula>#REF!&gt;=TODAY()</formula>
    </cfRule>
  </conditionalFormatting>
  <conditionalFormatting sqref="FR42 FR45 FR51">
    <cfRule type="expression" dxfId="0" priority="1056">
      <formula>#REF!&gt;=TODAY()</formula>
    </cfRule>
  </conditionalFormatting>
  <conditionalFormatting sqref="FR42 FR45 FR51">
    <cfRule type="expression" dxfId="0" priority="1057">
      <formula>#REF!&gt;=TODAY()</formula>
    </cfRule>
  </conditionalFormatting>
  <conditionalFormatting sqref="FR42 FR45 FR51">
    <cfRule type="expression" dxfId="0" priority="1058">
      <formula>#REF!&gt;=TODAY()</formula>
    </cfRule>
  </conditionalFormatting>
  <conditionalFormatting sqref="FR42 FR45 FR51">
    <cfRule type="expression" dxfId="0" priority="1059">
      <formula>#REF!&gt;=TODAY()</formula>
    </cfRule>
  </conditionalFormatting>
  <conditionalFormatting sqref="FR42 FR45 FR51">
    <cfRule type="expression" dxfId="0" priority="1060">
      <formula>#REF!&gt;=TODAY()</formula>
    </cfRule>
  </conditionalFormatting>
  <conditionalFormatting sqref="FR42 FR45 FR51">
    <cfRule type="expression" dxfId="0" priority="1061">
      <formula>#REF!&gt;=TODAY()</formula>
    </cfRule>
  </conditionalFormatting>
  <conditionalFormatting sqref="FR42 FR45 FR51">
    <cfRule type="expression" dxfId="0" priority="1062">
      <formula>#REF!&gt;=TODAY()</formula>
    </cfRule>
  </conditionalFormatting>
  <conditionalFormatting sqref="FR42 FR45 FR51">
    <cfRule type="expression" dxfId="0" priority="1063">
      <formula>#REF!&gt;=TODAY()</formula>
    </cfRule>
  </conditionalFormatting>
  <conditionalFormatting sqref="FR42 FR45 FR51">
    <cfRule type="expression" dxfId="0" priority="1064">
      <formula>#REF!&gt;=TODAY()</formula>
    </cfRule>
  </conditionalFormatting>
  <conditionalFormatting sqref="FR42 FR45 FR51">
    <cfRule type="expression" dxfId="0" priority="1065">
      <formula>#REF!&gt;=TODAY()</formula>
    </cfRule>
  </conditionalFormatting>
  <conditionalFormatting sqref="FR42 FR45 FR51">
    <cfRule type="expression" dxfId="0" priority="1066">
      <formula>#REF!&gt;=TODAY()</formula>
    </cfRule>
  </conditionalFormatting>
  <conditionalFormatting sqref="FR42 FR45 FR51">
    <cfRule type="expression" dxfId="0" priority="1067">
      <formula>#REF!&gt;=TODAY()</formula>
    </cfRule>
  </conditionalFormatting>
  <conditionalFormatting sqref="FR42 FR45 FR51">
    <cfRule type="expression" dxfId="0" priority="1068">
      <formula>#REF!&gt;=TODAY()</formula>
    </cfRule>
  </conditionalFormatting>
  <conditionalFormatting sqref="FR42 FR45 FR51">
    <cfRule type="expression" dxfId="0" priority="1069">
      <formula>#REF!&gt;=TODAY()</formula>
    </cfRule>
  </conditionalFormatting>
  <conditionalFormatting sqref="FR42 FR45 FR51">
    <cfRule type="expression" dxfId="0" priority="1070">
      <formula>#REF!&gt;=TODAY()</formula>
    </cfRule>
  </conditionalFormatting>
  <conditionalFormatting sqref="FR42 FR45 FR51">
    <cfRule type="expression" dxfId="0" priority="1071">
      <formula>#REF!&gt;=TODAY()</formula>
    </cfRule>
  </conditionalFormatting>
  <conditionalFormatting sqref="FR42 FR45 FR51">
    <cfRule type="expression" dxfId="0" priority="1072">
      <formula>#REF!&gt;=TODAY()</formula>
    </cfRule>
  </conditionalFormatting>
  <conditionalFormatting sqref="FR42 FR45 FR51">
    <cfRule type="expression" dxfId="0" priority="1073">
      <formula>#REF!&gt;=TODAY()</formula>
    </cfRule>
  </conditionalFormatting>
  <conditionalFormatting sqref="FR42 FR45 FR51">
    <cfRule type="expression" dxfId="0" priority="1074">
      <formula>#REF!&gt;=TODAY()</formula>
    </cfRule>
  </conditionalFormatting>
  <conditionalFormatting sqref="FR42 FR45 FR51">
    <cfRule type="expression" dxfId="0" priority="1075">
      <formula>#REF!&gt;=TODAY()</formula>
    </cfRule>
  </conditionalFormatting>
  <conditionalFormatting sqref="FR42 FR45 FR51">
    <cfRule type="expression" dxfId="0" priority="1076">
      <formula>#REF!&gt;=TODAY()</formula>
    </cfRule>
  </conditionalFormatting>
  <conditionalFormatting sqref="FR42 FR45 FR51">
    <cfRule type="expression" dxfId="0" priority="1077">
      <formula>#REF!&gt;=TODAY()</formula>
    </cfRule>
  </conditionalFormatting>
  <conditionalFormatting sqref="FR42 FR45 FR51">
    <cfRule type="expression" dxfId="0" priority="1078">
      <formula>#REF!&gt;=TODAY()</formula>
    </cfRule>
  </conditionalFormatting>
  <conditionalFormatting sqref="FR42 FR45 FR51">
    <cfRule type="expression" dxfId="0" priority="1079">
      <formula>#REF!&gt;=TODAY()</formula>
    </cfRule>
  </conditionalFormatting>
  <conditionalFormatting sqref="FR42 FR45 FR51">
    <cfRule type="expression" dxfId="0" priority="1080">
      <formula>#REF!&gt;=TODAY()</formula>
    </cfRule>
  </conditionalFormatting>
  <conditionalFormatting sqref="FR42 FR45 FR51">
    <cfRule type="expression" dxfId="0" priority="1081">
      <formula>#REF!&gt;=TODAY()</formula>
    </cfRule>
  </conditionalFormatting>
  <conditionalFormatting sqref="FR42 FR45 FR51">
    <cfRule type="expression" dxfId="0" priority="1082">
      <formula>#REF!&gt;=TODAY()</formula>
    </cfRule>
  </conditionalFormatting>
  <conditionalFormatting sqref="FR42 FR45 FR51">
    <cfRule type="expression" dxfId="0" priority="1083">
      <formula>#REF!&gt;=TODAY()</formula>
    </cfRule>
  </conditionalFormatting>
  <conditionalFormatting sqref="FR42 FR45 FR51">
    <cfRule type="expression" dxfId="0" priority="1084">
      <formula>#REF!&gt;=TODAY()</formula>
    </cfRule>
  </conditionalFormatting>
  <conditionalFormatting sqref="FR42 FR45 FR51">
    <cfRule type="expression" dxfId="0" priority="1085">
      <formula>#REF!&gt;=TODAY()</formula>
    </cfRule>
  </conditionalFormatting>
  <conditionalFormatting sqref="FR42 FR45 FR51">
    <cfRule type="expression" dxfId="0" priority="1086">
      <formula>#REF!&gt;=TODAY()</formula>
    </cfRule>
  </conditionalFormatting>
  <conditionalFormatting sqref="FR42 FR51">
    <cfRule type="expression" dxfId="0" priority="1087">
      <formula>#REF!&gt;=TODAY()</formula>
    </cfRule>
  </conditionalFormatting>
  <conditionalFormatting sqref="FR42 FR51">
    <cfRule type="expression" dxfId="0" priority="1088">
      <formula>#REF!&gt;=TODAY()</formula>
    </cfRule>
  </conditionalFormatting>
  <conditionalFormatting sqref="FR42 FR51">
    <cfRule type="expression" dxfId="0" priority="1089">
      <formula>#REF!&gt;=TODAY()</formula>
    </cfRule>
  </conditionalFormatting>
  <conditionalFormatting sqref="FR42 FR51">
    <cfRule type="expression" dxfId="0" priority="1090">
      <formula>#REF!&gt;=TODAY()</formula>
    </cfRule>
  </conditionalFormatting>
  <conditionalFormatting sqref="FR42 FR51">
    <cfRule type="expression" dxfId="0" priority="1091">
      <formula>#REF!&gt;=TODAY()</formula>
    </cfRule>
  </conditionalFormatting>
  <conditionalFormatting sqref="FR42 FR51">
    <cfRule type="expression" dxfId="0" priority="1092">
      <formula>#REF!&gt;=TODAY()</formula>
    </cfRule>
  </conditionalFormatting>
  <conditionalFormatting sqref="FR42 FR51">
    <cfRule type="expression" dxfId="0" priority="1093">
      <formula>#REF!&gt;=TODAY()</formula>
    </cfRule>
  </conditionalFormatting>
  <conditionalFormatting sqref="FR42 FR51">
    <cfRule type="expression" dxfId="0" priority="1094">
      <formula>#REF!&gt;=TODAY()</formula>
    </cfRule>
  </conditionalFormatting>
  <conditionalFormatting sqref="FR42 FR51">
    <cfRule type="expression" dxfId="0" priority="1095">
      <formula>#REF!&gt;=TODAY()</formula>
    </cfRule>
  </conditionalFormatting>
  <conditionalFormatting sqref="FR42 FR51">
    <cfRule type="expression" dxfId="0" priority="1096">
      <formula>#REF!&gt;=TODAY()</formula>
    </cfRule>
  </conditionalFormatting>
  <conditionalFormatting sqref="FR42 FR51">
    <cfRule type="expression" dxfId="0" priority="1097">
      <formula>#REF!&gt;=TODAY()</formula>
    </cfRule>
  </conditionalFormatting>
  <conditionalFormatting sqref="FR42 FR51">
    <cfRule type="expression" dxfId="0" priority="1098">
      <formula>#REF!&gt;=TODAY()</formula>
    </cfRule>
  </conditionalFormatting>
  <conditionalFormatting sqref="FR42 FR51">
    <cfRule type="expression" dxfId="0" priority="1099">
      <formula>#REF!&gt;=TODAY()</formula>
    </cfRule>
  </conditionalFormatting>
  <conditionalFormatting sqref="FR42 FR51">
    <cfRule type="expression" dxfId="0" priority="1100">
      <formula>#REF!&gt;=TODAY()</formula>
    </cfRule>
  </conditionalFormatting>
  <conditionalFormatting sqref="FR42 FR51">
    <cfRule type="expression" dxfId="0" priority="1101">
      <formula>#REF!&gt;=TODAY()</formula>
    </cfRule>
  </conditionalFormatting>
  <conditionalFormatting sqref="FR42 FR51">
    <cfRule type="expression" dxfId="0" priority="1102">
      <formula>#REF!&gt;=TODAY()</formula>
    </cfRule>
  </conditionalFormatting>
  <conditionalFormatting sqref="FR42 FR51">
    <cfRule type="expression" dxfId="0" priority="1103">
      <formula>#REF!&gt;=TODAY()</formula>
    </cfRule>
  </conditionalFormatting>
  <conditionalFormatting sqref="FR42 FR51">
    <cfRule type="expression" dxfId="0" priority="1104">
      <formula>#REF!&gt;=TODAY()</formula>
    </cfRule>
  </conditionalFormatting>
  <conditionalFormatting sqref="FR42 FR51">
    <cfRule type="expression" dxfId="0" priority="1105">
      <formula>#REF!&gt;=TODAY()</formula>
    </cfRule>
  </conditionalFormatting>
  <conditionalFormatting sqref="FR42 FR51">
    <cfRule type="expression" dxfId="0" priority="1106">
      <formula>#REF!&gt;=TODAY()</formula>
    </cfRule>
  </conditionalFormatting>
  <conditionalFormatting sqref="FR42 FR51">
    <cfRule type="expression" dxfId="0" priority="1107">
      <formula>#REF!&gt;=TODAY()</formula>
    </cfRule>
  </conditionalFormatting>
  <conditionalFormatting sqref="FR42 FR51">
    <cfRule type="expression" dxfId="0" priority="1108">
      <formula>#REF!&gt;=TODAY()</formula>
    </cfRule>
  </conditionalFormatting>
  <conditionalFormatting sqref="FR42 FR51">
    <cfRule type="expression" dxfId="0" priority="1109">
      <formula>#REF!&gt;=TODAY()</formula>
    </cfRule>
  </conditionalFormatting>
  <conditionalFormatting sqref="FR42 FR51">
    <cfRule type="expression" dxfId="0" priority="1110">
      <formula>#REF!&gt;=TODAY()</formula>
    </cfRule>
  </conditionalFormatting>
  <conditionalFormatting sqref="FR42 FR51">
    <cfRule type="expression" dxfId="0" priority="1111">
      <formula>#REF!&gt;=TODAY()</formula>
    </cfRule>
  </conditionalFormatting>
  <conditionalFormatting sqref="FR42 FR51">
    <cfRule type="expression" dxfId="0" priority="1112">
      <formula>#REF!&gt;=TODAY()</formula>
    </cfRule>
  </conditionalFormatting>
  <conditionalFormatting sqref="FR42 FR51">
    <cfRule type="expression" dxfId="0" priority="1113">
      <formula>#REF!&gt;=TODAY()</formula>
    </cfRule>
  </conditionalFormatting>
  <conditionalFormatting sqref="FR42 FR51">
    <cfRule type="expression" dxfId="0" priority="1114">
      <formula>#REF!&gt;=TODAY()</formula>
    </cfRule>
  </conditionalFormatting>
  <conditionalFormatting sqref="FR42 FR51">
    <cfRule type="expression" dxfId="0" priority="1115">
      <formula>#REF!&gt;=TODAY()</formula>
    </cfRule>
  </conditionalFormatting>
  <conditionalFormatting sqref="FR42 FR51">
    <cfRule type="expression" dxfId="0" priority="1116">
      <formula>#REF!&gt;=TODAY()</formula>
    </cfRule>
  </conditionalFormatting>
  <conditionalFormatting sqref="FR42 FR51">
    <cfRule type="expression" dxfId="0" priority="1117">
      <formula>#REF!&gt;=TODAY()</formula>
    </cfRule>
  </conditionalFormatting>
  <conditionalFormatting sqref="FR42 FR51">
    <cfRule type="expression" dxfId="0" priority="1118">
      <formula>#REF!&gt;=TODAY()</formula>
    </cfRule>
  </conditionalFormatting>
  <conditionalFormatting sqref="FR42 FR51">
    <cfRule type="expression" dxfId="0" priority="1119">
      <formula>#REF!&gt;=TODAY()</formula>
    </cfRule>
  </conditionalFormatting>
  <conditionalFormatting sqref="FR42 FR51">
    <cfRule type="expression" dxfId="0" priority="1120">
      <formula>#REF!&gt;=TODAY()</formula>
    </cfRule>
  </conditionalFormatting>
  <conditionalFormatting sqref="FR42 FR51">
    <cfRule type="expression" dxfId="0" priority="1121">
      <formula>#REF!&gt;=TODAY()</formula>
    </cfRule>
  </conditionalFormatting>
  <conditionalFormatting sqref="FR42 FR51">
    <cfRule type="expression" dxfId="0" priority="1122">
      <formula>#REF!&gt;=TODAY()</formula>
    </cfRule>
  </conditionalFormatting>
  <conditionalFormatting sqref="FR42 FR51">
    <cfRule type="expression" dxfId="0" priority="1123">
      <formula>#REF!&gt;=TODAY()</formula>
    </cfRule>
  </conditionalFormatting>
  <conditionalFormatting sqref="FR42 FR51">
    <cfRule type="expression" dxfId="0" priority="1124">
      <formula>#REF!&gt;=TODAY()</formula>
    </cfRule>
  </conditionalFormatting>
  <conditionalFormatting sqref="FR42 FR51">
    <cfRule type="expression" dxfId="0" priority="1125">
      <formula>#REF!&gt;=TODAY()</formula>
    </cfRule>
  </conditionalFormatting>
  <conditionalFormatting sqref="FR42 FR51">
    <cfRule type="expression" dxfId="0" priority="1126">
      <formula>#REF!&gt;=TODAY()</formula>
    </cfRule>
  </conditionalFormatting>
  <conditionalFormatting sqref="FR42 FR51">
    <cfRule type="expression" dxfId="0" priority="1127">
      <formula>#REF!&gt;=TODAY()</formula>
    </cfRule>
  </conditionalFormatting>
  <conditionalFormatting sqref="FR42 FR51">
    <cfRule type="expression" dxfId="0" priority="1128">
      <formula>#REF!&gt;=TODAY()</formula>
    </cfRule>
  </conditionalFormatting>
  <conditionalFormatting sqref="FS6:FT6">
    <cfRule type="expression" dxfId="0" priority="1129">
      <formula>#REF!&gt;=TODAY()</formula>
    </cfRule>
  </conditionalFormatting>
  <conditionalFormatting sqref="FS6:FT6">
    <cfRule type="expression" dxfId="0" priority="1130">
      <formula>#REF!&gt;=TODAY()</formula>
    </cfRule>
  </conditionalFormatting>
  <conditionalFormatting sqref="FS6:FT6">
    <cfRule type="expression" dxfId="0" priority="1131">
      <formula>#REF!&gt;=TODAY()</formula>
    </cfRule>
  </conditionalFormatting>
  <conditionalFormatting sqref="FS6:FT6">
    <cfRule type="expression" dxfId="0" priority="1132">
      <formula>#REF!&gt;=TODAY()</formula>
    </cfRule>
  </conditionalFormatting>
  <conditionalFormatting sqref="FS6:FT6">
    <cfRule type="expression" dxfId="0" priority="1133">
      <formula>#REF!&gt;=TODAY()</formula>
    </cfRule>
  </conditionalFormatting>
  <conditionalFormatting sqref="FS6:FT6">
    <cfRule type="expression" dxfId="0" priority="1134">
      <formula>#REF!&gt;=TODAY()</formula>
    </cfRule>
  </conditionalFormatting>
  <conditionalFormatting sqref="FS6:FT6">
    <cfRule type="expression" dxfId="0" priority="1135">
      <formula>#REF!&gt;=TODAY()</formula>
    </cfRule>
  </conditionalFormatting>
  <conditionalFormatting sqref="FS6:FT6">
    <cfRule type="expression" dxfId="0" priority="1136">
      <formula>#REF!&gt;=TODAY()</formula>
    </cfRule>
  </conditionalFormatting>
  <conditionalFormatting sqref="FS6:FT6">
    <cfRule type="expression" dxfId="0" priority="1137">
      <formula>#REF!&gt;=TODAY()</formula>
    </cfRule>
  </conditionalFormatting>
  <conditionalFormatting sqref="FS6:FT6">
    <cfRule type="expression" dxfId="0" priority="1138">
      <formula>#REF!&gt;=TODAY()</formula>
    </cfRule>
  </conditionalFormatting>
  <conditionalFormatting sqref="FS6:FT6">
    <cfRule type="expression" dxfId="0" priority="1139">
      <formula>#REF!&gt;=TODAY()</formula>
    </cfRule>
  </conditionalFormatting>
  <conditionalFormatting sqref="FS6:FT6">
    <cfRule type="expression" dxfId="0" priority="1140">
      <formula>#REF!&gt;=TODAY()</formula>
    </cfRule>
  </conditionalFormatting>
  <conditionalFormatting sqref="FS6:FT6">
    <cfRule type="expression" dxfId="0" priority="1141">
      <formula>#REF!&gt;=TODAY()</formula>
    </cfRule>
  </conditionalFormatting>
  <conditionalFormatting sqref="FS6:FT6">
    <cfRule type="expression" dxfId="0" priority="1142">
      <formula>#REF!&gt;=TODAY()</formula>
    </cfRule>
  </conditionalFormatting>
  <conditionalFormatting sqref="FS6:FT6">
    <cfRule type="expression" dxfId="0" priority="1143">
      <formula>#REF!&gt;=TODAY()</formula>
    </cfRule>
  </conditionalFormatting>
  <conditionalFormatting sqref="FS6:FT6">
    <cfRule type="expression" dxfId="0" priority="1144">
      <formula>#REF!&gt;=TODAY()</formula>
    </cfRule>
  </conditionalFormatting>
  <conditionalFormatting sqref="FS6:FT6">
    <cfRule type="expression" dxfId="0" priority="1145">
      <formula>#REF!&gt;=TODAY()</formula>
    </cfRule>
  </conditionalFormatting>
  <conditionalFormatting sqref="FS6:FT6">
    <cfRule type="expression" dxfId="0" priority="1146">
      <formula>#REF!&gt;=TODAY()</formula>
    </cfRule>
  </conditionalFormatting>
  <conditionalFormatting sqref="FS38:FT38 FS42:FT42 FS45:FT45 FS51:FT51">
    <cfRule type="expression" dxfId="0" priority="1147">
      <formula>#REF!&gt;=TODAY()</formula>
    </cfRule>
  </conditionalFormatting>
  <conditionalFormatting sqref="FS38:FT38 FS42:FT42 FS45:FT45 FS51:FT51">
    <cfRule type="expression" dxfId="0" priority="1148">
      <formula>#REF!&gt;=TODAY()</formula>
    </cfRule>
  </conditionalFormatting>
  <conditionalFormatting sqref="FS38:FT38 FS42:FT42 FS45:FT45 FS51:FT51">
    <cfRule type="expression" dxfId="0" priority="1149">
      <formula>#REF!&gt;=TODAY()</formula>
    </cfRule>
  </conditionalFormatting>
  <conditionalFormatting sqref="FS38:FT38 FS42:FT42 FS45:FT45 FS51:FT51">
    <cfRule type="expression" dxfId="0" priority="1150">
      <formula>#REF!&gt;=TODAY()</formula>
    </cfRule>
  </conditionalFormatting>
  <conditionalFormatting sqref="FS38:FT38 FS42:FT42 FS45:FT45 FS51:FT51">
    <cfRule type="expression" dxfId="0" priority="1151">
      <formula>#REF!&gt;=TODAY()</formula>
    </cfRule>
  </conditionalFormatting>
  <conditionalFormatting sqref="FS38:FT38 FS42:FT42 FS45:FT45 FS51:FT51">
    <cfRule type="expression" dxfId="0" priority="1152">
      <formula>#REF!&gt;=TODAY()</formula>
    </cfRule>
  </conditionalFormatting>
  <conditionalFormatting sqref="FS38:FT38 FS42:FT42 FS45:FT45 FS51:FT51">
    <cfRule type="expression" dxfId="0" priority="1153">
      <formula>#REF!&gt;=TODAY()</formula>
    </cfRule>
  </conditionalFormatting>
  <conditionalFormatting sqref="FS38:FT38 FS42:FT42 FS45:FT45 FS51:FT51">
    <cfRule type="expression" dxfId="0" priority="1154">
      <formula>#REF!&gt;=TODAY()</formula>
    </cfRule>
  </conditionalFormatting>
  <conditionalFormatting sqref="FS38:FT38 FS42:FT42 FS45:FT45 FS51:FT51">
    <cfRule type="expression" dxfId="0" priority="1155">
      <formula>#REF!&gt;=TODAY()</formula>
    </cfRule>
  </conditionalFormatting>
  <conditionalFormatting sqref="FS38:FT38 FS42:FT42 FS45:FT45 FS51:FT51">
    <cfRule type="expression" dxfId="0" priority="1156">
      <formula>#REF!&gt;=TODAY()</formula>
    </cfRule>
  </conditionalFormatting>
  <conditionalFormatting sqref="FS38:FT38 FS42:FT42 FS45:FT45 FS51:FT51">
    <cfRule type="expression" dxfId="0" priority="1157">
      <formula>#REF!&gt;=TODAY()</formula>
    </cfRule>
  </conditionalFormatting>
  <conditionalFormatting sqref="FS38:FT38 FS42:FT42 FS45:FT45 FS51:FT51">
    <cfRule type="expression" dxfId="0" priority="1158">
      <formula>#REF!&gt;=TODAY()</formula>
    </cfRule>
  </conditionalFormatting>
  <conditionalFormatting sqref="FS38:FT38 FS42:FT42 FS45:FT45 FS51:FT51">
    <cfRule type="expression" dxfId="0" priority="1159">
      <formula>#REF!&gt;=TODAY()</formula>
    </cfRule>
  </conditionalFormatting>
  <conditionalFormatting sqref="FS38:FT38 FS42:FT42 FS45:FT45 FS51:FT51">
    <cfRule type="expression" dxfId="0" priority="1160">
      <formula>#REF!&gt;=TODAY()</formula>
    </cfRule>
  </conditionalFormatting>
  <conditionalFormatting sqref="FS38:FT38 FS42:FT42 FS45:FT45 FS51:FT51">
    <cfRule type="expression" dxfId="0" priority="1161">
      <formula>#REF!&gt;=TODAY()</formula>
    </cfRule>
  </conditionalFormatting>
  <conditionalFormatting sqref="FS38:FT38 FS42:FT42 FS45:FT45 FS51:FT51">
    <cfRule type="expression" dxfId="0" priority="1162">
      <formula>#REF!&gt;=TODAY()</formula>
    </cfRule>
  </conditionalFormatting>
  <conditionalFormatting sqref="FS38:FT38 FS42:FT42 FS45:FT45 FS51:FT51">
    <cfRule type="expression" dxfId="0" priority="1163">
      <formula>#REF!&gt;=TODAY()</formula>
    </cfRule>
  </conditionalFormatting>
  <conditionalFormatting sqref="FS38:FT38 FS42:FT42 FS45:FT45 FS51:FT51">
    <cfRule type="expression" dxfId="0" priority="1164">
      <formula>#REF!&gt;=TODAY()</formula>
    </cfRule>
  </conditionalFormatting>
  <conditionalFormatting sqref="FS38:FT38 FS42:FT42 FS45:FT45 FS51:FT51">
    <cfRule type="expression" dxfId="0" priority="1165">
      <formula>#REF!&gt;=TODAY()</formula>
    </cfRule>
  </conditionalFormatting>
  <conditionalFormatting sqref="FS38:FT38 FS42:FT42 FS45:FT45 FS51:FT51">
    <cfRule type="expression" dxfId="0" priority="1166">
      <formula>#REF!&gt;=TODAY()</formula>
    </cfRule>
  </conditionalFormatting>
  <conditionalFormatting sqref="FS38:FT38 FS42:FT42 FS45:FT45 FS51:FT51">
    <cfRule type="expression" dxfId="0" priority="1167">
      <formula>#REF!&gt;=TODAY()</formula>
    </cfRule>
  </conditionalFormatting>
  <conditionalFormatting sqref="FS38:FT38 FS42:FT42 FS45:FT45 FS51:FT51">
    <cfRule type="expression" dxfId="0" priority="1168">
      <formula>#REF!&gt;=TODAY()</formula>
    </cfRule>
  </conditionalFormatting>
  <conditionalFormatting sqref="FS38:FT38 FS42:FT42 FS45:FT45 FS51:FT51">
    <cfRule type="expression" dxfId="0" priority="1169">
      <formula>#REF!&gt;=TODAY()</formula>
    </cfRule>
  </conditionalFormatting>
  <conditionalFormatting sqref="FS38:FT38 FS42:FT42 FS45:FT45 FS51:FT51">
    <cfRule type="expression" dxfId="0" priority="1170">
      <formula>#REF!&gt;=TODAY()</formula>
    </cfRule>
  </conditionalFormatting>
  <conditionalFormatting sqref="FS38:FT38 FS42:FT42 FS45:FT45 FS51:FT51">
    <cfRule type="expression" dxfId="0" priority="1171">
      <formula>#REF!&gt;=TODAY()</formula>
    </cfRule>
  </conditionalFormatting>
  <conditionalFormatting sqref="FS38:FT38 FS42:FT42 FS45:FT45 FS51:FT51">
    <cfRule type="expression" dxfId="0" priority="1172">
      <formula>#REF!&gt;=TODAY()</formula>
    </cfRule>
  </conditionalFormatting>
  <conditionalFormatting sqref="FS38:FT38 FS42:FT42 FS45:FT45 FS51:FT51">
    <cfRule type="expression" dxfId="0" priority="1173">
      <formula>#REF!&gt;=TODAY()</formula>
    </cfRule>
  </conditionalFormatting>
  <conditionalFormatting sqref="FS38:FT38 FS42:FT42 FS45:FT45 FS51:FT51">
    <cfRule type="expression" dxfId="0" priority="1174">
      <formula>#REF!&gt;=TODAY()</formula>
    </cfRule>
  </conditionalFormatting>
  <conditionalFormatting sqref="FS38:FT38 FS42:FT42 FS45:FT45 FS51:FT51">
    <cfRule type="expression" dxfId="0" priority="1175">
      <formula>#REF!&gt;=TODAY()</formula>
    </cfRule>
  </conditionalFormatting>
  <conditionalFormatting sqref="FS38:FT38 FS42:FT42 FS45:FT45 FS51:FT51">
    <cfRule type="expression" dxfId="0" priority="1176">
      <formula>#REF!&gt;=TODAY()</formula>
    </cfRule>
  </conditionalFormatting>
  <conditionalFormatting sqref="FS38:FT38 FS42:FT42 FS45:FT45 FS51:FT51">
    <cfRule type="expression" dxfId="0" priority="1177">
      <formula>#REF!&gt;=TODAY()</formula>
    </cfRule>
  </conditionalFormatting>
  <conditionalFormatting sqref="FS38:FT38 FS42:FT42 FS45:FT45 FS51:FT51">
    <cfRule type="expression" dxfId="0" priority="1178">
      <formula>#REF!&gt;=TODAY()</formula>
    </cfRule>
  </conditionalFormatting>
  <conditionalFormatting sqref="FS38:FT38 FS42:FT42 FS45:FT45 FS51:FT51">
    <cfRule type="expression" dxfId="0" priority="1179">
      <formula>#REF!&gt;=TODAY()</formula>
    </cfRule>
  </conditionalFormatting>
  <conditionalFormatting sqref="FS38:FT38 FS42:FT42 FS45:FT45 FS51:FT51">
    <cfRule type="expression" dxfId="0" priority="1180">
      <formula>#REF!&gt;=TODAY()</formula>
    </cfRule>
  </conditionalFormatting>
  <conditionalFormatting sqref="FS38:FT38 FS42:FT42 FS45:FT45 FS51:FT51">
    <cfRule type="expression" dxfId="0" priority="1181">
      <formula>#REF!&gt;=TODAY()</formula>
    </cfRule>
  </conditionalFormatting>
  <conditionalFormatting sqref="FS38:FT38 FS42:FT42 FS45:FT45 FS51:FT51">
    <cfRule type="expression" dxfId="0" priority="1182">
      <formula>#REF!&gt;=TODAY()</formula>
    </cfRule>
  </conditionalFormatting>
  <conditionalFormatting sqref="FS38:FT38 FS42:FT42 FS45:FT45 FS51:FT51">
    <cfRule type="expression" dxfId="0" priority="1183">
      <formula>#REF!&gt;=TODAY()</formula>
    </cfRule>
  </conditionalFormatting>
  <conditionalFormatting sqref="FS38:FT38 FS42:FT42 FS45:FT45 FS51:FT51">
    <cfRule type="expression" dxfId="0" priority="1184">
      <formula>#REF!&gt;=TODAY()</formula>
    </cfRule>
  </conditionalFormatting>
  <conditionalFormatting sqref="FS38:FT38 FS42:FT42 FS45:FT45 FS51:FT51">
    <cfRule type="expression" dxfId="0" priority="1185">
      <formula>#REF!&gt;=TODAY()</formula>
    </cfRule>
  </conditionalFormatting>
  <conditionalFormatting sqref="FS38:FT38 FS42:FT42 FS45:FT45 FS51:FT51">
    <cfRule type="expression" dxfId="0" priority="1186">
      <formula>#REF!&gt;=TODAY()</formula>
    </cfRule>
  </conditionalFormatting>
  <conditionalFormatting sqref="FS38:FT38 FS42:FT42 FS45:FT45 FS51:FT51">
    <cfRule type="expression" dxfId="0" priority="1187">
      <formula>#REF!&gt;=TODAY()</formula>
    </cfRule>
  </conditionalFormatting>
  <conditionalFormatting sqref="FS38:FT38 FS42:FT42 FS45:FT45 FS51:FT51">
    <cfRule type="expression" dxfId="0" priority="1188">
      <formula>#REF!&gt;=TODAY()</formula>
    </cfRule>
  </conditionalFormatting>
  <conditionalFormatting sqref="FS42:FT42 FS45:FT45 FS51:FT51">
    <cfRule type="expression" dxfId="0" priority="1189">
      <formula>#REF!&gt;=TODAY()</formula>
    </cfRule>
  </conditionalFormatting>
  <conditionalFormatting sqref="FS42:FT42 FS45:FT45 FS51:FT51">
    <cfRule type="expression" dxfId="0" priority="1190">
      <formula>#REF!&gt;=TODAY()</formula>
    </cfRule>
  </conditionalFormatting>
  <conditionalFormatting sqref="FS42:FT42 FS45:FT45 FS51:FT51">
    <cfRule type="expression" dxfId="0" priority="1191">
      <formula>#REF!&gt;=TODAY()</formula>
    </cfRule>
  </conditionalFormatting>
  <conditionalFormatting sqref="FS42:FT42 FS45:FT45 FS51:FT51">
    <cfRule type="expression" dxfId="0" priority="1192">
      <formula>#REF!&gt;=TODAY()</formula>
    </cfRule>
  </conditionalFormatting>
  <conditionalFormatting sqref="FS42:FT42 FS45:FT45 FS51:FT51">
    <cfRule type="expression" dxfId="0" priority="1193">
      <formula>#REF!&gt;=TODAY()</formula>
    </cfRule>
  </conditionalFormatting>
  <conditionalFormatting sqref="FS42:FT42 FS45:FT45 FS51:FT51">
    <cfRule type="expression" dxfId="0" priority="1194">
      <formula>#REF!&gt;=TODAY()</formula>
    </cfRule>
  </conditionalFormatting>
  <conditionalFormatting sqref="FS42:FT42 FS45:FT45 FS51:FT51">
    <cfRule type="expression" dxfId="0" priority="1195">
      <formula>#REF!&gt;=TODAY()</formula>
    </cfRule>
  </conditionalFormatting>
  <conditionalFormatting sqref="FS42:FT42 FS45:FT45 FS51:FT51">
    <cfRule type="expression" dxfId="0" priority="1196">
      <formula>#REF!&gt;=TODAY()</formula>
    </cfRule>
  </conditionalFormatting>
  <conditionalFormatting sqref="FS42:FT42 FS45:FT45 FS51:FT51">
    <cfRule type="expression" dxfId="0" priority="1197">
      <formula>#REF!&gt;=TODAY()</formula>
    </cfRule>
  </conditionalFormatting>
  <conditionalFormatting sqref="FS42:FT42 FS45:FT45 FS51:FT51">
    <cfRule type="expression" dxfId="0" priority="1198">
      <formula>#REF!&gt;=TODAY()</formula>
    </cfRule>
  </conditionalFormatting>
  <conditionalFormatting sqref="FS42:FT42 FS45:FT45 FS51:FT51">
    <cfRule type="expression" dxfId="0" priority="1199">
      <formula>#REF!&gt;=TODAY()</formula>
    </cfRule>
  </conditionalFormatting>
  <conditionalFormatting sqref="FS42:FT42 FS45:FT45 FS51:FT51">
    <cfRule type="expression" dxfId="0" priority="1200">
      <formula>#REF!&gt;=TODAY()</formula>
    </cfRule>
  </conditionalFormatting>
  <conditionalFormatting sqref="FS42:FT42 FS45:FT45 FS51:FT51">
    <cfRule type="expression" dxfId="0" priority="1201">
      <formula>#REF!&gt;=TODAY()</formula>
    </cfRule>
  </conditionalFormatting>
  <conditionalFormatting sqref="FS42:FT42 FS45:FT45 FS51:FT51">
    <cfRule type="expression" dxfId="0" priority="1202">
      <formula>#REF!&gt;=TODAY()</formula>
    </cfRule>
  </conditionalFormatting>
  <conditionalFormatting sqref="FS42:FT42 FS45:FT45 FS51:FT51">
    <cfRule type="expression" dxfId="0" priority="1203">
      <formula>#REF!&gt;=TODAY()</formula>
    </cfRule>
  </conditionalFormatting>
  <conditionalFormatting sqref="FS42:FT42 FS45:FT45 FS51:FT51">
    <cfRule type="expression" dxfId="0" priority="1204">
      <formula>#REF!&gt;=TODAY()</formula>
    </cfRule>
  </conditionalFormatting>
  <conditionalFormatting sqref="FS42:FT42 FS45:FT45 FS51:FT51">
    <cfRule type="expression" dxfId="0" priority="1205">
      <formula>#REF!&gt;=TODAY()</formula>
    </cfRule>
  </conditionalFormatting>
  <conditionalFormatting sqref="FS42:FT42 FS45:FT45 FS51:FT51">
    <cfRule type="expression" dxfId="0" priority="1206">
      <formula>#REF!&gt;=TODAY()</formula>
    </cfRule>
  </conditionalFormatting>
  <conditionalFormatting sqref="FS42:FT42 FS45:FT45 FS51:FT51">
    <cfRule type="expression" dxfId="0" priority="1207">
      <formula>#REF!&gt;=TODAY()</formula>
    </cfRule>
  </conditionalFormatting>
  <conditionalFormatting sqref="FS42:FT42 FS45:FT45 FS51:FT51">
    <cfRule type="expression" dxfId="0" priority="1208">
      <formula>#REF!&gt;=TODAY()</formula>
    </cfRule>
  </conditionalFormatting>
  <conditionalFormatting sqref="FS42:FT42 FS45:FT45 FS51:FT51">
    <cfRule type="expression" dxfId="0" priority="1209">
      <formula>#REF!&gt;=TODAY()</formula>
    </cfRule>
  </conditionalFormatting>
  <conditionalFormatting sqref="FS42:FT42 FS45:FT45 FS51:FT51">
    <cfRule type="expression" dxfId="0" priority="1210">
      <formula>#REF!&gt;=TODAY()</formula>
    </cfRule>
  </conditionalFormatting>
  <conditionalFormatting sqref="FS42:FT42 FS45:FT45 FS51:FT51">
    <cfRule type="expression" dxfId="0" priority="1211">
      <formula>#REF!&gt;=TODAY()</formula>
    </cfRule>
  </conditionalFormatting>
  <conditionalFormatting sqref="FS42:FT42 FS45:FT45 FS51:FT51">
    <cfRule type="expression" dxfId="0" priority="1212">
      <formula>#REF!&gt;=TODAY()</formula>
    </cfRule>
  </conditionalFormatting>
  <conditionalFormatting sqref="FS42:FT42 FS45:FT45 FS51:FT51">
    <cfRule type="expression" dxfId="0" priority="1213">
      <formula>#REF!&gt;=TODAY()</formula>
    </cfRule>
  </conditionalFormatting>
  <conditionalFormatting sqref="FS42:FT42 FS45:FT45 FS51:FT51">
    <cfRule type="expression" dxfId="0" priority="1214">
      <formula>#REF!&gt;=TODAY()</formula>
    </cfRule>
  </conditionalFormatting>
  <conditionalFormatting sqref="FS42:FT42 FS45:FT45 FS51:FT51">
    <cfRule type="expression" dxfId="0" priority="1215">
      <formula>#REF!&gt;=TODAY()</formula>
    </cfRule>
  </conditionalFormatting>
  <conditionalFormatting sqref="FS42:FT42 FS45:FT45 FS51:FT51">
    <cfRule type="expression" dxfId="0" priority="1216">
      <formula>#REF!&gt;=TODAY()</formula>
    </cfRule>
  </conditionalFormatting>
  <conditionalFormatting sqref="FS42:FT42 FS45:FT45 FS51:FT51">
    <cfRule type="expression" dxfId="0" priority="1217">
      <formula>#REF!&gt;=TODAY()</formula>
    </cfRule>
  </conditionalFormatting>
  <conditionalFormatting sqref="FS42:FT42 FS45:FT45 FS51:FT51">
    <cfRule type="expression" dxfId="0" priority="1218">
      <formula>#REF!&gt;=TODAY()</formula>
    </cfRule>
  </conditionalFormatting>
  <conditionalFormatting sqref="FS42:FT42 FS45:FT45 FS51:FT51">
    <cfRule type="expression" dxfId="0" priority="1219">
      <formula>#REF!&gt;=TODAY()</formula>
    </cfRule>
  </conditionalFormatting>
  <conditionalFormatting sqref="FS42:FT42 FS45:FT45 FS51:FT51">
    <cfRule type="expression" dxfId="0" priority="1220">
      <formula>#REF!&gt;=TODAY()</formula>
    </cfRule>
  </conditionalFormatting>
  <conditionalFormatting sqref="FS42:FT42 FS45:FT45 FS51:FT51">
    <cfRule type="expression" dxfId="0" priority="1221">
      <formula>#REF!&gt;=TODAY()</formula>
    </cfRule>
  </conditionalFormatting>
  <conditionalFormatting sqref="FS42:FT42 FS45:FT45 FS51:FT51">
    <cfRule type="expression" dxfId="0" priority="1222">
      <formula>#REF!&gt;=TODAY()</formula>
    </cfRule>
  </conditionalFormatting>
  <conditionalFormatting sqref="FS42:FT42 FS45:FT45 FS51:FT51">
    <cfRule type="expression" dxfId="0" priority="1223">
      <formula>#REF!&gt;=TODAY()</formula>
    </cfRule>
  </conditionalFormatting>
  <conditionalFormatting sqref="FS42:FT42 FS45:FT45 FS51:FT51">
    <cfRule type="expression" dxfId="0" priority="1224">
      <formula>#REF!&gt;=TODAY()</formula>
    </cfRule>
  </conditionalFormatting>
  <conditionalFormatting sqref="FS42:FT42 FS45:FT45 FS51:FT51">
    <cfRule type="expression" dxfId="0" priority="1225">
      <formula>#REF!&gt;=TODAY()</formula>
    </cfRule>
  </conditionalFormatting>
  <conditionalFormatting sqref="FS42:FT42 FS45:FT45 FS51:FT51">
    <cfRule type="expression" dxfId="0" priority="1226">
      <formula>#REF!&gt;=TODAY()</formula>
    </cfRule>
  </conditionalFormatting>
  <conditionalFormatting sqref="FS42:FT42 FS45:FT45 FS51:FT51">
    <cfRule type="expression" dxfId="0" priority="1227">
      <formula>#REF!&gt;=TODAY()</formula>
    </cfRule>
  </conditionalFormatting>
  <conditionalFormatting sqref="FS42:FT42 FS45:FT45 FS51:FT51">
    <cfRule type="expression" dxfId="0" priority="1228">
      <formula>#REF!&gt;=TODAY()</formula>
    </cfRule>
  </conditionalFormatting>
  <conditionalFormatting sqref="FS42:FT42 FS45:FT45 FS51:FT51">
    <cfRule type="expression" dxfId="0" priority="1229">
      <formula>#REF!&gt;=TODAY()</formula>
    </cfRule>
  </conditionalFormatting>
  <conditionalFormatting sqref="FS42:FT42 FS45:FT45 FS51:FT51">
    <cfRule type="expression" dxfId="0" priority="1230">
      <formula>#REF!&gt;=TODAY()</formula>
    </cfRule>
  </conditionalFormatting>
  <conditionalFormatting sqref="FS42:FT42 FS51:FT51">
    <cfRule type="expression" dxfId="0" priority="1231">
      <formula>#REF!&gt;=TODAY()</formula>
    </cfRule>
  </conditionalFormatting>
  <conditionalFormatting sqref="FS42:FT42 FS51:FT51">
    <cfRule type="expression" dxfId="0" priority="1232">
      <formula>#REF!&gt;=TODAY()</formula>
    </cfRule>
  </conditionalFormatting>
  <conditionalFormatting sqref="FS42:FT42 FS51:FT51">
    <cfRule type="expression" dxfId="0" priority="1233">
      <formula>#REF!&gt;=TODAY()</formula>
    </cfRule>
  </conditionalFormatting>
  <conditionalFormatting sqref="FS42:FT42 FS51:FT51">
    <cfRule type="expression" dxfId="0" priority="1234">
      <formula>#REF!&gt;=TODAY()</formula>
    </cfRule>
  </conditionalFormatting>
  <conditionalFormatting sqref="FS42:FT42 FS51:FT51">
    <cfRule type="expression" dxfId="0" priority="1235">
      <formula>#REF!&gt;=TODAY()</formula>
    </cfRule>
  </conditionalFormatting>
  <conditionalFormatting sqref="FS42:FT42 FS51:FT51">
    <cfRule type="expression" dxfId="0" priority="1236">
      <formula>#REF!&gt;=TODAY()</formula>
    </cfRule>
  </conditionalFormatting>
  <conditionalFormatting sqref="FS42:FT42 FS51:FT51">
    <cfRule type="expression" dxfId="0" priority="1237">
      <formula>#REF!&gt;=TODAY()</formula>
    </cfRule>
  </conditionalFormatting>
  <conditionalFormatting sqref="FS42:FT42 FS51:FT51">
    <cfRule type="expression" dxfId="0" priority="1238">
      <formula>#REF!&gt;=TODAY()</formula>
    </cfRule>
  </conditionalFormatting>
  <conditionalFormatting sqref="FS42:FT42 FS51:FT51">
    <cfRule type="expression" dxfId="0" priority="1239">
      <formula>#REF!&gt;=TODAY()</formula>
    </cfRule>
  </conditionalFormatting>
  <conditionalFormatting sqref="FS42:FT42 FS51:FT51">
    <cfRule type="expression" dxfId="0" priority="1240">
      <formula>#REF!&gt;=TODAY()</formula>
    </cfRule>
  </conditionalFormatting>
  <conditionalFormatting sqref="FS42:FT42 FS51:FT51">
    <cfRule type="expression" dxfId="0" priority="1241">
      <formula>#REF!&gt;=TODAY()</formula>
    </cfRule>
  </conditionalFormatting>
  <conditionalFormatting sqref="FS42:FT42 FS51:FT51">
    <cfRule type="expression" dxfId="0" priority="1242">
      <formula>#REF!&gt;=TODAY()</formula>
    </cfRule>
  </conditionalFormatting>
  <conditionalFormatting sqref="FS42:FT42 FS51:FT51">
    <cfRule type="expression" dxfId="0" priority="1243">
      <formula>#REF!&gt;=TODAY()</formula>
    </cfRule>
  </conditionalFormatting>
  <conditionalFormatting sqref="FS42:FT42 FS51:FT51">
    <cfRule type="expression" dxfId="0" priority="1244">
      <formula>#REF!&gt;=TODAY()</formula>
    </cfRule>
  </conditionalFormatting>
  <conditionalFormatting sqref="FS42:FT42 FS51:FT51">
    <cfRule type="expression" dxfId="0" priority="1245">
      <formula>#REF!&gt;=TODAY()</formula>
    </cfRule>
  </conditionalFormatting>
  <conditionalFormatting sqref="FS42:FT42 FS51:FT51">
    <cfRule type="expression" dxfId="0" priority="1246">
      <formula>#REF!&gt;=TODAY()</formula>
    </cfRule>
  </conditionalFormatting>
  <conditionalFormatting sqref="FS42:FT42 FS51:FT51">
    <cfRule type="expression" dxfId="0" priority="1247">
      <formula>#REF!&gt;=TODAY()</formula>
    </cfRule>
  </conditionalFormatting>
  <conditionalFormatting sqref="FS42:FT42 FS51:FT51">
    <cfRule type="expression" dxfId="0" priority="1248">
      <formula>#REF!&gt;=TODAY()</formula>
    </cfRule>
  </conditionalFormatting>
  <conditionalFormatting sqref="FS42:FT42 FS51:FT51">
    <cfRule type="expression" dxfId="0" priority="1249">
      <formula>#REF!&gt;=TODAY()</formula>
    </cfRule>
  </conditionalFormatting>
  <conditionalFormatting sqref="FS42:FT42 FS51:FT51">
    <cfRule type="expression" dxfId="0" priority="1250">
      <formula>#REF!&gt;=TODAY()</formula>
    </cfRule>
  </conditionalFormatting>
  <conditionalFormatting sqref="FS42:FT42 FS51:FT51">
    <cfRule type="expression" dxfId="0" priority="1251">
      <formula>#REF!&gt;=TODAY()</formula>
    </cfRule>
  </conditionalFormatting>
  <conditionalFormatting sqref="FS42:FT42 FS51:FT51">
    <cfRule type="expression" dxfId="0" priority="1252">
      <formula>#REF!&gt;=TODAY()</formula>
    </cfRule>
  </conditionalFormatting>
  <conditionalFormatting sqref="FS42:FT42 FS51:FT51">
    <cfRule type="expression" dxfId="0" priority="1253">
      <formula>#REF!&gt;=TODAY()</formula>
    </cfRule>
  </conditionalFormatting>
  <conditionalFormatting sqref="FS42:FT42 FS51:FT51">
    <cfRule type="expression" dxfId="0" priority="1254">
      <formula>#REF!&gt;=TODAY()</formula>
    </cfRule>
  </conditionalFormatting>
  <conditionalFormatting sqref="FS42:FT42 FS51:FT51">
    <cfRule type="expression" dxfId="0" priority="1255">
      <formula>#REF!&gt;=TODAY()</formula>
    </cfRule>
  </conditionalFormatting>
  <conditionalFormatting sqref="FS42:FT42 FS51:FT51">
    <cfRule type="expression" dxfId="0" priority="1256">
      <formula>#REF!&gt;=TODAY()</formula>
    </cfRule>
  </conditionalFormatting>
  <conditionalFormatting sqref="FS42:FT42 FS51:FT51">
    <cfRule type="expression" dxfId="0" priority="1257">
      <formula>#REF!&gt;=TODAY()</formula>
    </cfRule>
  </conditionalFormatting>
  <conditionalFormatting sqref="FS42:FT42 FS51:FT51">
    <cfRule type="expression" dxfId="0" priority="1258">
      <formula>#REF!&gt;=TODAY()</formula>
    </cfRule>
  </conditionalFormatting>
  <conditionalFormatting sqref="FS42:FT42 FS51:FT51">
    <cfRule type="expression" dxfId="0" priority="1259">
      <formula>#REF!&gt;=TODAY()</formula>
    </cfRule>
  </conditionalFormatting>
  <conditionalFormatting sqref="FS42:FT42 FS51:FT51">
    <cfRule type="expression" dxfId="0" priority="1260">
      <formula>#REF!&gt;=TODAY()</formula>
    </cfRule>
  </conditionalFormatting>
  <conditionalFormatting sqref="FS42:FT42 FS51:FT51">
    <cfRule type="expression" dxfId="0" priority="1261">
      <formula>#REF!&gt;=TODAY()</formula>
    </cfRule>
  </conditionalFormatting>
  <conditionalFormatting sqref="FS42:FT42 FS51:FT51">
    <cfRule type="expression" dxfId="0" priority="1262">
      <formula>#REF!&gt;=TODAY()</formula>
    </cfRule>
  </conditionalFormatting>
  <conditionalFormatting sqref="FS42:FT42 FS51:FT51">
    <cfRule type="expression" dxfId="0" priority="1263">
      <formula>#REF!&gt;=TODAY()</formula>
    </cfRule>
  </conditionalFormatting>
  <conditionalFormatting sqref="FS42:FT42 FS51:FT51">
    <cfRule type="expression" dxfId="0" priority="1264">
      <formula>#REF!&gt;=TODAY()</formula>
    </cfRule>
  </conditionalFormatting>
  <conditionalFormatting sqref="FS42:FT42 FS51:FT51">
    <cfRule type="expression" dxfId="0" priority="1265">
      <formula>#REF!&gt;=TODAY()</formula>
    </cfRule>
  </conditionalFormatting>
  <conditionalFormatting sqref="FS42:FT42 FS51:FT51">
    <cfRule type="expression" dxfId="0" priority="1266">
      <formula>#REF!&gt;=TODAY()</formula>
    </cfRule>
  </conditionalFormatting>
  <conditionalFormatting sqref="FS42:FT42 FS51:FT51">
    <cfRule type="expression" dxfId="0" priority="1267">
      <formula>#REF!&gt;=TODAY()</formula>
    </cfRule>
  </conditionalFormatting>
  <conditionalFormatting sqref="FS42:FT42 FS51:FT51">
    <cfRule type="expression" dxfId="0" priority="1268">
      <formula>#REF!&gt;=TODAY()</formula>
    </cfRule>
  </conditionalFormatting>
  <conditionalFormatting sqref="FS42:FT42 FS51:FT51">
    <cfRule type="expression" dxfId="0" priority="1269">
      <formula>#REF!&gt;=TODAY()</formula>
    </cfRule>
  </conditionalFormatting>
  <conditionalFormatting sqref="FS42:FT42 FS51:FT51">
    <cfRule type="expression" dxfId="0" priority="1270">
      <formula>#REF!&gt;=TODAY()</formula>
    </cfRule>
  </conditionalFormatting>
  <conditionalFormatting sqref="FS42:FT42 FS51:FT51">
    <cfRule type="expression" dxfId="0" priority="1271">
      <formula>#REF!&gt;=TODAY()</formula>
    </cfRule>
  </conditionalFormatting>
  <conditionalFormatting sqref="FS42:FT42 FS51:FT51">
    <cfRule type="expression" dxfId="0" priority="1272">
      <formula>#REF!&gt;=TODAY()</formula>
    </cfRule>
  </conditionalFormatting>
  <conditionalFormatting sqref="FU5:HC5 HD5:HS6 HT5:HW5 B37:C37 FU38:HM38 B41:C41 FU42:HM42 B44:C44 FU45:HM45 FU51:HP51">
    <cfRule type="expression" dxfId="0" priority="1273">
      <formula>#REF!&gt;=TODAY()</formula>
    </cfRule>
  </conditionalFormatting>
  <conditionalFormatting sqref="FU5:HC5 HD5:HS6 HT5:HW5 B37:C37 FU38:HM38 B41:C41 FU42:HM42 B44:C44 FU45:HM45 FU51:HP51">
    <cfRule type="expression" dxfId="0" priority="1274">
      <formula>#REF!&gt;=TODAY()</formula>
    </cfRule>
  </conditionalFormatting>
  <conditionalFormatting sqref="FU5:HC5 HD5:HS6 HT5:HW5 B37:C37 FU38:HM38 B41:C41 FU42:HM42 B44:C44 FU45:HM45 FU51:HP51">
    <cfRule type="expression" dxfId="0" priority="1275">
      <formula>#REF!&gt;=TODAY()</formula>
    </cfRule>
  </conditionalFormatting>
  <conditionalFormatting sqref="FU5:HC5 HD5:HS6 HT5:HW5 B37:C37 FU38:HM38 B41:C41 FU42:HM42 B44:C44 FU45:HM45 FU51:HP51">
    <cfRule type="expression" dxfId="0" priority="1276">
      <formula>#REF!&gt;=TODAY()</formula>
    </cfRule>
  </conditionalFormatting>
  <conditionalFormatting sqref="FU5:HC5 HD5:HS6 HT5:HW5 B37:C37 FU38:HM38 B41:C41 FU42:HM42 B44:C44 FU45:HM45 FU51:HP51">
    <cfRule type="expression" dxfId="0" priority="1277">
      <formula>#REF!&gt;=TODAY()</formula>
    </cfRule>
  </conditionalFormatting>
  <conditionalFormatting sqref="FU5:HC5 HD5:HS6 HT5:HW5 B37:C37 FU38:HM38 B41:C41 FU42:HM42 B44:C44 FU45:HM45 FU51:HP51">
    <cfRule type="expression" dxfId="0" priority="1278">
      <formula>#REF!&gt;=TODAY()</formula>
    </cfRule>
  </conditionalFormatting>
  <conditionalFormatting sqref="FU5:HC5 HD5:HS6 HT5:HW5 B37:C37 FU38:HM38 B41:C41 FU42:HM42 B44:C44 FU45:HM45 FU51:HP51">
    <cfRule type="expression" dxfId="0" priority="1279">
      <formula>#REF!&gt;=TODAY()</formula>
    </cfRule>
  </conditionalFormatting>
  <conditionalFormatting sqref="FU5:HC5 HD5:HS6 HT5:HW5 B37:C37 FU38:HM38 B41:C41 FU42:HM42 B44:C44 FU45:HM45 FU51:HP51">
    <cfRule type="expression" dxfId="0" priority="1280">
      <formula>#REF!&gt;=TODAY()</formula>
    </cfRule>
  </conditionalFormatting>
  <conditionalFormatting sqref="FU5:HC5 HD5:HS6 HT5:HW5 B37:C37 FU38:HM38 B41:C41 FU42:HM42 B44:C44 FU45:HM45 FU51:HP51">
    <cfRule type="expression" dxfId="0" priority="1281">
      <formula>#REF!&gt;=TODAY()</formula>
    </cfRule>
  </conditionalFormatting>
  <conditionalFormatting sqref="FU5:HC5 HD5:HS6 HT5:HW5 B37:C37 FU38:HM38 B41:C41 FU42:HM42 B44:C44 FU45:HM45 FU51:HP51">
    <cfRule type="expression" dxfId="0" priority="1282">
      <formula>#REF!&gt;=TODAY()</formula>
    </cfRule>
  </conditionalFormatting>
  <conditionalFormatting sqref="FU5:HC5 HD5:HS6 HT5:HW5 B37:C37 FU38:HM38 B41:C41 FU42:HM42 B44:C44 FU45:HM45 FU51:HP51">
    <cfRule type="expression" dxfId="0" priority="1283">
      <formula>#REF!&gt;=TODAY()</formula>
    </cfRule>
  </conditionalFormatting>
  <conditionalFormatting sqref="FU5:HC5 HD5:HS6 HT5:HW5 B37:C37 FU38:HM38 B41:C41 FU42:HM42 B44:C44 FU45:HM45 FU51:HP51">
    <cfRule type="expression" dxfId="0" priority="1284">
      <formula>#REF!&gt;=TODAY()</formula>
    </cfRule>
  </conditionalFormatting>
  <conditionalFormatting sqref="FU5:HC5 HD5:HS6 HT5:HW5 B37:C37 FU38:HM38 B41:C41 FU42:HM42 B44:C44 FU45:HM45 FU51:HP51">
    <cfRule type="expression" dxfId="0" priority="1285">
      <formula>#REF!&gt;=TODAY()</formula>
    </cfRule>
  </conditionalFormatting>
  <conditionalFormatting sqref="FU5:HC5 HD5:HS6 HT5:HW5 B37:C37 FU38:HM38 B41:C41 FU42:HM42 B44:C44 FU45:HM45 FU51:HP51">
    <cfRule type="expression" dxfId="0" priority="1286">
      <formula>#REF!&gt;=TODAY()</formula>
    </cfRule>
  </conditionalFormatting>
  <conditionalFormatting sqref="FU5:HC5 HD5:HS6 HT5:HW5 B37:C37 FU38:HM38 B41:C41 FU42:HM42 B44:C44 FU45:HM45 FU51:HP51">
    <cfRule type="expression" dxfId="0" priority="1287">
      <formula>#REF!&gt;=TODAY()</formula>
    </cfRule>
  </conditionalFormatting>
  <conditionalFormatting sqref="FU5:HC5 HD5:HS6 HT5:HW5 B37:C37 FU38:HM38 B41:C41 FU42:HM42 B44:C44 FU45:HM45 FU51:HP51">
    <cfRule type="expression" dxfId="0" priority="1288">
      <formula>#REF!&gt;=TODAY()</formula>
    </cfRule>
  </conditionalFormatting>
  <conditionalFormatting sqref="FU5:HC5 HD5:HS6 HT5:HW5 B37:C37 FU38:HM38 B41:C41 FU42:HM42 B44:C44 FU45:HM45 FU51:HP51">
    <cfRule type="expression" dxfId="0" priority="1289">
      <formula>#REF!&gt;=TODAY()</formula>
    </cfRule>
  </conditionalFormatting>
  <conditionalFormatting sqref="FU5:HC5 HD5:HS6 HT5:HW5 B37:C37 FU38:HM38 B41:C41 FU42:HM42 B44:C44 FU45:HM45 FU51:HP51">
    <cfRule type="expression" dxfId="0" priority="1290">
      <formula>#REF!&gt;=TODAY()</formula>
    </cfRule>
  </conditionalFormatting>
  <conditionalFormatting sqref="FU5:HC5 HD5:HS6 HT5:HW5 B37:C37 FU38:HM38 B41:C41 FU42:HM42 B44:C44 FU45:HM45 FU51:HP51">
    <cfRule type="expression" dxfId="0" priority="1291">
      <formula>#REF!&gt;=TODAY()</formula>
    </cfRule>
  </conditionalFormatting>
  <conditionalFormatting sqref="FU5:HC5 HD5:HS6 HT5:HW5 B37:C37 FU38:HM38 B41:C41 FU42:HM42 B44:C44 FU45:HM45 FU51:HP51">
    <cfRule type="expression" dxfId="0" priority="1292">
      <formula>#REF!&gt;=TODAY()</formula>
    </cfRule>
  </conditionalFormatting>
  <conditionalFormatting sqref="FU5:HC5 HD5:HS6 HT5:HW5 B37:C37 FU38:HM38 B41:C41 FU42:HM42 B44:C44 FU45:HM45 FU51:HP51">
    <cfRule type="expression" dxfId="0" priority="1293">
      <formula>#REF!&gt;=TODAY()</formula>
    </cfRule>
  </conditionalFormatting>
  <conditionalFormatting sqref="FU5:HC5 HD5:HS6 HT5:HW5 B37:C37 FU38:HM38 B41:C41 FU42:HM42 B44:C44 FU45:HM45 FU51:HP51">
    <cfRule type="expression" dxfId="0" priority="1294">
      <formula>#REF!&gt;=TODAY()</formula>
    </cfRule>
  </conditionalFormatting>
  <conditionalFormatting sqref="FU5:HC5 HD5:HS6 HT5:HW5 B37:C37 FU38:HM38 B41:C41 FU42:HM42 B44:C44 FU45:HM45 FU51:HP51">
    <cfRule type="expression" dxfId="0" priority="1295">
      <formula>#REF!&gt;=TODAY()</formula>
    </cfRule>
  </conditionalFormatting>
  <conditionalFormatting sqref="FU5:HC5 HD5:HS6 HT5:HW5 B37:C37 FU38:HM38 B41:C41 FU42:HM42 B44:C44 FU45:HM45 FU51:HP51">
    <cfRule type="expression" dxfId="0" priority="1296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297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298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299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00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01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02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03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04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05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06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07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08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09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10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11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12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13">
      <formula>#REF!&gt;=TODAY()</formula>
    </cfRule>
  </conditionalFormatting>
  <conditionalFormatting sqref="GS3:HM3 B5 C5:C6 D6:GR6 GS6:HM11 HN6:HS7 HT6:HW6 HN10 GS13:HM15 HN14:HS14 GS17:HM19 HN17:HS17 GS21:HM25 HN23:HS23 GS27:HS29 GS31:HM38 HN31:HS33 HN35:HS35 GS41:HM45 GS49:HM49 GS51:HP51">
    <cfRule type="expression" dxfId="0" priority="1314">
      <formula>#REF!&gt;=TODAY()</formula>
    </cfRule>
  </conditionalFormatting>
  <conditionalFormatting sqref="B37:C37 FU38:HM38 B41:C41 FU42:HM42 B44:C44 FU45:HM45 FU51:HP51">
    <cfRule type="expression" dxfId="0" priority="1315">
      <formula>#REF!&gt;=TODAY()</formula>
    </cfRule>
  </conditionalFormatting>
  <conditionalFormatting sqref="B37:C37 FU38:HM38 B41:C41 FU42:HM42 B44:C44 FU45:HM45 FU51:HP51">
    <cfRule type="expression" dxfId="0" priority="1316">
      <formula>#REF!&gt;=TODAY()</formula>
    </cfRule>
  </conditionalFormatting>
  <conditionalFormatting sqref="B37:C37 FU38:HM38 B41:C41 FU42:HM42 B44:C44 FU45:HM45 FU51:HP51">
    <cfRule type="expression" dxfId="0" priority="1317">
      <formula>#REF!&gt;=TODAY()</formula>
    </cfRule>
  </conditionalFormatting>
  <conditionalFormatting sqref="B37:C37 FU38:HM38 B41:C41 FU42:HM42 B44:C44 FU45:HM45 FU51:HP51">
    <cfRule type="expression" dxfId="0" priority="1318">
      <formula>#REF!&gt;=TODAY()</formula>
    </cfRule>
  </conditionalFormatting>
  <conditionalFormatting sqref="B37:C37 FU38:HM38 B41:C41 FU42:HM42 B44:C44 FU45:HM45 FU51:HP51">
    <cfRule type="expression" dxfId="0" priority="1319">
      <formula>#REF!&gt;=TODAY()</formula>
    </cfRule>
  </conditionalFormatting>
  <conditionalFormatting sqref="B37:C37 FU38:HM38 B41:C41 FU42:HM42 B44:C44 FU45:HM45 FU51:HP51">
    <cfRule type="expression" dxfId="0" priority="1320">
      <formula>#REF!&gt;=TODAY()</formula>
    </cfRule>
  </conditionalFormatting>
  <conditionalFormatting sqref="B37:C37 FU38:HM38 B41:C41 FU42:HM42 B44:C44 FU45:HM45 FU51:HP51">
    <cfRule type="expression" dxfId="0" priority="1321">
      <formula>#REF!&gt;=TODAY()</formula>
    </cfRule>
  </conditionalFormatting>
  <conditionalFormatting sqref="B37:C37 FU38:HM38 B41:C41 FU42:HM42 B44:C44 FU45:HM45 FU51:HP51">
    <cfRule type="expression" dxfId="0" priority="1322">
      <formula>#REF!&gt;=TODAY()</formula>
    </cfRule>
  </conditionalFormatting>
  <conditionalFormatting sqref="B37:C37 FU38:HM38 B41:C41 FU42:HM42 B44:C44 FU45:HM45 FU51:HP51">
    <cfRule type="expression" dxfId="0" priority="1323">
      <formula>#REF!&gt;=TODAY()</formula>
    </cfRule>
  </conditionalFormatting>
  <conditionalFormatting sqref="B37:C37 FU38:HM38 B41:C41 FU42:HM42 B44:C44 FU45:HM45 FU51:HP51">
    <cfRule type="expression" dxfId="0" priority="1324">
      <formula>#REF!&gt;=TODAY()</formula>
    </cfRule>
  </conditionalFormatting>
  <conditionalFormatting sqref="B37:C37 FU38:HM38 B41:C41 FU42:HM42 B44:C44 FU45:HM45 FU51:HP51">
    <cfRule type="expression" dxfId="0" priority="1325">
      <formula>#REF!&gt;=TODAY()</formula>
    </cfRule>
  </conditionalFormatting>
  <conditionalFormatting sqref="B37:C37 FU38:HM38 B41:C41 FU42:HM42 B44:C44 FU45:HM45 FU51:HP51">
    <cfRule type="expression" dxfId="0" priority="1326">
      <formula>#REF!&gt;=TODAY()</formula>
    </cfRule>
  </conditionalFormatting>
  <conditionalFormatting sqref="B37:C37 FU38:HM38 B41:C41 FU42:HM42 B44:C44 FU45:HM45 FU51:HP51">
    <cfRule type="expression" dxfId="0" priority="1327">
      <formula>#REF!&gt;=TODAY()</formula>
    </cfRule>
  </conditionalFormatting>
  <conditionalFormatting sqref="B37:C37 FU38:HM38 B41:C41 FU42:HM42 B44:C44 FU45:HM45 FU51:HP51">
    <cfRule type="expression" dxfId="0" priority="1328">
      <formula>#REF!&gt;=TODAY()</formula>
    </cfRule>
  </conditionalFormatting>
  <conditionalFormatting sqref="B37:C37 FU38:HM38 B41:C41 FU42:HM42 B44:C44 FU45:HM45 FU51:HP51">
    <cfRule type="expression" dxfId="0" priority="1329">
      <formula>#REF!&gt;=TODAY()</formula>
    </cfRule>
  </conditionalFormatting>
  <conditionalFormatting sqref="B37:C37 FU38:HM38 B41:C41 FU42:HM42 B44:C44 FU45:HM45 FU51:HP51">
    <cfRule type="expression" dxfId="0" priority="1330">
      <formula>#REF!&gt;=TODAY()</formula>
    </cfRule>
  </conditionalFormatting>
  <conditionalFormatting sqref="B37:C37 FU38:HM38 B41:C41 FU42:HM42 B44:C44 FU45:HM45 FU51:HP51">
    <cfRule type="expression" dxfId="0" priority="1331">
      <formula>#REF!&gt;=TODAY()</formula>
    </cfRule>
  </conditionalFormatting>
  <conditionalFormatting sqref="B37:C37 FU38:HM38 B41:C41 FU42:HM42 B44:C44 FU45:HM45 FU51:HP51">
    <cfRule type="expression" dxfId="0" priority="1332">
      <formula>#REF!&gt;=TODAY()</formula>
    </cfRule>
  </conditionalFormatting>
  <conditionalFormatting sqref="B37:C37 FU38:HM38 B41:C41 FU42:HM42 B44:C44 FU45:HM45 FU51:HP51">
    <cfRule type="expression" dxfId="0" priority="1333">
      <formula>#REF!&gt;=TODAY()</formula>
    </cfRule>
  </conditionalFormatting>
  <conditionalFormatting sqref="B37:C37 FU38:HM38 B41:C41 FU42:HM42 B44:C44 FU45:HM45 FU51:HP51">
    <cfRule type="expression" dxfId="0" priority="1334">
      <formula>#REF!&gt;=TODAY()</formula>
    </cfRule>
  </conditionalFormatting>
  <conditionalFormatting sqref="B37:C37 FU38:HM38 B41:C41 FU42:HM42 B44:C44 FU45:HM45 FU51:HP51">
    <cfRule type="expression" dxfId="0" priority="1335">
      <formula>#REF!&gt;=TODAY()</formula>
    </cfRule>
  </conditionalFormatting>
  <conditionalFormatting sqref="B37:C37 FU38:HM38 B41:C41 FU42:HM42 B44:C44 FU45:HM45 FU51:HP51">
    <cfRule type="expression" dxfId="0" priority="1336">
      <formula>#REF!&gt;=TODAY()</formula>
    </cfRule>
  </conditionalFormatting>
  <conditionalFormatting sqref="B37:C37 FU38:HM38 B41:C41 FU42:HM42 B44:C44 FU45:HM45 FU51:HP51">
    <cfRule type="expression" dxfId="0" priority="1337">
      <formula>#REF!&gt;=TODAY()</formula>
    </cfRule>
  </conditionalFormatting>
  <conditionalFormatting sqref="B37:C37 FU38:HM38 B41:C41 FU42:HM42 B44:C44 FU45:HM45 FU51:HP51">
    <cfRule type="expression" dxfId="0" priority="1338">
      <formula>#REF!&gt;=TODAY()</formula>
    </cfRule>
  </conditionalFormatting>
  <conditionalFormatting sqref="B37:C37 FU38:HM38 B41:C41 FU42:HM42 B44:C44 FU45:HM45 FU51:HP51">
    <cfRule type="expression" dxfId="0" priority="1339">
      <formula>#REF!&gt;=TODAY()</formula>
    </cfRule>
  </conditionalFormatting>
  <conditionalFormatting sqref="B37:C37 FU38:HM38 B41:C41 FU42:HM42 B44:C44 FU45:HM45 FU51:HP51">
    <cfRule type="expression" dxfId="0" priority="1340">
      <formula>#REF!&gt;=TODAY()</formula>
    </cfRule>
  </conditionalFormatting>
  <conditionalFormatting sqref="B37:C37 FU38:HM38 B41:C41 FU42:HM42 B44:C44 FU45:HM45 FU51:HP51">
    <cfRule type="expression" dxfId="0" priority="1341">
      <formula>#REF!&gt;=TODAY()</formula>
    </cfRule>
  </conditionalFormatting>
  <conditionalFormatting sqref="B37:C37 FU38:HM38 B41:C41 FU42:HM42 B44:C44 FU45:HM45 FU51:HP51">
    <cfRule type="expression" dxfId="0" priority="1342">
      <formula>#REF!&gt;=TODAY()</formula>
    </cfRule>
  </conditionalFormatting>
  <conditionalFormatting sqref="B37:C37 FU38:HM38 B41:C41 FU42:HM42 B44:C44 FU45:HM45 FU51:HP51">
    <cfRule type="expression" dxfId="0" priority="1343">
      <formula>#REF!&gt;=TODAY()</formula>
    </cfRule>
  </conditionalFormatting>
  <conditionalFormatting sqref="B37:C37 FU38:HM38 B41:C41 FU42:HM42 B44:C44 FU45:HM45 FU51:HP51">
    <cfRule type="expression" dxfId="0" priority="1344">
      <formula>#REF!&gt;=TODAY()</formula>
    </cfRule>
  </conditionalFormatting>
  <conditionalFormatting sqref="B37:C37 FU38:HM38 B41:C41 FU42:HM42 B44:C44 FU45:HM45 FU51:HP51">
    <cfRule type="expression" dxfId="0" priority="1345">
      <formula>#REF!&gt;=TODAY()</formula>
    </cfRule>
  </conditionalFormatting>
  <conditionalFormatting sqref="B37:C37 FU38:HM38 B41:C41 FU42:HM42 B44:C44 FU45:HM45 FU51:HP51">
    <cfRule type="expression" dxfId="0" priority="1346">
      <formula>#REF!&gt;=TODAY()</formula>
    </cfRule>
  </conditionalFormatting>
  <conditionalFormatting sqref="B37:C37 FU38:HM38 B41:C41 FU42:HM42 B44:C44 FU45:HM45 FU51:HP51">
    <cfRule type="expression" dxfId="0" priority="1347">
      <formula>#REF!&gt;=TODAY()</formula>
    </cfRule>
  </conditionalFormatting>
  <conditionalFormatting sqref="B37:C37 FU38:HM38 B41:C41 FU42:HM42 B44:C44 FU45:HM45 FU51:HP51">
    <cfRule type="expression" dxfId="0" priority="1348">
      <formula>#REF!&gt;=TODAY()</formula>
    </cfRule>
  </conditionalFormatting>
  <conditionalFormatting sqref="B37:C37 FU38:HM38 B41:C41 FU42:HM42 B44:C44 FU45:HM45 FU51:HP51">
    <cfRule type="expression" dxfId="0" priority="1349">
      <formula>#REF!&gt;=TODAY()</formula>
    </cfRule>
  </conditionalFormatting>
  <conditionalFormatting sqref="B37:C37 FU38:HM38 B41:C41 FU42:HM42 B44:C44 FU45:HM45 FU51:HP51">
    <cfRule type="expression" dxfId="0" priority="1350">
      <formula>#REF!&gt;=TODAY()</formula>
    </cfRule>
  </conditionalFormatting>
  <conditionalFormatting sqref="B37:C37 FU38:HM38 B41:C41 FU42:HM42 B44:C44 FU45:HM45 FU51:HP51">
    <cfRule type="expression" dxfId="0" priority="1351">
      <formula>#REF!&gt;=TODAY()</formula>
    </cfRule>
  </conditionalFormatting>
  <conditionalFormatting sqref="B37:C37 FU38:HM38 B41:C41 FU42:HM42 B44:C44 FU45:HM45 FU51:HP51">
    <cfRule type="expression" dxfId="0" priority="1352">
      <formula>#REF!&gt;=TODAY()</formula>
    </cfRule>
  </conditionalFormatting>
  <conditionalFormatting sqref="B37:C37 FU38:HM38 B41:C41 FU42:HM42 B44:C44 FU45:HM45 FU51:HP51">
    <cfRule type="expression" dxfId="0" priority="1353">
      <formula>#REF!&gt;=TODAY()</formula>
    </cfRule>
  </conditionalFormatting>
  <conditionalFormatting sqref="B37:C37 FU38:HM38 B41:C41 FU42:HM42 B44:C44 FU45:HM45 FU51:HP51">
    <cfRule type="expression" dxfId="0" priority="1354">
      <formula>#REF!&gt;=TODAY()</formula>
    </cfRule>
  </conditionalFormatting>
  <conditionalFormatting sqref="B37:C37 FU38:HM38 B41:C41 FU42:HM42 B44:C44 FU45:HM45 FU51:HP51">
    <cfRule type="expression" dxfId="0" priority="1355">
      <formula>#REF!&gt;=TODAY()</formula>
    </cfRule>
  </conditionalFormatting>
  <conditionalFormatting sqref="B37:C37 FU38:HM38 B41:C41 FU42:HM42 B44:C44 FU45:HM45 FU51:HP51">
    <cfRule type="expression" dxfId="0" priority="1356">
      <formula>#REF!&gt;=TODAY()</formula>
    </cfRule>
  </conditionalFormatting>
  <conditionalFormatting sqref="B41:C41 FU42:HM42 B44:C44 FU45:HM45 FU51:HP51">
    <cfRule type="expression" dxfId="0" priority="1357">
      <formula>#REF!&gt;=TODAY()</formula>
    </cfRule>
  </conditionalFormatting>
  <conditionalFormatting sqref="B41:C41 FU42:HM42 B44:C44 FU45:HM45 FU51:HP51">
    <cfRule type="expression" dxfId="0" priority="1358">
      <formula>#REF!&gt;=TODAY()</formula>
    </cfRule>
  </conditionalFormatting>
  <conditionalFormatting sqref="B41:C41 FU42:HM42 B44:C44 FU45:HM45 FU51:HP51">
    <cfRule type="expression" dxfId="0" priority="1359">
      <formula>#REF!&gt;=TODAY()</formula>
    </cfRule>
  </conditionalFormatting>
  <conditionalFormatting sqref="B41:C41 FU42:HM42 B44:C44 FU45:HM45 FU51:HP51">
    <cfRule type="expression" dxfId="0" priority="1360">
      <formula>#REF!&gt;=TODAY()</formula>
    </cfRule>
  </conditionalFormatting>
  <conditionalFormatting sqref="B41:C41 FU42:HM42 B44:C44 FU45:HM45 FU51:HP51">
    <cfRule type="expression" dxfId="0" priority="1361">
      <formula>#REF!&gt;=TODAY()</formula>
    </cfRule>
  </conditionalFormatting>
  <conditionalFormatting sqref="B41:C41 FU42:HM42 B44:C44 FU45:HM45 FU51:HP51">
    <cfRule type="expression" dxfId="0" priority="1362">
      <formula>#REF!&gt;=TODAY()</formula>
    </cfRule>
  </conditionalFormatting>
  <conditionalFormatting sqref="B41:C41 FU42:HM42 B44:C44 FU45:HM45 FU51:HP51">
    <cfRule type="expression" dxfId="0" priority="1363">
      <formula>#REF!&gt;=TODAY()</formula>
    </cfRule>
  </conditionalFormatting>
  <conditionalFormatting sqref="B41:C41 FU42:HM42 B44:C44 FU45:HM45 FU51:HP51">
    <cfRule type="expression" dxfId="0" priority="1364">
      <formula>#REF!&gt;=TODAY()</formula>
    </cfRule>
  </conditionalFormatting>
  <conditionalFormatting sqref="B41:C41 FU42:HM42 B44:C44 FU45:HM45 FU51:HP51">
    <cfRule type="expression" dxfId="0" priority="1365">
      <formula>#REF!&gt;=TODAY()</formula>
    </cfRule>
  </conditionalFormatting>
  <conditionalFormatting sqref="B41:C41 FU42:HM42 B44:C44 FU45:HM45 FU51:HP51">
    <cfRule type="expression" dxfId="0" priority="1366">
      <formula>#REF!&gt;=TODAY()</formula>
    </cfRule>
  </conditionalFormatting>
  <conditionalFormatting sqref="B41:C41 FU42:HM42 B44:C44 FU45:HM45 FU51:HP51">
    <cfRule type="expression" dxfId="0" priority="1367">
      <formula>#REF!&gt;=TODAY()</formula>
    </cfRule>
  </conditionalFormatting>
  <conditionalFormatting sqref="B41:C41 FU42:HM42 B44:C44 FU45:HM45 FU51:HP51">
    <cfRule type="expression" dxfId="0" priority="1368">
      <formula>#REF!&gt;=TODAY()</formula>
    </cfRule>
  </conditionalFormatting>
  <conditionalFormatting sqref="B41:C41 FU42:HM42 B44:C44 FU45:HM45 FU51:HP51">
    <cfRule type="expression" dxfId="0" priority="1369">
      <formula>#REF!&gt;=TODAY()</formula>
    </cfRule>
  </conditionalFormatting>
  <conditionalFormatting sqref="B41:C41 FU42:HM42 B44:C44 FU45:HM45 FU51:HP51">
    <cfRule type="expression" dxfId="0" priority="1370">
      <formula>#REF!&gt;=TODAY()</formula>
    </cfRule>
  </conditionalFormatting>
  <conditionalFormatting sqref="B41:C41 FU42:HM42 B44:C44 FU45:HM45 FU51:HP51">
    <cfRule type="expression" dxfId="0" priority="1371">
      <formula>#REF!&gt;=TODAY()</formula>
    </cfRule>
  </conditionalFormatting>
  <conditionalFormatting sqref="B41:C41 FU42:HM42 B44:C44 FU45:HM45 FU51:HP51">
    <cfRule type="expression" dxfId="0" priority="1372">
      <formula>#REF!&gt;=TODAY()</formula>
    </cfRule>
  </conditionalFormatting>
  <conditionalFormatting sqref="B41:C41 FU42:HM42 B44:C44 FU45:HM45 FU51:HP51">
    <cfRule type="expression" dxfId="0" priority="1373">
      <formula>#REF!&gt;=TODAY()</formula>
    </cfRule>
  </conditionalFormatting>
  <conditionalFormatting sqref="B41:C41 FU42:HM42 B44:C44 FU45:HM45 FU51:HP51">
    <cfRule type="expression" dxfId="0" priority="1374">
      <formula>#REF!&gt;=TODAY()</formula>
    </cfRule>
  </conditionalFormatting>
  <conditionalFormatting sqref="B41:C41 FU42:HM42 B44:C44 FU45:HM45 FU51:HP51">
    <cfRule type="expression" dxfId="0" priority="1375">
      <formula>#REF!&gt;=TODAY()</formula>
    </cfRule>
  </conditionalFormatting>
  <conditionalFormatting sqref="B41:C41 FU42:HM42 B44:C44 FU45:HM45 FU51:HP51">
    <cfRule type="expression" dxfId="0" priority="1376">
      <formula>#REF!&gt;=TODAY()</formula>
    </cfRule>
  </conditionalFormatting>
  <conditionalFormatting sqref="B41:C41 FU42:HM42 B44:C44 FU45:HM45 FU51:HP51">
    <cfRule type="expression" dxfId="0" priority="1377">
      <formula>#REF!&gt;=TODAY()</formula>
    </cfRule>
  </conditionalFormatting>
  <conditionalFormatting sqref="B41:C41 FU42:HM42 B44:C44 FU45:HM45 FU51:HP51">
    <cfRule type="expression" dxfId="0" priority="1378">
      <formula>#REF!&gt;=TODAY()</formula>
    </cfRule>
  </conditionalFormatting>
  <conditionalFormatting sqref="B41:C41 FU42:HM42 B44:C44 FU45:HM45 FU51:HP51">
    <cfRule type="expression" dxfId="0" priority="1379">
      <formula>#REF!&gt;=TODAY()</formula>
    </cfRule>
  </conditionalFormatting>
  <conditionalFormatting sqref="B41:C41 FU42:HM42 B44:C44 FU45:HM45 FU51:HP51">
    <cfRule type="expression" dxfId="0" priority="1380">
      <formula>#REF!&gt;=TODAY()</formula>
    </cfRule>
  </conditionalFormatting>
  <conditionalFormatting sqref="B41:C41 FU42:HM42 B44:C44 FU45:HM45 FU51:HP51">
    <cfRule type="expression" dxfId="0" priority="1381">
      <formula>#REF!&gt;=TODAY()</formula>
    </cfRule>
  </conditionalFormatting>
  <conditionalFormatting sqref="B41:C41 FU42:HM42 B44:C44 FU45:HM45 FU51:HP51">
    <cfRule type="expression" dxfId="0" priority="1382">
      <formula>#REF!&gt;=TODAY()</formula>
    </cfRule>
  </conditionalFormatting>
  <conditionalFormatting sqref="B41:C41 FU42:HM42 B44:C44 FU45:HM45 FU51:HP51">
    <cfRule type="expression" dxfId="0" priority="1383">
      <formula>#REF!&gt;=TODAY()</formula>
    </cfRule>
  </conditionalFormatting>
  <conditionalFormatting sqref="B41:C41 FU42:HM42 B44:C44 FU45:HM45 FU51:HP51">
    <cfRule type="expression" dxfId="0" priority="1384">
      <formula>#REF!&gt;=TODAY()</formula>
    </cfRule>
  </conditionalFormatting>
  <conditionalFormatting sqref="B41:C41 FU42:HM42 B44:C44 FU45:HM45 FU51:HP51">
    <cfRule type="expression" dxfId="0" priority="1385">
      <formula>#REF!&gt;=TODAY()</formula>
    </cfRule>
  </conditionalFormatting>
  <conditionalFormatting sqref="B41:C41 FU42:HM42 B44:C44 FU45:HM45 FU51:HP51">
    <cfRule type="expression" dxfId="0" priority="1386">
      <formula>#REF!&gt;=TODAY()</formula>
    </cfRule>
  </conditionalFormatting>
  <conditionalFormatting sqref="B41:C41 FU42:HM42 B44:C44 FU45:HM45 FU51:HP51">
    <cfRule type="expression" dxfId="0" priority="1387">
      <formula>#REF!&gt;=TODAY()</formula>
    </cfRule>
  </conditionalFormatting>
  <conditionalFormatting sqref="B41:C41 FU42:HM42 B44:C44 FU45:HM45 FU51:HP51">
    <cfRule type="expression" dxfId="0" priority="1388">
      <formula>#REF!&gt;=TODAY()</formula>
    </cfRule>
  </conditionalFormatting>
  <conditionalFormatting sqref="B41:C41 FU42:HM42 B44:C44 FU45:HM45 FU51:HP51">
    <cfRule type="expression" dxfId="0" priority="1389">
      <formula>#REF!&gt;=TODAY()</formula>
    </cfRule>
  </conditionalFormatting>
  <conditionalFormatting sqref="B41:C41 FU42:HM42 B44:C44 FU45:HM45 FU51:HP51">
    <cfRule type="expression" dxfId="0" priority="1390">
      <formula>#REF!&gt;=TODAY()</formula>
    </cfRule>
  </conditionalFormatting>
  <conditionalFormatting sqref="B41:C41 FU42:HM42 B44:C44 FU45:HM45 FU51:HP51">
    <cfRule type="expression" dxfId="0" priority="1391">
      <formula>#REF!&gt;=TODAY()</formula>
    </cfRule>
  </conditionalFormatting>
  <conditionalFormatting sqref="B41:C41 FU42:HM42 B44:C44 FU45:HM45 FU51:HP51">
    <cfRule type="expression" dxfId="0" priority="1392">
      <formula>#REF!&gt;=TODAY()</formula>
    </cfRule>
  </conditionalFormatting>
  <conditionalFormatting sqref="B41:C41 FU42:HM42 B44:C44 FU45:HM45 FU51:HP51">
    <cfRule type="expression" dxfId="0" priority="1393">
      <formula>#REF!&gt;=TODAY()</formula>
    </cfRule>
  </conditionalFormatting>
  <conditionalFormatting sqref="B41:C41 FU42:HM42 B44:C44 FU45:HM45 FU51:HP51">
    <cfRule type="expression" dxfId="0" priority="1394">
      <formula>#REF!&gt;=TODAY()</formula>
    </cfRule>
  </conditionalFormatting>
  <conditionalFormatting sqref="B41:C41 FU42:HM42 B44:C44 FU45:HM45 FU51:HP51">
    <cfRule type="expression" dxfId="0" priority="1395">
      <formula>#REF!&gt;=TODAY()</formula>
    </cfRule>
  </conditionalFormatting>
  <conditionalFormatting sqref="B41:C41 FU42:HM42 B44:C44 FU45:HM45 FU51:HP51">
    <cfRule type="expression" dxfId="0" priority="1396">
      <formula>#REF!&gt;=TODAY()</formula>
    </cfRule>
  </conditionalFormatting>
  <conditionalFormatting sqref="B41:C41 FU42:HM42 B44:C44 FU45:HM45 FU51:HP51">
    <cfRule type="expression" dxfId="0" priority="1397">
      <formula>#REF!&gt;=TODAY()</formula>
    </cfRule>
  </conditionalFormatting>
  <conditionalFormatting sqref="B41:C41 FU42:HM42 B44:C44 FU45:HM45 FU51:HP51">
    <cfRule type="expression" dxfId="0" priority="1398">
      <formula>#REF!&gt;=TODAY()</formula>
    </cfRule>
  </conditionalFormatting>
  <conditionalFormatting sqref="B41:C41 FU42:HM42 B44:C44 FU51:HP51">
    <cfRule type="expression" dxfId="0" priority="1399">
      <formula>#REF!&gt;=TODAY()</formula>
    </cfRule>
  </conditionalFormatting>
  <conditionalFormatting sqref="B41:C41 FU42:HM42 B44:C44 FU51:HP51">
    <cfRule type="expression" dxfId="0" priority="1400">
      <formula>#REF!&gt;=TODAY()</formula>
    </cfRule>
  </conditionalFormatting>
  <conditionalFormatting sqref="B41:C41 FU42:HM42 B44:C44 FU51:HP51">
    <cfRule type="expression" dxfId="0" priority="1401">
      <formula>#REF!&gt;=TODAY()</formula>
    </cfRule>
  </conditionalFormatting>
  <conditionalFormatting sqref="B41:C41 FU42:HM42 B44:C44 FU51:HP51">
    <cfRule type="expression" dxfId="0" priority="1402">
      <formula>#REF!&gt;=TODAY()</formula>
    </cfRule>
  </conditionalFormatting>
  <conditionalFormatting sqref="B41:C41 FU42:HM42 B44:C44 FU51:HP51">
    <cfRule type="expression" dxfId="0" priority="1403">
      <formula>#REF!&gt;=TODAY()</formula>
    </cfRule>
  </conditionalFormatting>
  <conditionalFormatting sqref="B41:C41 FU42:HM42 B44:C44 FU51:HP51">
    <cfRule type="expression" dxfId="0" priority="1404">
      <formula>#REF!&gt;=TODAY()</formula>
    </cfRule>
  </conditionalFormatting>
  <conditionalFormatting sqref="B41:C41 FU42:HM42 B44:C44 FU51:HP51">
    <cfRule type="expression" dxfId="0" priority="1405">
      <formula>#REF!&gt;=TODAY()</formula>
    </cfRule>
  </conditionalFormatting>
  <conditionalFormatting sqref="B41:C41 FU42:HM42 B44:C44 FU51:HP51">
    <cfRule type="expression" dxfId="0" priority="1406">
      <formula>#REF!&gt;=TODAY()</formula>
    </cfRule>
  </conditionalFormatting>
  <conditionalFormatting sqref="B41:C41 FU42:HM42 B44:C44 FU51:HP51">
    <cfRule type="expression" dxfId="0" priority="1407">
      <formula>#REF!&gt;=TODAY()</formula>
    </cfRule>
  </conditionalFormatting>
  <conditionalFormatting sqref="B41:C41 FU42:HM42 B44:C44 FU51:HP51">
    <cfRule type="expression" dxfId="0" priority="1408">
      <formula>#REF!&gt;=TODAY()</formula>
    </cfRule>
  </conditionalFormatting>
  <conditionalFormatting sqref="B41:C41 FU42:HM42 B44:C44 FU51:HP51">
    <cfRule type="expression" dxfId="0" priority="1409">
      <formula>#REF!&gt;=TODAY()</formula>
    </cfRule>
  </conditionalFormatting>
  <conditionalFormatting sqref="B41:C41 FU42:HM42 B44:C44 FU51:HP51">
    <cfRule type="expression" dxfId="0" priority="1410">
      <formula>#REF!&gt;=TODAY()</formula>
    </cfRule>
  </conditionalFormatting>
  <conditionalFormatting sqref="B41:C41 FU42:HM42 B44:C44 FU51:HP51">
    <cfRule type="expression" dxfId="0" priority="1411">
      <formula>#REF!&gt;=TODAY()</formula>
    </cfRule>
  </conditionalFormatting>
  <conditionalFormatting sqref="B41:C41 FU42:HM42 B44:C44 FU51:HP51">
    <cfRule type="expression" dxfId="0" priority="1412">
      <formula>#REF!&gt;=TODAY()</formula>
    </cfRule>
  </conditionalFormatting>
  <conditionalFormatting sqref="B41:C41 FU42:HM42 B44:C44 FU51:HP51">
    <cfRule type="expression" dxfId="0" priority="1413">
      <formula>#REF!&gt;=TODAY()</formula>
    </cfRule>
  </conditionalFormatting>
  <conditionalFormatting sqref="B41:C41 FU42:HM42 B44:C44 FU51:HP51">
    <cfRule type="expression" dxfId="0" priority="1414">
      <formula>#REF!&gt;=TODAY()</formula>
    </cfRule>
  </conditionalFormatting>
  <conditionalFormatting sqref="B41:C41 FU42:HM42 B44:C44 FU51:HP51">
    <cfRule type="expression" dxfId="0" priority="1415">
      <formula>#REF!&gt;=TODAY()</formula>
    </cfRule>
  </conditionalFormatting>
  <conditionalFormatting sqref="B41:C41 FU42:HM42 B44:C44 FU51:HP51">
    <cfRule type="expression" dxfId="0" priority="1416">
      <formula>#REF!&gt;=TODAY()</formula>
    </cfRule>
  </conditionalFormatting>
  <conditionalFormatting sqref="B41:C41 FU42:HM42 B44:C44 FU51:HP51">
    <cfRule type="expression" dxfId="0" priority="1417">
      <formula>#REF!&gt;=TODAY()</formula>
    </cfRule>
  </conditionalFormatting>
  <conditionalFormatting sqref="B41:C41 FU42:HM42 B44:C44 FU51:HP51">
    <cfRule type="expression" dxfId="0" priority="1418">
      <formula>#REF!&gt;=TODAY()</formula>
    </cfRule>
  </conditionalFormatting>
  <conditionalFormatting sqref="B41:C41 FU42:HM42 B44:C44 FU51:HP51">
    <cfRule type="expression" dxfId="0" priority="1419">
      <formula>#REF!&gt;=TODAY()</formula>
    </cfRule>
  </conditionalFormatting>
  <conditionalFormatting sqref="B41:C41 FU42:HM42 B44:C44 FU51:HP51">
    <cfRule type="expression" dxfId="0" priority="1420">
      <formula>#REF!&gt;=TODAY()</formula>
    </cfRule>
  </conditionalFormatting>
  <conditionalFormatting sqref="B41:C41 FU42:HM42 B44:C44 FU51:HP51">
    <cfRule type="expression" dxfId="0" priority="1421">
      <formula>#REF!&gt;=TODAY()</formula>
    </cfRule>
  </conditionalFormatting>
  <conditionalFormatting sqref="B41:C41 FU42:HM42 B44:C44 FU51:HP51">
    <cfRule type="expression" dxfId="0" priority="1422">
      <formula>#REF!&gt;=TODAY()</formula>
    </cfRule>
  </conditionalFormatting>
  <conditionalFormatting sqref="B41:C41 FU42:HM42 B44:C44 FU51:HP51">
    <cfRule type="expression" dxfId="0" priority="1423">
      <formula>#REF!&gt;=TODAY()</formula>
    </cfRule>
  </conditionalFormatting>
  <conditionalFormatting sqref="B41:C41 FU42:HM42 B44:C44 FU51:HP51">
    <cfRule type="expression" dxfId="0" priority="1424">
      <formula>#REF!&gt;=TODAY()</formula>
    </cfRule>
  </conditionalFormatting>
  <conditionalFormatting sqref="B41:C41 FU42:HM42 B44:C44 FU51:HP51">
    <cfRule type="expression" dxfId="0" priority="1425">
      <formula>#REF!&gt;=TODAY()</formula>
    </cfRule>
  </conditionalFormatting>
  <conditionalFormatting sqref="B41:C41 FU42:HM42 B44:C44 FU51:HP51">
    <cfRule type="expression" dxfId="0" priority="1426">
      <formula>#REF!&gt;=TODAY()</formula>
    </cfRule>
  </conditionalFormatting>
  <conditionalFormatting sqref="B41:C41 FU42:HM42 B44:C44 FU51:HP51">
    <cfRule type="expression" dxfId="0" priority="1427">
      <formula>#REF!&gt;=TODAY()</formula>
    </cfRule>
  </conditionalFormatting>
  <conditionalFormatting sqref="B41:C41 FU42:HM42 B44:C44 FU51:HP51">
    <cfRule type="expression" dxfId="0" priority="1428">
      <formula>#REF!&gt;=TODAY()</formula>
    </cfRule>
  </conditionalFormatting>
  <conditionalFormatting sqref="B41:C41 FU42:HM42 B44:C44 FU51:HP51">
    <cfRule type="expression" dxfId="0" priority="1429">
      <formula>#REF!&gt;=TODAY()</formula>
    </cfRule>
  </conditionalFormatting>
  <conditionalFormatting sqref="B41:C41 FU42:HM42 B44:C44 FU51:HP51">
    <cfRule type="expression" dxfId="0" priority="1430">
      <formula>#REF!&gt;=TODAY()</formula>
    </cfRule>
  </conditionalFormatting>
  <conditionalFormatting sqref="B41:C41 FU42:HM42 B44:C44 FU51:HP51">
    <cfRule type="expression" dxfId="0" priority="1431">
      <formula>#REF!&gt;=TODAY()</formula>
    </cfRule>
  </conditionalFormatting>
  <conditionalFormatting sqref="B41:C41 FU42:HM42 B44:C44 FU51:HP51">
    <cfRule type="expression" dxfId="0" priority="1432">
      <formula>#REF!&gt;=TODAY()</formula>
    </cfRule>
  </conditionalFormatting>
  <conditionalFormatting sqref="B41:C41 FU42:HM42 B44:C44 FU51:HP51">
    <cfRule type="expression" dxfId="0" priority="1433">
      <formula>#REF!&gt;=TODAY()</formula>
    </cfRule>
  </conditionalFormatting>
  <conditionalFormatting sqref="B41:C41 FU42:HM42 B44:C44 FU51:HP51">
    <cfRule type="expression" dxfId="0" priority="1434">
      <formula>#REF!&gt;=TODAY()</formula>
    </cfRule>
  </conditionalFormatting>
  <conditionalFormatting sqref="B41:C41 FU42:HM42 B44:C44 FU51:HP51">
    <cfRule type="expression" dxfId="0" priority="1435">
      <formula>#REF!&gt;=TODAY()</formula>
    </cfRule>
  </conditionalFormatting>
  <conditionalFormatting sqref="B41:C41 FU42:HM42 B44:C44 FU51:HP51">
    <cfRule type="expression" dxfId="0" priority="1436">
      <formula>#REF!&gt;=TODAY()</formula>
    </cfRule>
  </conditionalFormatting>
  <conditionalFormatting sqref="B41:C41 FU42:HM42 B44:C44 FU51:HP51">
    <cfRule type="expression" dxfId="0" priority="1437">
      <formula>#REF!&gt;=TODAY()</formula>
    </cfRule>
  </conditionalFormatting>
  <conditionalFormatting sqref="B41:C41 FU42:HM42 B44:C44 FU51:HP51">
    <cfRule type="expression" dxfId="0" priority="1438">
      <formula>#REF!&gt;=TODAY()</formula>
    </cfRule>
  </conditionalFormatting>
  <conditionalFormatting sqref="B41:C41 FU42:HM42 B44:C44 FU51:HP51">
    <cfRule type="expression" dxfId="0" priority="1439">
      <formula>#REF!&gt;=TODAY()</formula>
    </cfRule>
  </conditionalFormatting>
  <conditionalFormatting sqref="B41:C41 FU42:HM42 B44:C44 FU51:HP51">
    <cfRule type="expression" dxfId="0" priority="1440">
      <formula>#REF!&gt;=TODAY()</formula>
    </cfRule>
  </conditionalFormatting>
  <printOptions horizontalCentered="1"/>
  <pageMargins bottom="0.40380932113215584" footer="0.0" header="0.0" left="0.0" right="0.39370078740157477" top="0.39370078740157477"/>
  <pageSetup fitToHeight="0"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2.71"/>
    <col customWidth="1" min="2" max="2" width="43.14"/>
    <col customWidth="1" min="3" max="4" width="9.14"/>
    <col customWidth="1" min="5" max="40" width="8.57"/>
    <col customWidth="1" min="41" max="78" width="8.14"/>
  </cols>
  <sheetData>
    <row r="1" ht="11.25" customHeight="1">
      <c r="A1" s="148"/>
      <c r="B1" s="20"/>
      <c r="C1" s="20"/>
      <c r="D1" s="20"/>
      <c r="E1" s="20"/>
      <c r="F1" s="20"/>
      <c r="G1" s="20"/>
      <c r="H1" s="20"/>
      <c r="I1" s="20"/>
      <c r="J1" s="20"/>
      <c r="K1" s="20"/>
      <c r="L1" s="22"/>
      <c r="M1" s="22"/>
      <c r="N1" s="22"/>
      <c r="O1" s="22"/>
      <c r="P1" s="2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149"/>
      <c r="BS1" s="149"/>
      <c r="BT1" s="150"/>
      <c r="BU1" s="150"/>
      <c r="BV1" s="150"/>
      <c r="BW1" s="113"/>
      <c r="BX1" s="113"/>
      <c r="BY1" s="113"/>
      <c r="BZ1" s="24"/>
    </row>
    <row r="2" ht="11.25" customHeight="1">
      <c r="A2" s="148"/>
      <c r="B2" s="30" t="s">
        <v>0</v>
      </c>
      <c r="C2" s="20"/>
      <c r="D2" s="20"/>
      <c r="E2" s="20"/>
      <c r="F2" s="20"/>
      <c r="G2" s="20"/>
      <c r="H2" s="20"/>
      <c r="I2" s="20"/>
      <c r="J2" s="20"/>
      <c r="K2" s="20"/>
      <c r="L2" s="22"/>
      <c r="M2" s="22"/>
      <c r="N2" s="22"/>
      <c r="O2" s="22"/>
      <c r="P2" s="2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149"/>
      <c r="BS2" s="149"/>
      <c r="BT2" s="150"/>
      <c r="BU2" s="150"/>
      <c r="BV2" s="150"/>
      <c r="BW2" s="113"/>
      <c r="BX2" s="113"/>
      <c r="BY2" s="113"/>
      <c r="BZ2" s="23"/>
    </row>
    <row r="3" ht="11.25" customHeight="1">
      <c r="A3" s="148"/>
      <c r="C3" s="20"/>
      <c r="D3" s="20"/>
      <c r="E3" s="20"/>
      <c r="F3" s="20"/>
      <c r="G3" s="20"/>
      <c r="H3" s="20"/>
      <c r="I3" s="20"/>
      <c r="J3" s="20"/>
      <c r="K3" s="20"/>
      <c r="L3" s="22"/>
      <c r="M3" s="22"/>
      <c r="N3" s="22"/>
      <c r="O3" s="22"/>
      <c r="P3" s="2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149"/>
      <c r="BS3" s="149"/>
      <c r="BT3" s="150"/>
      <c r="BU3" s="150"/>
      <c r="BV3" s="150"/>
      <c r="BW3" s="113"/>
      <c r="BX3" s="113"/>
      <c r="BY3" s="113"/>
      <c r="BZ3" s="23"/>
    </row>
    <row r="4" ht="11.25" customHeight="1">
      <c r="A4" s="148"/>
      <c r="B4" s="151" t="s">
        <v>7</v>
      </c>
      <c r="C4" s="152"/>
      <c r="D4" s="153">
        <f>SUMIF(Month!$B$4:$IC$4,Quarter!D$5,Month!$B3:$IC3)</f>
        <v>90</v>
      </c>
      <c r="E4" s="153">
        <f>SUMIF(Month!$B$4:$IC$4,Quarter!E$5,Month!$B3:$IC3)</f>
        <v>91</v>
      </c>
      <c r="F4" s="153">
        <f>SUMIF(Month!$B$4:$IC$4,Quarter!F$5,Month!$B3:$IC3)</f>
        <v>92</v>
      </c>
      <c r="G4" s="153">
        <f>SUMIF(Month!$B$4:$IC$4,Quarter!G$5,Month!$B3:$IC3)</f>
        <v>92</v>
      </c>
      <c r="H4" s="153">
        <f>SUMIF(Month!$B$4:$IC$4,Quarter!H$5,Month!$B3:$IC3)</f>
        <v>90</v>
      </c>
      <c r="I4" s="153">
        <f>SUMIF(Month!$B$4:$IC$4,Quarter!I$5,Month!$B3:$IC3)</f>
        <v>91</v>
      </c>
      <c r="J4" s="153">
        <f>SUMIF(Month!$B$4:$IC$4,Quarter!J$5,Month!$B3:$IC3)</f>
        <v>92</v>
      </c>
      <c r="K4" s="153">
        <f>SUMIF(Month!$B$4:$IC$4,Quarter!K$5,Month!$B3:$IC3)</f>
        <v>92</v>
      </c>
      <c r="L4" s="153">
        <f>SUMIF(Month!$B$4:$IC$4,Quarter!L$5,Month!$B3:$IC3)</f>
        <v>91</v>
      </c>
      <c r="M4" s="153">
        <f>SUMIF(Month!$B$4:$IC$4,Quarter!M$5,Month!$B3:$IC3)</f>
        <v>91</v>
      </c>
      <c r="N4" s="153">
        <f>SUMIF(Month!$B$4:$IC$4,Quarter!N$5,Month!$B3:$IC3)</f>
        <v>92</v>
      </c>
      <c r="O4" s="153">
        <f>SUMIF(Month!$B$4:$IC$4,Quarter!O$5,Month!$B3:$IC3)</f>
        <v>92</v>
      </c>
      <c r="P4" s="153">
        <f>SUMIF(Month!$B$4:$IC$4,Quarter!P$5,Month!$B3:$IC3)</f>
        <v>90</v>
      </c>
      <c r="Q4" s="153">
        <f>SUMIF(Month!$B$4:$IC$4,Quarter!Q$5,Month!$B3:$IC3)</f>
        <v>91</v>
      </c>
      <c r="R4" s="153">
        <f>SUMIF(Month!$B$4:$IC$4,Quarter!R$5,Month!$B3:$IC3)</f>
        <v>92</v>
      </c>
      <c r="S4" s="153">
        <f>SUMIF(Month!$B$4:$IC$4,Quarter!S$5,Month!$B3:$IC3)</f>
        <v>92</v>
      </c>
      <c r="T4" s="153">
        <f>SUMIF(Month!$B$4:$IC$4,Quarter!T$5,Month!$B3:$IC3)</f>
        <v>90</v>
      </c>
      <c r="U4" s="153">
        <f>SUMIF(Month!$B$4:$IC$4,Quarter!U$5,Month!$B3:$IC3)</f>
        <v>91</v>
      </c>
      <c r="V4" s="153">
        <f>SUMIF(Month!$B$4:$IC$4,Quarter!V$5,Month!$B3:$IC3)</f>
        <v>92</v>
      </c>
      <c r="W4" s="153">
        <f>SUMIF(Month!$B$4:$IC$4,Quarter!W$5,Month!$B3:$IC3)</f>
        <v>92</v>
      </c>
      <c r="X4" s="153">
        <f>SUMIF(Month!$B$4:$IC$4,Quarter!X$5,Month!$B3:$IC3)</f>
        <v>90</v>
      </c>
      <c r="Y4" s="153">
        <f>SUMIF(Month!$B$4:$IC$4,Quarter!Y$5,Month!$B3:$IC3)</f>
        <v>91</v>
      </c>
      <c r="Z4" s="153">
        <f>SUMIF(Month!$B$4:$IC$4,Quarter!Z$5,Month!$B3:$IC3)</f>
        <v>92</v>
      </c>
      <c r="AA4" s="153">
        <f>SUMIF(Month!$B$4:$IC$4,Quarter!AA$5,Month!$B3:$IC3)</f>
        <v>92</v>
      </c>
      <c r="AB4" s="153">
        <f>SUMIF(Month!$B$4:$IC$4,Quarter!AB$5,Month!$B3:$IC3)</f>
        <v>91</v>
      </c>
      <c r="AC4" s="153">
        <f>SUMIF(Month!$B$4:$IC$4,Quarter!AC$5,Month!$B3:$IC3)</f>
        <v>91</v>
      </c>
      <c r="AD4" s="153">
        <f>SUMIF(Month!$B$4:$IC$4,Quarter!AD$5,Month!$B3:$IC3)</f>
        <v>92</v>
      </c>
      <c r="AE4" s="153">
        <f>SUMIF(Month!$B$4:$IC$4,Quarter!AE$5,Month!$B3:$IC3)</f>
        <v>92</v>
      </c>
      <c r="AF4" s="153">
        <f>SUMIF(Month!$B$4:$IC$4,Quarter!AF$5,Month!$B3:$IC3)</f>
        <v>90</v>
      </c>
      <c r="AG4" s="153">
        <f>SUMIF(Month!$B$4:$IC$4,Quarter!AG$5,Month!$B3:$IC3)</f>
        <v>91</v>
      </c>
      <c r="AH4" s="153">
        <f>SUMIF(Month!$B$4:$IC$4,Quarter!AH$5,Month!$B3:$IC3)</f>
        <v>92</v>
      </c>
      <c r="AI4" s="153">
        <f>SUMIF(Month!$B$4:$IC$4,Quarter!AI$5,Month!$B3:$IC3)</f>
        <v>92</v>
      </c>
      <c r="AJ4" s="153">
        <f>SUMIF(Month!$B$4:$IC$4,Quarter!AJ$5,Month!$B3:$IC3)</f>
        <v>90</v>
      </c>
      <c r="AK4" s="153">
        <f>SUMIF(Month!$B$4:$IC$4,Quarter!AK$5,Month!$B3:$IC3)</f>
        <v>91</v>
      </c>
      <c r="AL4" s="153">
        <f>SUMIF(Month!$B$4:$IC$4,Quarter!AL$5,Month!$B3:$IC3)</f>
        <v>92</v>
      </c>
      <c r="AM4" s="153">
        <f>SUMIF(Month!$B$4:$IC$4,Quarter!AM$5,Month!$B3:$IC3)</f>
        <v>92</v>
      </c>
      <c r="AN4" s="153">
        <f>SUMIF(Month!$B$4:$IC$4,Quarter!AN$5,Month!$B3:$IC3)</f>
        <v>90</v>
      </c>
      <c r="AO4" s="153">
        <f>SUMIF(Month!$B$4:$IC$4,Quarter!AO$5,Month!$B3:$IC3)</f>
        <v>91</v>
      </c>
      <c r="AP4" s="153">
        <f>SUMIF(Month!$B$4:$IC$4,Quarter!AP$5,Month!$B3:$IC3)</f>
        <v>92</v>
      </c>
      <c r="AQ4" s="153">
        <f>SUMIF(Month!$B$4:$IC$4,Quarter!AQ$5,Month!$B3:$IC3)</f>
        <v>92</v>
      </c>
      <c r="AR4" s="153">
        <f>SUMIF(Month!$B$4:$IC$4,Quarter!AR$5,Month!$B3:$IC3)</f>
        <v>91</v>
      </c>
      <c r="AS4" s="153">
        <f>SUMIF(Month!$B$4:$IC$4,Quarter!AS$5,Month!$B3:$IC3)</f>
        <v>91</v>
      </c>
      <c r="AT4" s="153">
        <f>SUMIF(Month!$B$4:$IC$4,Quarter!AT$5,Month!$B3:$IC3)</f>
        <v>92</v>
      </c>
      <c r="AU4" s="153">
        <f>SUMIF(Month!$B$4:$IC$4,Quarter!AU$5,Month!$B3:$IC3)</f>
        <v>92</v>
      </c>
      <c r="AV4" s="153">
        <f>SUMIF(Month!$B$4:$IC$4,Quarter!AV$5,Month!$B3:$IC3)</f>
        <v>90</v>
      </c>
      <c r="AW4" s="153">
        <f>SUMIF(Month!$B$4:$IC$4,Quarter!AW$5,Month!$B3:$IC3)</f>
        <v>91</v>
      </c>
      <c r="AX4" s="153">
        <f>SUMIF(Month!$B$4:$IC$4,Quarter!AX$5,Month!$B3:$IC3)</f>
        <v>92</v>
      </c>
      <c r="AY4" s="153">
        <f>SUMIF(Month!$B$4:$IC$4,Quarter!AY$5,Month!$B3:$IC3)</f>
        <v>92</v>
      </c>
      <c r="AZ4" s="153">
        <f>SUMIF(Month!$B$4:$IC$4,Quarter!AZ$5,Month!$B3:$IC3)</f>
        <v>90</v>
      </c>
      <c r="BA4" s="153">
        <f>SUMIF(Month!$B$4:$IC$4,Quarter!BA$5,Month!$B3:$IC3)</f>
        <v>91</v>
      </c>
      <c r="BB4" s="153">
        <f>SUMIF(Month!$B$4:$IC$4,Quarter!BB$5,Month!$B3:$IC3)</f>
        <v>92</v>
      </c>
      <c r="BC4" s="153">
        <f>SUMIF(Month!$B$4:$IC$4,Quarter!BC$5,Month!$B3:$IC3)</f>
        <v>92</v>
      </c>
      <c r="BD4" s="153">
        <f>SUMIF(Month!$B$4:$IC$4,Quarter!BD$5,Month!$B3:$IC3)</f>
        <v>90</v>
      </c>
      <c r="BE4" s="153">
        <f>SUMIF(Month!$B$4:$IC$4,Quarter!BE$5,Month!$B3:$IC3)</f>
        <v>91</v>
      </c>
      <c r="BF4" s="153">
        <f>SUMIF(Month!$B$4:$IC$4,Quarter!BF$5,Month!$B3:$IC3)</f>
        <v>92</v>
      </c>
      <c r="BG4" s="153">
        <f>SUMIF(Month!$B$4:$IC$4,Quarter!BG$5,Month!$B3:$IC3)</f>
        <v>92</v>
      </c>
      <c r="BH4" s="153">
        <f>SUMIF(Month!$B$4:$IC$4,Quarter!BH$5,Month!$B3:$IC3)</f>
        <v>91</v>
      </c>
      <c r="BI4" s="153">
        <f>SUMIF(Month!$B$4:$IC$4,Quarter!BI$5,Month!$B3:$IC3)</f>
        <v>91</v>
      </c>
      <c r="BJ4" s="153">
        <f>SUMIF(Month!$B$4:$IC$4,Quarter!BJ$5,Month!$B3:$IC3)</f>
        <v>92</v>
      </c>
      <c r="BK4" s="153">
        <f>SUMIF(Month!$B$4:$IC$4,Quarter!BK$5,Month!$B3:$IC3)</f>
        <v>92</v>
      </c>
      <c r="BL4" s="153">
        <f>SUMIF(Month!$B$4:$IC$4,Quarter!BL$5,Month!$B3:$IC3)</f>
        <v>90</v>
      </c>
      <c r="BM4" s="153">
        <f>SUMIF(Month!$B$4:$IC$4,Quarter!BM$5,Month!$B3:$IC3)</f>
        <v>91</v>
      </c>
      <c r="BN4" s="153">
        <f>SUMIF(Month!$B$4:$IC$4,Quarter!BN$5,Month!$B3:$IC3)</f>
        <v>92</v>
      </c>
      <c r="BO4" s="153">
        <f>SUMIF(Month!$B$4:$IC$4,Quarter!BO$5,Month!$B3:$IC3)</f>
        <v>92</v>
      </c>
      <c r="BP4" s="153">
        <f>SUMIF(Month!$B$4:$IC$4,Quarter!BP$5,Month!$B3:$IC3)</f>
        <v>90</v>
      </c>
      <c r="BQ4" s="153">
        <f>SUMIF(Month!$B$4:$IC$4,Quarter!BQ$5,Month!$B3:$IC3)</f>
        <v>91</v>
      </c>
      <c r="BR4" s="154">
        <f>SUMIF(Month!$B$4:$IC$4,Quarter!BR$5,Month!$B3:$IC3)</f>
        <v>92</v>
      </c>
      <c r="BS4" s="154">
        <f>SUMIF(Month!$B$4:$IC$4,Quarter!BS$5,Month!$B3:$IC3)</f>
        <v>92</v>
      </c>
      <c r="BT4" s="153">
        <f>SUMIF(Month!$B$4:$IC$4,Quarter!BT$5,Month!$B3:$IC3)</f>
        <v>90</v>
      </c>
      <c r="BU4" s="153">
        <f>SUMIF(Month!$B$4:$IC$4,Quarter!BU$5,Month!$B3:$IC3)</f>
        <v>91</v>
      </c>
      <c r="BV4" s="153">
        <f>SUMIF(Month!$B$4:$IC$4,Quarter!BV$5,Month!$B3:$IC3)</f>
        <v>92</v>
      </c>
      <c r="BW4" s="155">
        <f>SUMIF(Month!$B$4:$IC$4,Quarter!BW$5,Month!$B3:$IC3)</f>
        <v>92</v>
      </c>
      <c r="BX4" s="156">
        <v>91.0</v>
      </c>
      <c r="BY4" s="156">
        <v>91.0</v>
      </c>
      <c r="BZ4" s="23"/>
    </row>
    <row r="5" ht="12.75" customHeight="1">
      <c r="A5" s="148">
        <v>1.0</v>
      </c>
      <c r="B5" s="46" t="s">
        <v>9</v>
      </c>
      <c r="C5" s="47"/>
      <c r="D5" s="47" t="s">
        <v>45</v>
      </c>
      <c r="E5" s="47" t="s">
        <v>46</v>
      </c>
      <c r="F5" s="47" t="s">
        <v>47</v>
      </c>
      <c r="G5" s="47" t="s">
        <v>48</v>
      </c>
      <c r="H5" s="47" t="s">
        <v>49</v>
      </c>
      <c r="I5" s="47" t="s">
        <v>50</v>
      </c>
      <c r="J5" s="47" t="s">
        <v>51</v>
      </c>
      <c r="K5" s="47" t="s">
        <v>52</v>
      </c>
      <c r="L5" s="47" t="s">
        <v>53</v>
      </c>
      <c r="M5" s="47" t="s">
        <v>54</v>
      </c>
      <c r="N5" s="47" t="s">
        <v>55</v>
      </c>
      <c r="O5" s="47" t="s">
        <v>56</v>
      </c>
      <c r="P5" s="47" t="s">
        <v>57</v>
      </c>
      <c r="Q5" s="47" t="s">
        <v>58</v>
      </c>
      <c r="R5" s="47" t="s">
        <v>59</v>
      </c>
      <c r="S5" s="47" t="s">
        <v>60</v>
      </c>
      <c r="T5" s="47" t="s">
        <v>61</v>
      </c>
      <c r="U5" s="47" t="s">
        <v>62</v>
      </c>
      <c r="V5" s="47" t="s">
        <v>63</v>
      </c>
      <c r="W5" s="47" t="s">
        <v>64</v>
      </c>
      <c r="X5" s="47" t="s">
        <v>65</v>
      </c>
      <c r="Y5" s="47" t="s">
        <v>66</v>
      </c>
      <c r="Z5" s="47" t="s">
        <v>67</v>
      </c>
      <c r="AA5" s="47" t="s">
        <v>68</v>
      </c>
      <c r="AB5" s="47" t="s">
        <v>69</v>
      </c>
      <c r="AC5" s="47" t="s">
        <v>70</v>
      </c>
      <c r="AD5" s="47" t="s">
        <v>71</v>
      </c>
      <c r="AE5" s="47" t="s">
        <v>72</v>
      </c>
      <c r="AF5" s="47" t="s">
        <v>73</v>
      </c>
      <c r="AG5" s="47" t="s">
        <v>74</v>
      </c>
      <c r="AH5" s="47" t="s">
        <v>75</v>
      </c>
      <c r="AI5" s="47" t="s">
        <v>76</v>
      </c>
      <c r="AJ5" s="47" t="s">
        <v>77</v>
      </c>
      <c r="AK5" s="47" t="s">
        <v>78</v>
      </c>
      <c r="AL5" s="47" t="s">
        <v>79</v>
      </c>
      <c r="AM5" s="47" t="s">
        <v>80</v>
      </c>
      <c r="AN5" s="47" t="s">
        <v>81</v>
      </c>
      <c r="AO5" s="47" t="s">
        <v>82</v>
      </c>
      <c r="AP5" s="47" t="s">
        <v>83</v>
      </c>
      <c r="AQ5" s="47" t="s">
        <v>84</v>
      </c>
      <c r="AR5" s="47" t="s">
        <v>85</v>
      </c>
      <c r="AS5" s="47" t="s">
        <v>86</v>
      </c>
      <c r="AT5" s="47" t="s">
        <v>87</v>
      </c>
      <c r="AU5" s="47" t="s">
        <v>88</v>
      </c>
      <c r="AV5" s="47" t="s">
        <v>89</v>
      </c>
      <c r="AW5" s="47" t="s">
        <v>90</v>
      </c>
      <c r="AX5" s="47" t="s">
        <v>91</v>
      </c>
      <c r="AY5" s="47" t="s">
        <v>92</v>
      </c>
      <c r="AZ5" s="47" t="s">
        <v>93</v>
      </c>
      <c r="BA5" s="47" t="s">
        <v>94</v>
      </c>
      <c r="BB5" s="47" t="s">
        <v>95</v>
      </c>
      <c r="BC5" s="47" t="s">
        <v>96</v>
      </c>
      <c r="BD5" s="47" t="s">
        <v>97</v>
      </c>
      <c r="BE5" s="47" t="s">
        <v>98</v>
      </c>
      <c r="BF5" s="47" t="s">
        <v>99</v>
      </c>
      <c r="BG5" s="47" t="s">
        <v>100</v>
      </c>
      <c r="BH5" s="47" t="s">
        <v>101</v>
      </c>
      <c r="BI5" s="47" t="s">
        <v>102</v>
      </c>
      <c r="BJ5" s="47" t="s">
        <v>103</v>
      </c>
      <c r="BK5" s="47" t="s">
        <v>104</v>
      </c>
      <c r="BL5" s="47" t="s">
        <v>105</v>
      </c>
      <c r="BM5" s="47" t="s">
        <v>106</v>
      </c>
      <c r="BN5" s="47" t="s">
        <v>107</v>
      </c>
      <c r="BO5" s="47" t="s">
        <v>108</v>
      </c>
      <c r="BP5" s="47" t="s">
        <v>109</v>
      </c>
      <c r="BQ5" s="47" t="s">
        <v>110</v>
      </c>
      <c r="BR5" s="157" t="s">
        <v>111</v>
      </c>
      <c r="BS5" s="158" t="s">
        <v>112</v>
      </c>
      <c r="BT5" s="159" t="s">
        <v>113</v>
      </c>
      <c r="BU5" s="159" t="s">
        <v>114</v>
      </c>
      <c r="BV5" s="159" t="s">
        <v>115</v>
      </c>
      <c r="BW5" s="160" t="s">
        <v>116</v>
      </c>
      <c r="BX5" s="160" t="s">
        <v>117</v>
      </c>
      <c r="BY5" s="160" t="s">
        <v>118</v>
      </c>
      <c r="BZ5" s="161"/>
    </row>
    <row r="6" ht="13.5" customHeight="1">
      <c r="A6" s="148">
        <f t="shared" ref="A6:A53" si="1">A5+1</f>
        <v>2</v>
      </c>
      <c r="B6" s="51" t="s">
        <v>10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162"/>
      <c r="BS6" s="162"/>
      <c r="BT6" s="163"/>
      <c r="BU6" s="163"/>
      <c r="BV6" s="163"/>
      <c r="BW6" s="164"/>
      <c r="BX6" s="164"/>
      <c r="BY6" s="164"/>
      <c r="BZ6" s="53"/>
    </row>
    <row r="7" ht="13.5" customHeight="1">
      <c r="A7" s="148">
        <f t="shared" si="1"/>
        <v>3</v>
      </c>
      <c r="B7" s="54" t="s">
        <v>11</v>
      </c>
      <c r="C7" s="55"/>
      <c r="D7" s="55">
        <f>SUMIF(Month!$B$4:$FC$4,Quarter!D$5,Month!$B7:$FC7)</f>
        <v>57.64</v>
      </c>
      <c r="E7" s="55">
        <f>SUMIF(Month!$B$4:$FC$4,Quarter!E$5,Month!$B7:$FC7)</f>
        <v>64.855</v>
      </c>
      <c r="F7" s="55">
        <f>SUMIF(Month!$B$4:$FC$4,Quarter!F$5,Month!$B7:$FC7)</f>
        <v>74.714</v>
      </c>
      <c r="G7" s="55">
        <f>SUMIF(Month!$B$4:$FC$4,Quarter!G$5,Month!$B7:$FC7)</f>
        <v>68.981</v>
      </c>
      <c r="H7" s="55">
        <f>SUMIF(Month!$B$4:$FC$4,Quarter!H$5,Month!$B7:$FC7)</f>
        <v>65.028</v>
      </c>
      <c r="I7" s="55">
        <f>SUMIF(Month!$B$4:$FC$4,Quarter!I$5,Month!$B7:$FC7)</f>
        <v>74.081</v>
      </c>
      <c r="J7" s="55">
        <f>SUMIF(Month!$B$4:$FC$4,Quarter!J$5,Month!$B7:$FC7)</f>
        <v>77.907</v>
      </c>
      <c r="K7" s="55">
        <f>SUMIF(Month!$B$4:$FC$4,Quarter!K$5,Month!$B7:$FC7)</f>
        <v>79.95</v>
      </c>
      <c r="L7" s="55">
        <f>SUMIF(Month!$B$4:$FC$4,Quarter!L$5,Month!$B7:$FC7)</f>
        <v>70.093</v>
      </c>
      <c r="M7" s="55">
        <f>SUMIF(Month!$B$4:$FC$4,Quarter!M$5,Month!$B7:$FC7)</f>
        <v>74.456</v>
      </c>
      <c r="N7" s="55">
        <f>SUMIF(Month!$B$4:$FC$4,Quarter!N$5,Month!$B7:$FC7)</f>
        <v>82.752</v>
      </c>
      <c r="O7" s="55">
        <f>SUMIF(Month!$B$4:$FC$4,Quarter!O$5,Month!$B7:$FC7)</f>
        <v>84.054</v>
      </c>
      <c r="P7" s="55">
        <f>SUMIF(Month!$B$4:$FC$4,Quarter!P$5,Month!$B7:$FC7)</f>
        <v>65.595</v>
      </c>
      <c r="Q7" s="55">
        <f>SUMIF(Month!$B$4:$FC$4,Quarter!Q$5,Month!$B7:$FC7)</f>
        <v>78.115</v>
      </c>
      <c r="R7" s="55">
        <f>SUMIF(Month!$B$4:$FC$4,Quarter!R$5,Month!$B7:$FC7)</f>
        <v>82.031</v>
      </c>
      <c r="S7" s="55">
        <f>SUMIF(Month!$B$4:$FC$4,Quarter!S$5,Month!$B7:$FC7)</f>
        <v>77.345</v>
      </c>
      <c r="T7" s="55">
        <f>SUMIF(Month!$B$4:$FC$4,Quarter!T$5,Month!$B7:$FC7)</f>
        <v>66.316</v>
      </c>
      <c r="U7" s="55">
        <f>SUMIF(Month!$B$4:$FC$4,Quarter!U$5,Month!$B7:$FC7)</f>
        <v>73.298</v>
      </c>
      <c r="V7" s="55">
        <f>SUMIF(Month!$B$4:$FC$4,Quarter!V$5,Month!$B7:$FC7)</f>
        <v>82.897</v>
      </c>
      <c r="W7" s="55">
        <f>SUMIF(Month!$B$4:$FC$4,Quarter!W$5,Month!$B7:$FC7)</f>
        <v>79.626</v>
      </c>
      <c r="X7" s="55">
        <f>SUMIF(Month!$B$4:$FC$4,Quarter!X$5,Month!$B7:$FC7)</f>
        <v>70.042</v>
      </c>
      <c r="Y7" s="55">
        <f>SUMIF(Month!$B$4:$FC$4,Quarter!Y$5,Month!$B7:$FC7)</f>
        <v>81.723</v>
      </c>
      <c r="Z7" s="55">
        <f>SUMIF(Month!$B$4:$FC$4,Quarter!Z$5,Month!$B7:$FC7)</f>
        <v>91.513</v>
      </c>
      <c r="AA7" s="55">
        <f>SUMIF(Month!$B$4:$FC$4,Quarter!AA$5,Month!$B7:$FC7)</f>
        <v>83.272</v>
      </c>
      <c r="AB7" s="55">
        <f>SUMIF(Month!$B$4:$FC$4,Quarter!AB$5,Month!$B7:$FC7)</f>
        <v>77.062</v>
      </c>
      <c r="AC7" s="55">
        <f>SUMIF(Month!$B$4:$FC$4,Quarter!AC$5,Month!$B7:$FC7)</f>
        <v>78.038</v>
      </c>
      <c r="AD7" s="55">
        <f>SUMIF(Month!$B$4:$FC$4,Quarter!AD$5,Month!$B7:$FC7)</f>
        <v>88.762</v>
      </c>
      <c r="AE7" s="55">
        <f>SUMIF(Month!$B$4:$FC$4,Quarter!AE$5,Month!$B7:$FC7)</f>
        <v>85.74</v>
      </c>
      <c r="AF7" s="55">
        <f>SUMIF(Month!$B$4:$FC$4,Quarter!AF$5,Month!$B7:$FC7)</f>
        <v>73.266</v>
      </c>
      <c r="AG7" s="55">
        <f>SUMIF(Month!$B$4:$FC$4,Quarter!AG$5,Month!$B7:$FC7)</f>
        <v>86.737</v>
      </c>
      <c r="AH7" s="55">
        <f>SUMIF(Month!$B$4:$FC$4,Quarter!AH$5,Month!$B7:$FC7)</f>
        <v>89.858</v>
      </c>
      <c r="AI7" s="55">
        <f>SUMIF(Month!$B$4:$FC$4,Quarter!AI$5,Month!$B7:$FC7)</f>
        <v>93.997</v>
      </c>
      <c r="AJ7" s="55">
        <f>SUMIF(Month!$B$4:$FC$4,Quarter!AJ$5,Month!$B7:$FC7)</f>
        <v>74.46</v>
      </c>
      <c r="AK7" s="55">
        <f>SUMIF(Month!$B$4:$FC$4,Quarter!AK$5,Month!$B7:$FC7)</f>
        <v>77.35</v>
      </c>
      <c r="AL7" s="55">
        <f>SUMIF(Month!$B$4:$FC$4,Quarter!AL$5,Month!$B7:$FC7)</f>
        <v>91.07</v>
      </c>
      <c r="AM7" s="55">
        <f>SUMIF(Month!$B$4:$FC$4,Quarter!AM$5,Month!$B7:$FC7)</f>
        <v>86.161</v>
      </c>
      <c r="AN7" s="55">
        <f>SUMIF(Month!$B$4:$FC$4,Quarter!AN$5,Month!$B7:$FC7)</f>
        <v>73.71</v>
      </c>
      <c r="AO7" s="55">
        <f>SUMIF(Month!$B$4:$FC$4,Quarter!AO$5,Month!$B7:$FC7)</f>
        <v>83.194</v>
      </c>
      <c r="AP7" s="55">
        <f>SUMIF(Month!$B$4:$FC$4,Quarter!AP$5,Month!$B7:$FC7)</f>
        <v>91.635</v>
      </c>
      <c r="AQ7" s="55">
        <f>SUMIF(Month!$B$4:$FC$4,Quarter!AQ$5,Month!$B7:$FC7)</f>
        <v>89.512</v>
      </c>
      <c r="AR7" s="55">
        <f>SUMIF(Month!$B$4:$FC$4,Quarter!AR$5,Month!$B7:$FC7)</f>
        <v>80.485</v>
      </c>
      <c r="AS7" s="55">
        <f>SUMIF(Month!$B$4:$FC$4,Quarter!AS$5,Month!$B7:$FC7)</f>
        <v>88.159</v>
      </c>
      <c r="AT7" s="55">
        <f>SUMIF(Month!$B$4:$FC$4,Quarter!AT$5,Month!$B7:$FC7)</f>
        <v>92.686</v>
      </c>
      <c r="AU7" s="55">
        <f>SUMIF(Month!$B$4:$FC$4,Quarter!AU$5,Month!$B7:$FC7)</f>
        <v>85.411</v>
      </c>
      <c r="AV7" s="55">
        <f>SUMIF(Month!$B$4:$FC$4,Quarter!AV$5,Month!$B7:$FC7)</f>
        <v>81.592</v>
      </c>
      <c r="AW7" s="55">
        <f>SUMIF(Month!$B$4:$FC$4,Quarter!AW$5,Month!$B7:$FC7)</f>
        <v>87.419</v>
      </c>
      <c r="AX7" s="55">
        <f>SUMIF(Month!$B$4:$FC$4,Quarter!AX$5,Month!$B7:$FC7)</f>
        <v>96.443</v>
      </c>
      <c r="AY7" s="55">
        <f>SUMIF(Month!$B$4:$FC$4,Quarter!AY$5,Month!$B7:$FC7)</f>
        <v>91.793</v>
      </c>
      <c r="AZ7" s="55">
        <f>SUMIF(Month!$B$4:$FC$4,Quarter!AZ$5,Month!$B7:$FC7)</f>
        <v>87.431</v>
      </c>
      <c r="BA7" s="55">
        <f>SUMIF(Month!$B$4:$FC$4,Quarter!BA$5,Month!$B7:$FC7)</f>
        <v>77.841</v>
      </c>
      <c r="BB7" s="55">
        <f>SUMIF(Month!$B$4:$FC$4,Quarter!BB$5,Month!$B7:$FC7)</f>
        <v>97.061</v>
      </c>
      <c r="BC7" s="55">
        <f>SUMIF(Month!$B$4:$FC$4,Quarter!BC$5,Month!$B7:$FC7)</f>
        <v>96.35</v>
      </c>
      <c r="BD7" s="55">
        <f>SUMIF(Month!$B$4:$FO$4,Quarter!BD$5,Month!$B7:$FO7)</f>
        <v>88.648</v>
      </c>
      <c r="BE7" s="55">
        <f>SUMIF(Month!$B$4:$FO$4,Quarter!BE$5,Month!$B7:$FO7)</f>
        <v>88.199</v>
      </c>
      <c r="BF7" s="55">
        <f>SUMIF(Month!$B$4:$FO$4,Quarter!BF$5,Month!$B7:$FO7)</f>
        <v>96.752</v>
      </c>
      <c r="BG7" s="55">
        <f>SUMIF(Month!$B$4:$FO$4,Quarter!BG$5,Month!$B7:$FO7)</f>
        <v>91.254</v>
      </c>
      <c r="BH7" s="55">
        <f>SUMIF(Month!$B$4:$IC$4,Quarter!BH$5,Month!$B7:$IC7)</f>
        <v>84.421</v>
      </c>
      <c r="BI7" s="55">
        <f>SUMIF(Month!$B$4:$IC$4,Quarter!BI$5,Month!$B7:$IC7)</f>
        <v>80.794</v>
      </c>
      <c r="BJ7" s="55">
        <f>SUMIF(Month!$B$4:$IC$4,Quarter!BJ$5,Month!$B7:$IC7)</f>
        <v>92.573</v>
      </c>
      <c r="BK7" s="55">
        <f>SUMIF(Month!$B$4:$IC$4,Quarter!BK$5,Month!$B7:$IC7)</f>
        <v>88.091</v>
      </c>
      <c r="BL7" s="55">
        <f>SUMIF(Month!$B$4:$IC$4,Quarter!BL$5,Month!$B7:$IC7)</f>
        <v>88.261</v>
      </c>
      <c r="BM7" s="55">
        <f>SUMIF(Month!$B$4:$IC$4,Quarter!BM$5,Month!$B7:$IC7)</f>
        <v>86.907</v>
      </c>
      <c r="BN7" s="55">
        <f>SUMIF(Month!$B$4:$IC$4,Quarter!BN$5,Month!$B7:$IC7)</f>
        <v>79.197</v>
      </c>
      <c r="BO7" s="55">
        <f>SUMIF(Month!$B$4:$IC$4,Quarter!BO$5,Month!$B7:$IC7)</f>
        <v>78.714</v>
      </c>
      <c r="BP7" s="55">
        <f>SUMIF(Month!$B$4:$IC$4,Quarter!BP$5,Month!$B7:$IC7)</f>
        <v>70.393</v>
      </c>
      <c r="BQ7" s="55">
        <f>SUMIF(Month!$B$4:$IC$4,Quarter!BQ$5,Month!$B7:$IC7)</f>
        <v>67</v>
      </c>
      <c r="BR7" s="55">
        <f>SUMIF(Month!$B$4:$IC$4,Quarter!BR$5,Month!$B7:$IC7)</f>
        <v>66.326</v>
      </c>
      <c r="BS7" s="55">
        <f>SUMIF(Month!$B$4:$IC$4,Quarter!BS$5,Month!$B7:$IC7)</f>
        <v>72.86</v>
      </c>
      <c r="BT7" s="88">
        <f>SUMIF(Month!$B$4:$IC$4,Quarter!BT$5,Month!$B7:$IC7)</f>
        <v>69.789</v>
      </c>
      <c r="BU7" s="88">
        <f>SUMIF(Month!$B$4:$IC$4,Quarter!BU$5,Month!$B7:$IC7)</f>
        <v>78.538</v>
      </c>
      <c r="BV7" s="88">
        <f>SUMIF(Month!$B$4:$IC$4,Quarter!BV$5,Month!$B7:$IC7)</f>
        <v>84.847</v>
      </c>
      <c r="BW7" s="56">
        <f>SUMIF(Month!$B$4:$IC$4,Quarter!BW$5,Month!$B7:$IC7)</f>
        <v>87.339</v>
      </c>
      <c r="BX7" s="56">
        <f>SUMIF(Month!$B$4:$IK$4,Quarter!BX$5,Month!$B7:$IC7)</f>
        <v>86.418</v>
      </c>
      <c r="BY7" s="56">
        <f>SUMIF(Month!$B$4:$IK$4,Quarter!BY$5,Month!$B7:$IC7)</f>
        <v>84.974</v>
      </c>
      <c r="BZ7" s="59"/>
    </row>
    <row r="8" ht="12.75" customHeight="1">
      <c r="A8" s="148">
        <f t="shared" si="1"/>
        <v>4</v>
      </c>
      <c r="B8" s="58" t="s">
        <v>12</v>
      </c>
      <c r="C8" s="59"/>
      <c r="D8" s="59">
        <f>SUMIF(Month!$B$4:$FC$4,Quarter!D$5,Month!$B8:$FC8)</f>
        <v>43.564</v>
      </c>
      <c r="E8" s="59">
        <f>SUMIF(Month!$B$4:$FC$4,Quarter!E$5,Month!$B8:$FC8)</f>
        <v>50.27</v>
      </c>
      <c r="F8" s="59">
        <f>SUMIF(Month!$B$4:$FC$4,Quarter!F$5,Month!$B8:$FC8)</f>
        <v>58.929</v>
      </c>
      <c r="G8" s="59">
        <f>SUMIF(Month!$B$4:$FC$4,Quarter!G$5,Month!$B8:$FC8)</f>
        <v>54.081</v>
      </c>
      <c r="H8" s="59">
        <f>SUMIF(Month!$B$4:$FC$4,Quarter!H$5,Month!$B8:$FC8)</f>
        <v>49.734</v>
      </c>
      <c r="I8" s="59">
        <f>SUMIF(Month!$B$4:$FC$4,Quarter!I$5,Month!$B8:$FC8)</f>
        <v>57.313</v>
      </c>
      <c r="J8" s="59">
        <f>SUMIF(Month!$B$4:$FC$4,Quarter!J$5,Month!$B8:$FC8)</f>
        <v>58.868</v>
      </c>
      <c r="K8" s="59">
        <f>SUMIF(Month!$B$4:$FC$4,Quarter!K$5,Month!$B8:$FC8)</f>
        <v>56.503</v>
      </c>
      <c r="L8" s="59">
        <f>SUMIF(Month!$B$4:$FC$4,Quarter!L$5,Month!$B8:$FC8)</f>
        <v>47.887</v>
      </c>
      <c r="M8" s="59">
        <f>SUMIF(Month!$B$4:$FC$4,Quarter!M$5,Month!$B8:$FC8)</f>
        <v>52.496</v>
      </c>
      <c r="N8" s="59">
        <f>SUMIF(Month!$B$4:$FC$4,Quarter!N$5,Month!$B8:$FC8)</f>
        <v>58.036</v>
      </c>
      <c r="O8" s="59">
        <f>SUMIF(Month!$B$4:$FC$4,Quarter!O$5,Month!$B8:$FC8)</f>
        <v>57.175</v>
      </c>
      <c r="P8" s="59">
        <f>SUMIF(Month!$B$4:$FC$4,Quarter!P$5,Month!$B8:$FC8)</f>
        <v>47.29</v>
      </c>
      <c r="Q8" s="59">
        <f>SUMIF(Month!$B$4:$FC$4,Quarter!Q$5,Month!$B8:$FC8)</f>
        <v>61.787</v>
      </c>
      <c r="R8" s="59">
        <f>SUMIF(Month!$B$4:$FC$4,Quarter!R$5,Month!$B8:$FC8)</f>
        <v>63.195</v>
      </c>
      <c r="S8" s="59">
        <f>SUMIF(Month!$B$4:$FC$4,Quarter!S$5,Month!$B8:$FC8)</f>
        <v>56.759</v>
      </c>
      <c r="T8" s="59">
        <f>SUMIF(Month!$B$4:$FC$4,Quarter!T$5,Month!$B8:$FC8)</f>
        <v>44.761</v>
      </c>
      <c r="U8" s="59">
        <f>SUMIF(Month!$B$4:$FC$4,Quarter!U$5,Month!$B8:$FC8)</f>
        <v>50.249</v>
      </c>
      <c r="V8" s="59">
        <f>SUMIF(Month!$B$4:$FC$4,Quarter!V$5,Month!$B8:$FC8)</f>
        <v>55.584</v>
      </c>
      <c r="W8" s="59">
        <f>SUMIF(Month!$B$4:$FC$4,Quarter!W$5,Month!$B8:$FC8)</f>
        <v>51.584</v>
      </c>
      <c r="X8" s="59">
        <f>SUMIF(Month!$B$4:$FC$4,Quarter!X$5,Month!$B8:$FC8)</f>
        <v>44.731</v>
      </c>
      <c r="Y8" s="59">
        <f>SUMIF(Month!$B$4:$FC$4,Quarter!Y$5,Month!$B8:$FC8)</f>
        <v>53.061</v>
      </c>
      <c r="Z8" s="59">
        <f>SUMIF(Month!$B$4:$FC$4,Quarter!Z$5,Month!$B8:$FC8)</f>
        <v>61.237</v>
      </c>
      <c r="AA8" s="59">
        <f>SUMIF(Month!$B$4:$FC$4,Quarter!AA$5,Month!$B8:$FC8)</f>
        <v>55.491</v>
      </c>
      <c r="AB8" s="59">
        <f>SUMIF(Month!$B$4:$FC$4,Quarter!AB$5,Month!$B8:$FC8)</f>
        <v>50.498</v>
      </c>
      <c r="AC8" s="59">
        <f>SUMIF(Month!$B$4:$FC$4,Quarter!AC$5,Month!$B8:$FC8)</f>
        <v>50.921</v>
      </c>
      <c r="AD8" s="59">
        <f>SUMIF(Month!$B$4:$FC$4,Quarter!AD$5,Month!$B8:$FC8)</f>
        <v>58.589</v>
      </c>
      <c r="AE8" s="59">
        <f>SUMIF(Month!$B$4:$FC$4,Quarter!AE$5,Month!$B8:$FC8)</f>
        <v>55.189</v>
      </c>
      <c r="AF8" s="59">
        <f>SUMIF(Month!$B$4:$FC$4,Quarter!AF$5,Month!$B8:$FC8)</f>
        <v>44.49</v>
      </c>
      <c r="AG8" s="59">
        <f>SUMIF(Month!$B$4:$FC$4,Quarter!AG$5,Month!$B8:$FC8)</f>
        <v>53.645</v>
      </c>
      <c r="AH8" s="59">
        <f>SUMIF(Month!$B$4:$FC$4,Quarter!AH$5,Month!$B8:$FC8)</f>
        <v>57.177</v>
      </c>
      <c r="AI8" s="59">
        <f>SUMIF(Month!$B$4:$FC$4,Quarter!AI$5,Month!$B8:$FC8)</f>
        <v>59.718</v>
      </c>
      <c r="AJ8" s="59">
        <f>SUMIF(Month!$B$4:$FC$4,Quarter!AJ$5,Month!$B8:$FC8)</f>
        <v>43.455</v>
      </c>
      <c r="AK8" s="59">
        <f>SUMIF(Month!$B$4:$FC$4,Quarter!AK$5,Month!$B8:$FC8)</f>
        <v>44.864</v>
      </c>
      <c r="AL8" s="59">
        <f>SUMIF(Month!$B$4:$FC$4,Quarter!AL$5,Month!$B8:$FC8)</f>
        <v>57.636</v>
      </c>
      <c r="AM8" s="59">
        <f>SUMIF(Month!$B$4:$FC$4,Quarter!AM$5,Month!$B8:$FC8)</f>
        <v>53.261</v>
      </c>
      <c r="AN8" s="59">
        <f>SUMIF(Month!$B$4:$FC$4,Quarter!AN$5,Month!$B8:$FC8)</f>
        <v>42.061</v>
      </c>
      <c r="AO8" s="59">
        <f>SUMIF(Month!$B$4:$FC$4,Quarter!AO$5,Month!$B8:$FC8)</f>
        <v>53.565</v>
      </c>
      <c r="AP8" s="59">
        <f>SUMIF(Month!$B$4:$FC$4,Quarter!AP$5,Month!$B8:$FC8)</f>
        <v>61.505</v>
      </c>
      <c r="AQ8" s="59">
        <f>SUMIF(Month!$B$4:$FC$4,Quarter!AQ$5,Month!$B8:$FC8)</f>
        <v>62.711</v>
      </c>
      <c r="AR8" s="59">
        <f>SUMIF(Month!$B$4:$FC$4,Quarter!AR$5,Month!$B8:$FC8)</f>
        <v>54.552</v>
      </c>
      <c r="AS8" s="59">
        <f>SUMIF(Month!$B$4:$FC$4,Quarter!AS$5,Month!$B8:$FC8)</f>
        <v>61.187</v>
      </c>
      <c r="AT8" s="59">
        <f>SUMIF(Month!$B$4:$FC$4,Quarter!AT$5,Month!$B8:$FC8)</f>
        <v>62.04</v>
      </c>
      <c r="AU8" s="59">
        <f>SUMIF(Month!$B$4:$FC$4,Quarter!AU$5,Month!$B8:$FC8)</f>
        <v>56.759</v>
      </c>
      <c r="AV8" s="59">
        <f>SUMIF(Month!$B$4:$FC$4,Quarter!AV$5,Month!$B8:$FC8)</f>
        <v>52.676</v>
      </c>
      <c r="AW8" s="59">
        <f>SUMIF(Month!$B$4:$FC$4,Quarter!AW$5,Month!$B8:$FC8)</f>
        <v>56.462</v>
      </c>
      <c r="AX8" s="59">
        <f>SUMIF(Month!$B$4:$FC$4,Quarter!AX$5,Month!$B8:$FC8)</f>
        <v>62.609</v>
      </c>
      <c r="AY8" s="59">
        <f>SUMIF(Month!$B$4:$FC$4,Quarter!AY$5,Month!$B8:$FC8)</f>
        <v>60.153</v>
      </c>
      <c r="AZ8" s="59">
        <f>SUMIF(Month!$B$4:$FC$4,Quarter!AZ$5,Month!$B8:$FC8)</f>
        <v>54.824</v>
      </c>
      <c r="BA8" s="59">
        <f>SUMIF(Month!$B$4:$FC$4,Quarter!BA$5,Month!$B8:$FC8)</f>
        <v>48.575</v>
      </c>
      <c r="BB8" s="59">
        <f>SUMIF(Month!$B$4:$FC$4,Quarter!BB$5,Month!$B8:$FC8)</f>
        <v>61.452</v>
      </c>
      <c r="BC8" s="59">
        <f>SUMIF(Month!$B$4:$FC$4,Quarter!BC$5,Month!$B8:$FC8)</f>
        <v>65.113</v>
      </c>
      <c r="BD8" s="59">
        <f>SUMIF(Month!$B$4:$FO$4,Quarter!BD$5,Month!$B8:$FO8)</f>
        <v>58.077</v>
      </c>
      <c r="BE8" s="59">
        <f>SUMIF(Month!$B$4:$FO$4,Quarter!BE$5,Month!$B8:$FO8)</f>
        <v>55.109</v>
      </c>
      <c r="BF8" s="59">
        <f>SUMIF(Month!$B$4:$FO$4,Quarter!BF$5,Month!$B8:$FO8)</f>
        <v>64.11</v>
      </c>
      <c r="BG8" s="59">
        <f>SUMIF(Month!$B$4:$FO$4,Quarter!BG$5,Month!$B8:$FO8)</f>
        <v>58.326</v>
      </c>
      <c r="BH8" s="59">
        <f>SUMIF(Month!$B$4:$IC$4,Quarter!BH$5,Month!$B8:$IC8)</f>
        <v>53.395</v>
      </c>
      <c r="BI8" s="59">
        <f>SUMIF(Month!$B$4:$IC$4,Quarter!BI$5,Month!$B8:$IC8)</f>
        <v>54.2</v>
      </c>
      <c r="BJ8" s="59">
        <v>63.507999999999996</v>
      </c>
      <c r="BK8" s="59">
        <f>SUMIF(Month!$B$4:$IC$4,Quarter!BK$5,Month!$B8:$IC8)</f>
        <v>59.592</v>
      </c>
      <c r="BL8" s="59">
        <f>SUMIF(Month!$B$4:$IC$4,Quarter!BL$5,Month!$B8:$IC8)</f>
        <v>55.219</v>
      </c>
      <c r="BM8" s="59">
        <f>SUMIF(Month!$B$4:$IC$4,Quarter!BM$5,Month!$B8:$IC8)</f>
        <v>56.183</v>
      </c>
      <c r="BN8" s="59">
        <f>SUMIF(Month!$B$4:$IC$4,Quarter!BN$5,Month!$B8:$IC8)</f>
        <v>51.902</v>
      </c>
      <c r="BO8" s="59">
        <f>SUMIF(Month!$B$4:$IC$4,Quarter!BO$5,Month!$B8:$IC8)</f>
        <v>52.58</v>
      </c>
      <c r="BP8" s="59">
        <f>SUMIF(Month!$B$4:$IC$4,Quarter!BP$5,Month!$B8:$IC8)</f>
        <v>44.843</v>
      </c>
      <c r="BQ8" s="59">
        <f>SUMIF(Month!$B$4:$IC$4,Quarter!BQ$5,Month!$B8:$IC8)</f>
        <v>40.645</v>
      </c>
      <c r="BR8" s="59">
        <f>SUMIF(Month!$B$4:$IC$4,Quarter!BR$5,Month!$B8:$IC8)</f>
        <v>41.34</v>
      </c>
      <c r="BS8" s="59">
        <f>SUMIF(Month!$B$4:$IC$4,Quarter!BS$5,Month!$B8:$IC8)</f>
        <v>44.124</v>
      </c>
      <c r="BT8" s="165">
        <f>SUMIF(Month!$B$4:$IC$4,Quarter!BT$5,Month!$B8:$IC8)</f>
        <v>44.662</v>
      </c>
      <c r="BU8" s="165">
        <f>SUMIF(Month!$B$4:$IC$4,Quarter!BU$5,Month!$B8:$IC8)</f>
        <v>51.523</v>
      </c>
      <c r="BV8" s="165">
        <f>SUMIF(Month!$B$4:$IC$4,Quarter!BV$5,Month!$B8:$IC8)</f>
        <v>57.151</v>
      </c>
      <c r="BW8" s="61">
        <f>SUMIF(Month!$B$4:$IC$4,Quarter!BW$5,Month!$B8:$IC8)</f>
        <v>58.382</v>
      </c>
      <c r="BX8" s="61">
        <f>SUMIF(Month!$B$4:$IC$4,Quarter!BX$5,Month!$B8:$IC8)</f>
        <v>58.56</v>
      </c>
      <c r="BY8" s="61">
        <f>SUMIF(Month!$B$4:$IC$4,Quarter!BY$5,Month!$B8:$IC8)</f>
        <v>53.231</v>
      </c>
      <c r="BZ8" s="59"/>
    </row>
    <row r="9" ht="12.75" customHeight="1">
      <c r="A9" s="148">
        <f t="shared" si="1"/>
        <v>5</v>
      </c>
      <c r="B9" s="58" t="s">
        <v>13</v>
      </c>
      <c r="C9" s="59"/>
      <c r="D9" s="59">
        <f>SUMIF(Month!$B$4:$FC$4,Quarter!D$5,Month!$B9:$FC9)</f>
        <v>9.549</v>
      </c>
      <c r="E9" s="59">
        <f>SUMIF(Month!$B$4:$FC$4,Quarter!E$5,Month!$B9:$FC9)</f>
        <v>8.946</v>
      </c>
      <c r="F9" s="59">
        <f>SUMIF(Month!$B$4:$FC$4,Quarter!F$5,Month!$B9:$FC9)</f>
        <v>9.982</v>
      </c>
      <c r="G9" s="59">
        <f>SUMIF(Month!$B$4:$FC$4,Quarter!G$5,Month!$B9:$FC9)</f>
        <v>9.656</v>
      </c>
      <c r="H9" s="59">
        <f>SUMIF(Month!$B$4:$FC$4,Quarter!H$5,Month!$B9:$FC9)</f>
        <v>10.363</v>
      </c>
      <c r="I9" s="59">
        <f>SUMIF(Month!$B$4:$FC$4,Quarter!I$5,Month!$B9:$FC9)</f>
        <v>10.46</v>
      </c>
      <c r="J9" s="59">
        <f>SUMIF(Month!$B$4:$FC$4,Quarter!J$5,Month!$B9:$FC9)</f>
        <v>12.471</v>
      </c>
      <c r="K9" s="59">
        <f>SUMIF(Month!$B$4:$FC$4,Quarter!K$5,Month!$B9:$FC9)</f>
        <v>14.989</v>
      </c>
      <c r="L9" s="59">
        <f>SUMIF(Month!$B$4:$FC$4,Quarter!L$5,Month!$B9:$FC9)</f>
        <v>15.491</v>
      </c>
      <c r="M9" s="59">
        <f>SUMIF(Month!$B$4:$FC$4,Quarter!M$5,Month!$B9:$FC9)</f>
        <v>13.726</v>
      </c>
      <c r="N9" s="59">
        <f>SUMIF(Month!$B$4:$FC$4,Quarter!N$5,Month!$B9:$FC9)</f>
        <v>15.647</v>
      </c>
      <c r="O9" s="59">
        <f>SUMIF(Month!$B$4:$FC$4,Quarter!O$5,Month!$B9:$FC9)</f>
        <v>18.351</v>
      </c>
      <c r="P9" s="59">
        <f>SUMIF(Month!$B$4:$FC$4,Quarter!P$5,Month!$B9:$FC9)</f>
        <v>12.16</v>
      </c>
      <c r="Q9" s="59">
        <f>SUMIF(Month!$B$4:$FC$4,Quarter!Q$5,Month!$B9:$FC9)</f>
        <v>8.781</v>
      </c>
      <c r="R9" s="59">
        <f>SUMIF(Month!$B$4:$FC$4,Quarter!R$5,Month!$B9:$FC9)</f>
        <v>11.358</v>
      </c>
      <c r="S9" s="59">
        <f>SUMIF(Month!$B$4:$FC$4,Quarter!S$5,Month!$B9:$FC9)</f>
        <v>13.759</v>
      </c>
      <c r="T9" s="59">
        <f>SUMIF(Month!$B$4:$FC$4,Quarter!T$5,Month!$B9:$FC9)</f>
        <v>15.042</v>
      </c>
      <c r="U9" s="59">
        <f>SUMIF(Month!$B$4:$FC$4,Quarter!U$5,Month!$B9:$FC9)</f>
        <v>16.229</v>
      </c>
      <c r="V9" s="59">
        <f>SUMIF(Month!$B$4:$FC$4,Quarter!V$5,Month!$B9:$FC9)</f>
        <v>20.021</v>
      </c>
      <c r="W9" s="59">
        <f>SUMIF(Month!$B$4:$FC$4,Quarter!W$5,Month!$B9:$FC9)</f>
        <v>19.967</v>
      </c>
      <c r="X9" s="59">
        <f>SUMIF(Month!$B$4:$FC$4,Quarter!X$5,Month!$B9:$FC9)</f>
        <v>17.372</v>
      </c>
      <c r="Y9" s="59">
        <f>SUMIF(Month!$B$4:$FC$4,Quarter!Y$5,Month!$B9:$FC9)</f>
        <v>18.395</v>
      </c>
      <c r="Z9" s="59">
        <f>SUMIF(Month!$B$4:$FC$4,Quarter!Z$5,Month!$B9:$FC9)</f>
        <v>21.499</v>
      </c>
      <c r="AA9" s="59">
        <f>SUMIF(Month!$B$4:$FC$4,Quarter!AA$5,Month!$B9:$FC9)</f>
        <v>19.2</v>
      </c>
      <c r="AB9" s="59">
        <f>SUMIF(Month!$B$4:$FC$4,Quarter!AB$5,Month!$B9:$FC9)</f>
        <v>19.982</v>
      </c>
      <c r="AC9" s="59">
        <f>SUMIF(Month!$B$4:$FC$4,Quarter!AC$5,Month!$B9:$FC9)</f>
        <v>18.696</v>
      </c>
      <c r="AD9" s="59">
        <f>SUMIF(Month!$B$4:$FC$4,Quarter!AD$5,Month!$B9:$FC9)</f>
        <v>21.2</v>
      </c>
      <c r="AE9" s="59">
        <f>SUMIF(Month!$B$4:$FC$4,Quarter!AE$5,Month!$B9:$FC9)</f>
        <v>21.307</v>
      </c>
      <c r="AF9" s="59">
        <f>SUMIF(Month!$B$4:$FC$4,Quarter!AF$5,Month!$B9:$FC9)</f>
        <v>21.001</v>
      </c>
      <c r="AG9" s="59">
        <f>SUMIF(Month!$B$4:$FC$4,Quarter!AG$5,Month!$B9:$FC9)</f>
        <v>23.06</v>
      </c>
      <c r="AH9" s="59">
        <f>SUMIF(Month!$B$4:$FC$4,Quarter!AH$5,Month!$B9:$FC9)</f>
        <v>24.141</v>
      </c>
      <c r="AI9" s="59">
        <f>SUMIF(Month!$B$4:$FC$4,Quarter!AI$5,Month!$B9:$FC9)</f>
        <v>24.355</v>
      </c>
      <c r="AJ9" s="59">
        <f>SUMIF(Month!$B$4:$FC$4,Quarter!AJ$5,Month!$B9:$FC9)</f>
        <v>22.612</v>
      </c>
      <c r="AK9" s="59">
        <f>SUMIF(Month!$B$4:$FC$4,Quarter!AK$5,Month!$B9:$FC9)</f>
        <v>22.547</v>
      </c>
      <c r="AL9" s="59">
        <f>SUMIF(Month!$B$4:$FC$4,Quarter!AL$5,Month!$B9:$FC9)</f>
        <v>24.188</v>
      </c>
      <c r="AM9" s="59">
        <f>SUMIF(Month!$B$4:$FC$4,Quarter!AM$5,Month!$B9:$FC9)</f>
        <v>22.878</v>
      </c>
      <c r="AN9" s="59">
        <f>SUMIF(Month!$B$4:$FC$4,Quarter!AN$5,Month!$B9:$FC9)</f>
        <v>22.301</v>
      </c>
      <c r="AO9" s="59">
        <f>SUMIF(Month!$B$4:$FC$4,Quarter!AO$5,Month!$B9:$FC9)</f>
        <v>18.813</v>
      </c>
      <c r="AP9" s="59">
        <f>SUMIF(Month!$B$4:$FC$4,Quarter!AP$5,Month!$B9:$FC9)</f>
        <v>19.238</v>
      </c>
      <c r="AQ9" s="59">
        <f>SUMIF(Month!$B$4:$FC$4,Quarter!AQ$5,Month!$B9:$FC9)</f>
        <v>15.52</v>
      </c>
      <c r="AR9" s="59">
        <f>SUMIF(Month!$B$4:$FC$4,Quarter!AR$5,Month!$B9:$FC9)</f>
        <v>15.397</v>
      </c>
      <c r="AS9" s="59">
        <f>SUMIF(Month!$B$4:$FC$4,Quarter!AS$5,Month!$B9:$FC9)</f>
        <v>15.009</v>
      </c>
      <c r="AT9" s="59">
        <f>SUMIF(Month!$B$4:$FC$4,Quarter!AT$5,Month!$B9:$FC9)</f>
        <v>17.675</v>
      </c>
      <c r="AU9" s="59">
        <f>SUMIF(Month!$B$4:$FC$4,Quarter!AU$5,Month!$B9:$FC9)</f>
        <v>17.682</v>
      </c>
      <c r="AV9" s="59">
        <f>SUMIF(Month!$B$4:$FC$4,Quarter!AV$5,Month!$B9:$FC9)</f>
        <v>16.8</v>
      </c>
      <c r="AW9" s="59">
        <f>SUMIF(Month!$B$4:$FC$4,Quarter!AW$5,Month!$B9:$FC9)</f>
        <v>17.649</v>
      </c>
      <c r="AX9" s="59">
        <f>SUMIF(Month!$B$4:$FC$4,Quarter!AX$5,Month!$B9:$FC9)</f>
        <v>20.108</v>
      </c>
      <c r="AY9" s="59">
        <f>SUMIF(Month!$B$4:$FC$4,Quarter!AY$5,Month!$B9:$FC9)</f>
        <v>18.185</v>
      </c>
      <c r="AZ9" s="59">
        <f>SUMIF(Month!$B$4:$FC$4,Quarter!AZ$5,Month!$B9:$FC9)</f>
        <v>21.004</v>
      </c>
      <c r="BA9" s="59">
        <f>SUMIF(Month!$B$4:$FC$4,Quarter!BA$5,Month!$B9:$FC9)</f>
        <v>18.155</v>
      </c>
      <c r="BB9" s="59">
        <f>SUMIF(Month!$B$4:$FC$4,Quarter!BB$5,Month!$B9:$FC9)</f>
        <v>21.581</v>
      </c>
      <c r="BC9" s="59">
        <f>SUMIF(Month!$B$4:$FC$4,Quarter!BC$5,Month!$B9:$FC9)</f>
        <v>19.14</v>
      </c>
      <c r="BD9" s="59">
        <f>SUMIF(Month!$B$4:$FO$4,Quarter!BD$5,Month!$B9:$FO9)</f>
        <v>18.685</v>
      </c>
      <c r="BE9" s="59">
        <f>SUMIF(Month!$B$4:$FO$4,Quarter!BE$5,Month!$B9:$FO9)</f>
        <v>19.382</v>
      </c>
      <c r="BF9" s="59">
        <f>SUMIF(Month!$B$4:$FO$4,Quarter!BF$5,Month!$B9:$FO9)</f>
        <v>20.228</v>
      </c>
      <c r="BG9" s="59">
        <f>SUMIF(Month!$B$4:$FO$4,Quarter!BG$5,Month!$B9:$FO9)</f>
        <v>19.869</v>
      </c>
      <c r="BH9" s="59">
        <f>SUMIF(Month!$B$4:$IC$4,Quarter!BH$5,Month!$B9:$IC9)</f>
        <v>19.573</v>
      </c>
      <c r="BI9" s="59">
        <f>SUMIF(Month!$B$4:$IC$4,Quarter!BI$5,Month!$B9:$IC9)</f>
        <v>14.154</v>
      </c>
      <c r="BJ9" s="59">
        <f>SUMIF(Month!$B$4:$IC$4,Quarter!BJ$5,Month!$B9:$IC9)</f>
        <v>14.42</v>
      </c>
      <c r="BK9" s="59">
        <f>SUMIF(Month!$B$4:$IC$4,Quarter!BK$5,Month!$B9:$IC9)</f>
        <v>19.472</v>
      </c>
      <c r="BL9" s="59">
        <f>SUMIF(Month!$B$4:$IC$4,Quarter!BL$5,Month!$B9:$IC9)</f>
        <v>22.46</v>
      </c>
      <c r="BM9" s="59">
        <f>SUMIF(Month!$B$4:$IC$4,Quarter!BM$5,Month!$B9:$IC9)</f>
        <v>18.675</v>
      </c>
      <c r="BN9" s="59">
        <f>SUMIF(Month!$B$4:$IC$4,Quarter!BN$5,Month!$B9:$IC9)</f>
        <v>15.362</v>
      </c>
      <c r="BO9" s="59">
        <f>SUMIF(Month!$B$4:$IC$4,Quarter!BO$5,Month!$B9:$IC9)</f>
        <v>15.608</v>
      </c>
      <c r="BP9" s="59">
        <f>SUMIF(Month!$B$4:$IC$4,Quarter!BP$5,Month!$B9:$IC9)</f>
        <v>14.478</v>
      </c>
      <c r="BQ9" s="59">
        <f>SUMIF(Month!$B$4:$IC$4,Quarter!BQ$5,Month!$B9:$IC9)</f>
        <v>13.027</v>
      </c>
      <c r="BR9" s="59">
        <f>SUMIF(Month!$B$4:$IC$4,Quarter!BR$5,Month!$B9:$IC9)</f>
        <v>14.498</v>
      </c>
      <c r="BS9" s="59">
        <f>SUMIF(Month!$B$4:$IC$4,Quarter!BS$5,Month!$B9:$IC9)</f>
        <v>18.042</v>
      </c>
      <c r="BT9" s="165">
        <f>SUMIF(Month!$B$4:$IC$4,Quarter!BT$5,Month!$B9:$IC9)</f>
        <v>14.878</v>
      </c>
      <c r="BU9" s="165">
        <f>SUMIF(Month!$B$4:$IC$4,Quarter!BU$5,Month!$B9:$IC9)</f>
        <v>14.536</v>
      </c>
      <c r="BV9" s="165">
        <f>SUMIF(Month!$B$4:$IC$4,Quarter!BV$5,Month!$B9:$IC9)</f>
        <v>15.632</v>
      </c>
      <c r="BW9" s="61">
        <f>SUMIF(Month!$B$4:$IC$4,Quarter!BW$5,Month!$B9:$IC9)</f>
        <v>17.349</v>
      </c>
      <c r="BX9" s="61">
        <f>SUMIF(Month!$B$4:$IC$4,Quarter!BX$5,Month!$B9:$IC9)</f>
        <v>17.25</v>
      </c>
      <c r="BY9" s="61">
        <f>SUMIF(Month!$B$4:$IC$4,Quarter!BY$5,Month!$B9:$IC9)</f>
        <v>17.998</v>
      </c>
      <c r="BZ9" s="59"/>
    </row>
    <row r="10" ht="12.75" customHeight="1">
      <c r="A10" s="148">
        <f t="shared" si="1"/>
        <v>6</v>
      </c>
      <c r="B10" s="64" t="s">
        <v>14</v>
      </c>
      <c r="C10" s="59"/>
      <c r="D10" s="59">
        <f>SUMIF(Month!$B$4:$FC$4,Quarter!D$5,Month!$B10:$FC10)</f>
        <v>4.527</v>
      </c>
      <c r="E10" s="59">
        <f>SUMIF(Month!$B$4:$FC$4,Quarter!E$5,Month!$B10:$FC10)</f>
        <v>5.639</v>
      </c>
      <c r="F10" s="59">
        <f>SUMIF(Month!$B$4:$FC$4,Quarter!F$5,Month!$B10:$FC10)</f>
        <v>5.803</v>
      </c>
      <c r="G10" s="59">
        <f>SUMIF(Month!$B$4:$FC$4,Quarter!G$5,Month!$B10:$FC10)</f>
        <v>5.244</v>
      </c>
      <c r="H10" s="59">
        <f>SUMIF(Month!$B$4:$FC$4,Quarter!H$5,Month!$B10:$FC10)</f>
        <v>4.931</v>
      </c>
      <c r="I10" s="59">
        <f>SUMIF(Month!$B$4:$FC$4,Quarter!I$5,Month!$B10:$FC10)</f>
        <v>6.308</v>
      </c>
      <c r="J10" s="59">
        <f>SUMIF(Month!$B$4:$FC$4,Quarter!J$5,Month!$B10:$FC10)</f>
        <v>6.568</v>
      </c>
      <c r="K10" s="59">
        <f>SUMIF(Month!$B$4:$FC$4,Quarter!K$5,Month!$B10:$FC10)</f>
        <v>8.458</v>
      </c>
      <c r="L10" s="59">
        <f>SUMIF(Month!$B$4:$FC$4,Quarter!L$5,Month!$B10:$FC10)</f>
        <v>6.715</v>
      </c>
      <c r="M10" s="59">
        <f>SUMIF(Month!$B$4:$FC$4,Quarter!M$5,Month!$B10:$FC10)</f>
        <v>8.234</v>
      </c>
      <c r="N10" s="59">
        <f>SUMIF(Month!$B$4:$FC$4,Quarter!N$5,Month!$B10:$FC10)</f>
        <v>9.069</v>
      </c>
      <c r="O10" s="59">
        <f>SUMIF(Month!$B$4:$FC$4,Quarter!O$5,Month!$B10:$FC10)</f>
        <v>8.528</v>
      </c>
      <c r="P10" s="59">
        <f>SUMIF(Month!$B$4:$FC$4,Quarter!P$5,Month!$B10:$FC10)</f>
        <v>6.145</v>
      </c>
      <c r="Q10" s="59">
        <f>SUMIF(Month!$B$4:$FC$4,Quarter!Q$5,Month!$B10:$FC10)</f>
        <v>7.547</v>
      </c>
      <c r="R10" s="59">
        <f>SUMIF(Month!$B$4:$FC$4,Quarter!R$5,Month!$B10:$FC10)</f>
        <v>7.478</v>
      </c>
      <c r="S10" s="59">
        <f>SUMIF(Month!$B$4:$FC$4,Quarter!S$5,Month!$B10:$FC10)</f>
        <v>6.827</v>
      </c>
      <c r="T10" s="59">
        <f>SUMIF(Month!$B$4:$FC$4,Quarter!T$5,Month!$B10:$FC10)</f>
        <v>6.513</v>
      </c>
      <c r="U10" s="59">
        <f>SUMIF(Month!$B$4:$FC$4,Quarter!U$5,Month!$B10:$FC10)</f>
        <v>6.82</v>
      </c>
      <c r="V10" s="59">
        <f>SUMIF(Month!$B$4:$FC$4,Quarter!V$5,Month!$B10:$FC10)</f>
        <v>7.292</v>
      </c>
      <c r="W10" s="59">
        <f>SUMIF(Month!$B$4:$FC$4,Quarter!W$5,Month!$B10:$FC10)</f>
        <v>8.075</v>
      </c>
      <c r="X10" s="59">
        <f>SUMIF(Month!$B$4:$FC$4,Quarter!X$5,Month!$B10:$FC10)</f>
        <v>7.939</v>
      </c>
      <c r="Y10" s="59">
        <f>SUMIF(Month!$B$4:$FC$4,Quarter!Y$5,Month!$B10:$FC10)</f>
        <v>10.267</v>
      </c>
      <c r="Z10" s="59">
        <f>SUMIF(Month!$B$4:$FC$4,Quarter!Z$5,Month!$B10:$FC10)</f>
        <v>8.777</v>
      </c>
      <c r="AA10" s="59">
        <f>SUMIF(Month!$B$4:$FC$4,Quarter!AA$5,Month!$B10:$FC10)</f>
        <v>8.581</v>
      </c>
      <c r="AB10" s="59">
        <f>SUMIF(Month!$B$4:$FC$4,Quarter!AB$5,Month!$B10:$FC10)</f>
        <v>6.582</v>
      </c>
      <c r="AC10" s="59">
        <f>SUMIF(Month!$B$4:$FC$4,Quarter!AC$5,Month!$B10:$FC10)</f>
        <v>8.421</v>
      </c>
      <c r="AD10" s="59">
        <f>SUMIF(Month!$B$4:$FC$4,Quarter!AD$5,Month!$B10:$FC10)</f>
        <v>8.973</v>
      </c>
      <c r="AE10" s="59">
        <f>SUMIF(Month!$B$4:$FC$4,Quarter!AE$5,Month!$B10:$FC10)</f>
        <v>9.244</v>
      </c>
      <c r="AF10" s="59">
        <f>SUMIF(Month!$B$4:$FC$4,Quarter!AF$5,Month!$B10:$FC10)</f>
        <v>7.775</v>
      </c>
      <c r="AG10" s="59">
        <f>SUMIF(Month!$B$4:$FC$4,Quarter!AG$5,Month!$B10:$FC10)</f>
        <v>10.032</v>
      </c>
      <c r="AH10" s="59">
        <f>SUMIF(Month!$B$4:$FC$4,Quarter!AH$5,Month!$B10:$FC10)</f>
        <v>8.54</v>
      </c>
      <c r="AI10" s="59">
        <f>SUMIF(Month!$B$4:$FC$4,Quarter!AI$5,Month!$B10:$FC10)</f>
        <v>9.924</v>
      </c>
      <c r="AJ10" s="59">
        <f>SUMIF(Month!$B$4:$FC$4,Quarter!AJ$5,Month!$B10:$FC10)</f>
        <v>8.393</v>
      </c>
      <c r="AK10" s="59">
        <f>SUMIF(Month!$B$4:$FC$4,Quarter!AK$5,Month!$B10:$FC10)</f>
        <v>9.939</v>
      </c>
      <c r="AL10" s="59">
        <f>SUMIF(Month!$B$4:$FC$4,Quarter!AL$5,Month!$B10:$FC10)</f>
        <v>9.246</v>
      </c>
      <c r="AM10" s="59">
        <f>SUMIF(Month!$B$4:$FC$4,Quarter!AM$5,Month!$B10:$FC10)</f>
        <v>10.022</v>
      </c>
      <c r="AN10" s="59">
        <f>SUMIF(Month!$B$4:$FC$4,Quarter!AN$5,Month!$B10:$FC10)</f>
        <v>9.348</v>
      </c>
      <c r="AO10" s="59">
        <f>SUMIF(Month!$B$4:$FC$4,Quarter!AO$5,Month!$B10:$FC10)</f>
        <v>10.816</v>
      </c>
      <c r="AP10" s="59">
        <f>SUMIF(Month!$B$4:$FC$4,Quarter!AP$5,Month!$B10:$FC10)</f>
        <v>10.892</v>
      </c>
      <c r="AQ10" s="59">
        <f>SUMIF(Month!$B$4:$FC$4,Quarter!AQ$5,Month!$B10:$FC10)</f>
        <v>11.281</v>
      </c>
      <c r="AR10" s="59">
        <f>SUMIF(Month!$B$4:$FC$4,Quarter!AR$5,Month!$B10:$FC10)</f>
        <v>10.536</v>
      </c>
      <c r="AS10" s="59">
        <f>SUMIF(Month!$B$4:$FC$4,Quarter!AS$5,Month!$B10:$FC10)</f>
        <v>11.963</v>
      </c>
      <c r="AT10" s="59">
        <f>SUMIF(Month!$B$4:$FC$4,Quarter!AT$5,Month!$B10:$FC10)</f>
        <v>12.971</v>
      </c>
      <c r="AU10" s="59">
        <f>SUMIF(Month!$B$4:$FC$4,Quarter!AU$5,Month!$B10:$FC10)</f>
        <v>10.97</v>
      </c>
      <c r="AV10" s="59">
        <f>SUMIF(Month!$B$4:$FC$4,Quarter!AV$5,Month!$B10:$FC10)</f>
        <v>12.116</v>
      </c>
      <c r="AW10" s="59">
        <f>SUMIF(Month!$B$4:$FC$4,Quarter!AW$5,Month!$B10:$FC10)</f>
        <v>13.308</v>
      </c>
      <c r="AX10" s="59">
        <f>SUMIF(Month!$B$4:$FC$4,Quarter!AX$5,Month!$B10:$FC10)</f>
        <v>13.726</v>
      </c>
      <c r="AY10" s="59">
        <f>SUMIF(Month!$B$4:$FC$4,Quarter!AY$5,Month!$B10:$FC10)</f>
        <v>13.455</v>
      </c>
      <c r="AZ10" s="59">
        <f>SUMIF(Month!$B$4:$FC$4,Quarter!AZ$5,Month!$B10:$FC10)</f>
        <v>11.603</v>
      </c>
      <c r="BA10" s="59">
        <f>SUMIF(Month!$B$4:$FC$4,Quarter!BA$5,Month!$B10:$FC10)</f>
        <v>11.111</v>
      </c>
      <c r="BB10" s="59">
        <f>SUMIF(Month!$B$4:$FC$4,Quarter!BB$5,Month!$B10:$FC10)</f>
        <v>14.028</v>
      </c>
      <c r="BC10" s="59">
        <f>SUMIF(Month!$B$4:$FC$4,Quarter!BC$5,Month!$B10:$FC10)</f>
        <v>12.097</v>
      </c>
      <c r="BD10" s="59">
        <f>SUMIF(Month!$B$4:$FO$4,Quarter!BD$5,Month!$B10:$FO10)</f>
        <v>11.886</v>
      </c>
      <c r="BE10" s="59">
        <f>SUMIF(Month!$B$4:$FO$4,Quarter!BE$5,Month!$B10:$FO10)</f>
        <v>13.708</v>
      </c>
      <c r="BF10" s="59">
        <f>SUMIF(Month!$B$4:$FO$4,Quarter!BF$5,Month!$B10:$FO10)</f>
        <v>12.414</v>
      </c>
      <c r="BG10" s="59">
        <f>SUMIF(Month!$B$4:$FO$4,Quarter!BG$5,Month!$B10:$FO10)</f>
        <v>13.059</v>
      </c>
      <c r="BH10" s="59">
        <f>SUMIF(Month!$B$4:$IC$4,Quarter!BH$5,Month!$B10:$IC10)</f>
        <v>11.453</v>
      </c>
      <c r="BI10" s="59">
        <f>SUMIF(Month!$B$4:$IC$4,Quarter!BI$5,Month!$B10:$IC10)</f>
        <v>12.44</v>
      </c>
      <c r="BJ10" s="59">
        <f>SUMIF(Month!$B$4:$IC$4,Quarter!BJ$5,Month!$B10:$IC10)</f>
        <v>14.645</v>
      </c>
      <c r="BK10" s="59">
        <f>SUMIF(Month!$B$4:$IC$4,Quarter!BK$5,Month!$B10:$IC10)</f>
        <v>9.027</v>
      </c>
      <c r="BL10" s="59">
        <f>SUMIF(Month!$B$4:$IC$4,Quarter!BL$5,Month!$B10:$IC10)</f>
        <v>10.582</v>
      </c>
      <c r="BM10" s="59">
        <f>SUMIF(Month!$B$4:$IC$4,Quarter!BM$5,Month!$B10:$IC10)</f>
        <v>12.049</v>
      </c>
      <c r="BN10" s="59">
        <f>SUMIF(Month!$B$4:$IC$4,Quarter!BN$5,Month!$B10:$IC10)</f>
        <v>11.933</v>
      </c>
      <c r="BO10" s="59">
        <f>SUMIF(Month!$B$4:$IC$4,Quarter!BO$5,Month!$B10:$IC10)</f>
        <v>10.526</v>
      </c>
      <c r="BP10" s="59">
        <f>SUMIF(Month!$B$4:$IC$4,Quarter!BP$5,Month!$B10:$IC10)</f>
        <v>11.072</v>
      </c>
      <c r="BQ10" s="59">
        <f>SUMIF(Month!$B$4:$IC$4,Quarter!BQ$5,Month!$B10:$IC10)</f>
        <v>13.328</v>
      </c>
      <c r="BR10" s="59">
        <f>SUMIF(Month!$B$4:$IC$4,Quarter!BR$5,Month!$B10:$IC10)</f>
        <v>10.488</v>
      </c>
      <c r="BS10" s="59">
        <f>SUMIF(Month!$B$4:$IC$4,Quarter!BS$5,Month!$B10:$IC10)</f>
        <v>10.694</v>
      </c>
      <c r="BT10" s="165">
        <f>SUMIF(Month!$B$4:$IC$4,Quarter!BT$5,Month!$B10:$IC10)</f>
        <v>10.249</v>
      </c>
      <c r="BU10" s="165">
        <f>SUMIF(Month!$B$4:$IC$4,Quarter!BU$5,Month!$B10:$IC10)</f>
        <v>12.479</v>
      </c>
      <c r="BV10" s="165">
        <f>SUMIF(Month!$B$4:$IC$4,Quarter!BV$5,Month!$B10:$IC10)</f>
        <v>12.064</v>
      </c>
      <c r="BW10" s="61">
        <f>SUMIF(Month!$B$4:$IC$4,Quarter!BW$5,Month!$B10:$IC10)</f>
        <v>11.608</v>
      </c>
      <c r="BX10" s="61">
        <f>SUMIF(Month!$B$4:$IC$4,Quarter!BX$5,Month!$B10:$IC10)</f>
        <v>10.608</v>
      </c>
      <c r="BY10" s="61">
        <f>SUMIF(Month!$B$4:$IC$4,Quarter!BY$5,Month!$B10:$IC10)</f>
        <v>13.745</v>
      </c>
      <c r="BZ10" s="59"/>
    </row>
    <row r="11" ht="13.5" customHeight="1">
      <c r="A11" s="148">
        <f t="shared" si="1"/>
        <v>7</v>
      </c>
      <c r="B11" s="54" t="s">
        <v>15</v>
      </c>
      <c r="C11" s="55"/>
      <c r="D11" s="55">
        <f>SUMIF(Month!$B$4:$FC$4,Quarter!D$5,Month!$B11:$FC11)</f>
        <v>2.805</v>
      </c>
      <c r="E11" s="55">
        <f>SUMIF(Month!$B$4:$FC$4,Quarter!E$5,Month!$B11:$FC11)</f>
        <v>2.626</v>
      </c>
      <c r="F11" s="55">
        <f>SUMIF(Month!$B$4:$FC$4,Quarter!F$5,Month!$B11:$FC11)</f>
        <v>2.716</v>
      </c>
      <c r="G11" s="55">
        <f>SUMIF(Month!$B$4:$FC$4,Quarter!G$5,Month!$B11:$FC11)</f>
        <v>2.51</v>
      </c>
      <c r="H11" s="55">
        <f>SUMIF(Month!$B$4:$FC$4,Quarter!H$5,Month!$B11:$FC11)</f>
        <v>2.706</v>
      </c>
      <c r="I11" s="55">
        <f>SUMIF(Month!$B$4:$FC$4,Quarter!I$5,Month!$B11:$FC11)</f>
        <v>2.038</v>
      </c>
      <c r="J11" s="55">
        <f>SUMIF(Month!$B$4:$FC$4,Quarter!J$5,Month!$B11:$FC11)</f>
        <v>1.965</v>
      </c>
      <c r="K11" s="55">
        <f>SUMIF(Month!$B$4:$FC$4,Quarter!K$5,Month!$B11:$FC11)</f>
        <v>1.574</v>
      </c>
      <c r="L11" s="55">
        <f>SUMIF(Month!$B$4:$FC$4,Quarter!L$5,Month!$B11:$FC11)</f>
        <v>1.166</v>
      </c>
      <c r="M11" s="55">
        <f>SUMIF(Month!$B$4:$FC$4,Quarter!M$5,Month!$B11:$FC11)</f>
        <v>1.35</v>
      </c>
      <c r="N11" s="55">
        <f>SUMIF(Month!$B$4:$FC$4,Quarter!N$5,Month!$B11:$FC11)</f>
        <v>1.502</v>
      </c>
      <c r="O11" s="55">
        <f>SUMIF(Month!$B$4:$FC$4,Quarter!O$5,Month!$B11:$FC11)</f>
        <v>1.534</v>
      </c>
      <c r="P11" s="55">
        <f>SUMIF(Month!$B$4:$FC$4,Quarter!P$5,Month!$B11:$FC11)</f>
        <v>0.644</v>
      </c>
      <c r="Q11" s="55">
        <f>SUMIF(Month!$B$4:$FC$4,Quarter!Q$5,Month!$B11:$FC11)</f>
        <v>0</v>
      </c>
      <c r="R11" s="55">
        <f>SUMIF(Month!$B$4:$FC$4,Quarter!R$5,Month!$B11:$FC11)</f>
        <v>0</v>
      </c>
      <c r="S11" s="55">
        <f>SUMIF(Month!$B$4:$FC$4,Quarter!S$5,Month!$B11:$FC11)</f>
        <v>0</v>
      </c>
      <c r="T11" s="55">
        <f>SUMIF(Month!$B$4:$FC$4,Quarter!T$5,Month!$B11:$FC11)</f>
        <v>0</v>
      </c>
      <c r="U11" s="55">
        <f>SUMIF(Month!$B$4:$FC$4,Quarter!U$5,Month!$B11:$FC11)</f>
        <v>0</v>
      </c>
      <c r="V11" s="55">
        <f>SUMIF(Month!$B$4:$FC$4,Quarter!V$5,Month!$B11:$FC11)</f>
        <v>0</v>
      </c>
      <c r="W11" s="55">
        <f>SUMIF(Month!$B$4:$FC$4,Quarter!W$5,Month!$B11:$FC11)</f>
        <v>0</v>
      </c>
      <c r="X11" s="55">
        <f>SUMIF(Month!$B$4:$FC$4,Quarter!X$5,Month!$B11:$FC11)</f>
        <v>0</v>
      </c>
      <c r="Y11" s="55">
        <f>SUMIF(Month!$B$4:$FC$4,Quarter!Y$5,Month!$B11:$FC11)</f>
        <v>0</v>
      </c>
      <c r="Z11" s="55">
        <f>SUMIF(Month!$B$4:$FC$4,Quarter!Z$5,Month!$B11:$FC11)</f>
        <v>0</v>
      </c>
      <c r="AA11" s="55">
        <f>SUMIF(Month!$B$4:$FC$4,Quarter!AA$5,Month!$B11:$FC11)</f>
        <v>0</v>
      </c>
      <c r="AB11" s="55">
        <f>SUMIF(Month!$B$4:$FC$4,Quarter!AB$5,Month!$B11:$FC11)</f>
        <v>0</v>
      </c>
      <c r="AC11" s="55">
        <f>SUMIF(Month!$B$4:$FC$4,Quarter!AC$5,Month!$B11:$FC11)</f>
        <v>0</v>
      </c>
      <c r="AD11" s="55">
        <f>SUMIF(Month!$B$4:$FC$4,Quarter!AD$5,Month!$B11:$FC11)</f>
        <v>0</v>
      </c>
      <c r="AE11" s="55">
        <f>SUMIF(Month!$B$4:$FC$4,Quarter!AE$5,Month!$B11:$FC11)</f>
        <v>0</v>
      </c>
      <c r="AF11" s="55">
        <f>SUMIF(Month!$B$4:$FC$4,Quarter!AF$5,Month!$B11:$FC11)</f>
        <v>0</v>
      </c>
      <c r="AG11" s="55">
        <f>SUMIF(Month!$B$4:$FC$4,Quarter!AG$5,Month!$B11:$FC11)</f>
        <v>0</v>
      </c>
      <c r="AH11" s="55">
        <f>SUMIF(Month!$B$4:$FC$4,Quarter!AH$5,Month!$B11:$FC11)</f>
        <v>0</v>
      </c>
      <c r="AI11" s="55">
        <f>SUMIF(Month!$B$4:$FC$4,Quarter!AI$5,Month!$B11:$FC11)</f>
        <v>0</v>
      </c>
      <c r="AJ11" s="55">
        <f>SUMIF(Month!$B$4:$FC$4,Quarter!AJ$5,Month!$B11:$FC11)</f>
        <v>0</v>
      </c>
      <c r="AK11" s="55">
        <f>SUMIF(Month!$B$4:$FC$4,Quarter!AK$5,Month!$B11:$FC11)</f>
        <v>0</v>
      </c>
      <c r="AL11" s="55">
        <f>SUMIF(Month!$B$4:$FC$4,Quarter!AL$5,Month!$B11:$FC11)</f>
        <v>0</v>
      </c>
      <c r="AM11" s="55">
        <f>SUMIF(Month!$B$4:$FC$4,Quarter!AM$5,Month!$B11:$FC11)</f>
        <v>0</v>
      </c>
      <c r="AN11" s="55">
        <f>SUMIF(Month!$B$4:$FC$4,Quarter!AN$5,Month!$B11:$FC11)</f>
        <v>0</v>
      </c>
      <c r="AO11" s="55">
        <f>SUMIF(Month!$B$4:$FC$4,Quarter!AO$5,Month!$B11:$FC11)</f>
        <v>0</v>
      </c>
      <c r="AP11" s="55">
        <f>SUMIF(Month!$B$4:$FC$4,Quarter!AP$5,Month!$B11:$FC11)</f>
        <v>0</v>
      </c>
      <c r="AQ11" s="55">
        <f>SUMIF(Month!$B$4:$FC$4,Quarter!AQ$5,Month!$B11:$FC11)</f>
        <v>0</v>
      </c>
      <c r="AR11" s="55">
        <f>SUMIF(Month!$B$4:$FC$4,Quarter!AR$5,Month!$B11:$FC11)</f>
        <v>0</v>
      </c>
      <c r="AS11" s="55">
        <f>SUMIF(Month!$B$4:$FC$4,Quarter!AS$5,Month!$B11:$FC11)</f>
        <v>0</v>
      </c>
      <c r="AT11" s="55">
        <f>SUMIF(Month!$B$4:$FC$4,Quarter!AT$5,Month!$B11:$FC11)</f>
        <v>0</v>
      </c>
      <c r="AU11" s="55">
        <f>SUMIF(Month!$B$4:$FC$4,Quarter!AU$5,Month!$B11:$FC11)</f>
        <v>0.774</v>
      </c>
      <c r="AV11" s="55">
        <f>SUMIF(Month!$B$4:$FC$4,Quarter!AV$5,Month!$B11:$FC11)</f>
        <v>1.224</v>
      </c>
      <c r="AW11" s="55">
        <f>SUMIF(Month!$B$4:$FC$4,Quarter!AW$5,Month!$B11:$FC11)</f>
        <v>2.62</v>
      </c>
      <c r="AX11" s="55">
        <f>SUMIF(Month!$B$4:$FC$4,Quarter!AX$5,Month!$B11:$FC11)</f>
        <v>3.717</v>
      </c>
      <c r="AY11" s="55">
        <f>SUMIF(Month!$B$4:$FC$4,Quarter!AY$5,Month!$B11:$FC11)</f>
        <v>3.511</v>
      </c>
      <c r="AZ11" s="55">
        <f>SUMIF(Month!$B$4:$FC$4,Quarter!AZ$5,Month!$B11:$FC11)</f>
        <v>4.753</v>
      </c>
      <c r="BA11" s="55">
        <f>SUMIF(Month!$B$4:$FC$4,Quarter!BA$5,Month!$B11:$FC11)</f>
        <v>6.027</v>
      </c>
      <c r="BB11" s="55">
        <f>SUMIF(Month!$B$4:$FC$4,Quarter!BB$5,Month!$B11:$FC11)</f>
        <v>6.425</v>
      </c>
      <c r="BC11" s="55">
        <f>SUMIF(Month!$B$4:$FC$4,Quarter!BC$5,Month!$B11:$FC11)</f>
        <v>6.495</v>
      </c>
      <c r="BD11" s="55">
        <f>SUMIF(Month!$B$4:$FO$4,Quarter!BD$5,Month!$B11:$FO11)</f>
        <v>5.329</v>
      </c>
      <c r="BE11" s="55">
        <f>SUMIF(Month!$B$4:$FO$4,Quarter!BE$5,Month!$B11:$FO11)</f>
        <v>6.214</v>
      </c>
      <c r="BF11" s="55">
        <f>SUMIF(Month!$B$4:$FO$4,Quarter!BF$5,Month!$B11:$FO11)</f>
        <v>6.516</v>
      </c>
      <c r="BG11" s="55">
        <f>SUMIF(Month!$B$4:$FO$4,Quarter!BG$5,Month!$B11:$FO11)</f>
        <v>7.061</v>
      </c>
      <c r="BH11" s="55">
        <f>SUMIF(Month!$B$4:$IC$4,Quarter!BH$5,Month!$B11:$IC11)</f>
        <v>6.261</v>
      </c>
      <c r="BI11" s="55">
        <f>SUMIF(Month!$B$4:$IC$4,Quarter!BI$5,Month!$B11:$IC11)</f>
        <v>7.142</v>
      </c>
      <c r="BJ11" s="55">
        <f>SUMIF(Month!$B$4:$IC$4,Quarter!BJ$5,Month!$B11:$IC11)</f>
        <v>6.789</v>
      </c>
      <c r="BK11" s="55">
        <f>SUMIF(Month!$B$4:$IC$4,Quarter!BK$5,Month!$B11:$IC11)</f>
        <v>5.874</v>
      </c>
      <c r="BL11" s="55">
        <f>SUMIF(Month!$B$4:$IC$4,Quarter!BL$5,Month!$B11:$IC11)</f>
        <v>5.701</v>
      </c>
      <c r="BM11" s="55">
        <f>SUMIF(Month!$B$4:$IC$4,Quarter!BM$5,Month!$B11:$IC11)</f>
        <v>6.281</v>
      </c>
      <c r="BN11" s="55">
        <f>SUMIF(Month!$B$4:$IC$4,Quarter!BN$5,Month!$B11:$IC11)</f>
        <v>5.402</v>
      </c>
      <c r="BO11" s="55">
        <f>SUMIF(Month!$B$4:$IC$4,Quarter!BO$5,Month!$B11:$IC11)</f>
        <v>4.843</v>
      </c>
      <c r="BP11" s="55">
        <f>SUMIF(Month!$B$4:$IC$4,Quarter!BP$5,Month!$B11:$IC11)</f>
        <v>4.424</v>
      </c>
      <c r="BQ11" s="55">
        <f>SUMIF(Month!$B$4:$IC$4,Quarter!BQ$5,Month!$B11:$IC11)</f>
        <v>6.017</v>
      </c>
      <c r="BR11" s="55">
        <f>SUMIF(Month!$B$4:$IC$4,Quarter!BR$5,Month!$B11:$IC11)</f>
        <v>5.187</v>
      </c>
      <c r="BS11" s="55">
        <f>SUMIF(Month!$B$4:$IC$4,Quarter!BS$5,Month!$B11:$IC11)</f>
        <v>5.747</v>
      </c>
      <c r="BT11" s="88">
        <f>SUMIF(Month!$B$4:$IC$4,Quarter!BT$5,Month!$B11:$IC11)</f>
        <v>6.655</v>
      </c>
      <c r="BU11" s="88">
        <f>SUMIF(Month!$B$4:$IC$4,Quarter!BU$5,Month!$B11:$IC11)</f>
        <v>6.751</v>
      </c>
      <c r="BV11" s="88">
        <f>SUMIF(Month!$B$4:$IC$4,Quarter!BV$5,Month!$B11:$IC11)</f>
        <v>6.628</v>
      </c>
      <c r="BW11" s="56">
        <f>SUMIF(Month!$B$4:$IC$4,Quarter!BW$5,Month!$B11:$IC11)</f>
        <v>6.266</v>
      </c>
      <c r="BX11" s="56">
        <f>SUMIF(Month!$B$4:$IC$4,Quarter!BX$5,Month!$B11:$IC11)</f>
        <v>7.924</v>
      </c>
      <c r="BY11" s="56">
        <f>SUMIF(Month!$B$4:$IC$4,Quarter!BY$5,Month!$B11:$IC11)</f>
        <v>3.918</v>
      </c>
      <c r="BZ11" s="59"/>
    </row>
    <row r="12" ht="13.5" customHeight="1">
      <c r="A12" s="148">
        <f t="shared" si="1"/>
        <v>8</v>
      </c>
      <c r="B12" s="67" t="s">
        <v>16</v>
      </c>
      <c r="C12" s="68"/>
      <c r="D12" s="68">
        <f>SUMIF(Month!$B$4:$FC$4,Quarter!D$5,Month!$B12:$FC12)</f>
        <v>28.134</v>
      </c>
      <c r="E12" s="68">
        <f>SUMIF(Month!$B$4:$FC$4,Quarter!E$5,Month!$B12:$FC12)</f>
        <v>33.11</v>
      </c>
      <c r="F12" s="68">
        <f>SUMIF(Month!$B$4:$FC$4,Quarter!F$5,Month!$B12:$FC12)</f>
        <v>29.417</v>
      </c>
      <c r="G12" s="68">
        <f>SUMIF(Month!$B$4:$FC$4,Quarter!G$5,Month!$B12:$FC12)</f>
        <v>20.047</v>
      </c>
      <c r="H12" s="68">
        <f>SUMIF(Month!$B$4:$FC$4,Quarter!H$5,Month!$B12:$FC12)</f>
        <v>18.2</v>
      </c>
      <c r="I12" s="68">
        <f>SUMIF(Month!$B$4:$FC$4,Quarter!I$5,Month!$B12:$FC12)</f>
        <v>20.296</v>
      </c>
      <c r="J12" s="68">
        <f>SUMIF(Month!$B$4:$FC$4,Quarter!J$5,Month!$B12:$FC12)</f>
        <v>27.241</v>
      </c>
      <c r="K12" s="68">
        <f>SUMIF(Month!$B$4:$FC$4,Quarter!K$5,Month!$B12:$FC12)</f>
        <v>27.226</v>
      </c>
      <c r="L12" s="68">
        <f>SUMIF(Month!$B$4:$FC$4,Quarter!L$5,Month!$B12:$FC12)</f>
        <v>20.643</v>
      </c>
      <c r="M12" s="68">
        <f>SUMIF(Month!$B$4:$FC$4,Quarter!M$5,Month!$B12:$FC12)</f>
        <v>20.376</v>
      </c>
      <c r="N12" s="68">
        <f>SUMIF(Month!$B$4:$FC$4,Quarter!N$5,Month!$B12:$FC12)</f>
        <v>21.639</v>
      </c>
      <c r="O12" s="68">
        <f>SUMIF(Month!$B$4:$FC$4,Quarter!O$5,Month!$B12:$FC12)</f>
        <v>20.284</v>
      </c>
      <c r="P12" s="68">
        <f>SUMIF(Month!$B$4:$FC$4,Quarter!P$5,Month!$B12:$FC12)</f>
        <v>19.759</v>
      </c>
      <c r="Q12" s="68">
        <f>SUMIF(Month!$B$4:$FC$4,Quarter!Q$5,Month!$B12:$FC12)</f>
        <v>30.175</v>
      </c>
      <c r="R12" s="68">
        <f>SUMIF(Month!$B$4:$FC$4,Quarter!R$5,Month!$B12:$FC12)</f>
        <v>34.902</v>
      </c>
      <c r="S12" s="68">
        <f>SUMIF(Month!$B$4:$FC$4,Quarter!S$5,Month!$B12:$FC12)</f>
        <v>35.512</v>
      </c>
      <c r="T12" s="68">
        <f>SUMIF(Month!$B$4:$FC$4,Quarter!T$5,Month!$B12:$FC12)</f>
        <v>36.298</v>
      </c>
      <c r="U12" s="68">
        <f>SUMIF(Month!$B$4:$FC$4,Quarter!U$5,Month!$B12:$FC12)</f>
        <v>49.327</v>
      </c>
      <c r="V12" s="68">
        <f>SUMIF(Month!$B$4:$FC$4,Quarter!V$5,Month!$B12:$FC12)</f>
        <v>41.048</v>
      </c>
      <c r="W12" s="68">
        <f>SUMIF(Month!$B$4:$FC$4,Quarter!W$5,Month!$B12:$FC12)</f>
        <v>32.948</v>
      </c>
      <c r="X12" s="68">
        <f>SUMIF(Month!$B$4:$FC$4,Quarter!X$5,Month!$B12:$FC12)</f>
        <v>24.885</v>
      </c>
      <c r="Y12" s="68">
        <f>SUMIF(Month!$B$4:$FC$4,Quarter!Y$5,Month!$B12:$FC12)</f>
        <v>29.499</v>
      </c>
      <c r="Z12" s="68">
        <f>SUMIF(Month!$B$4:$FC$4,Quarter!Z$5,Month!$B12:$FC12)</f>
        <v>24.251</v>
      </c>
      <c r="AA12" s="68">
        <f>SUMIF(Month!$B$4:$FC$4,Quarter!AA$5,Month!$B12:$FC12)</f>
        <v>19.012</v>
      </c>
      <c r="AB12" s="68">
        <f>SUMIF(Month!$B$4:$FC$4,Quarter!AB$5,Month!$B12:$FC12)</f>
        <v>19.93</v>
      </c>
      <c r="AC12" s="68">
        <f>SUMIF(Month!$B$4:$FC$4,Quarter!AC$5,Month!$B12:$FC12)</f>
        <v>28.8</v>
      </c>
      <c r="AD12" s="68">
        <f>SUMIF(Month!$B$4:$FC$4,Quarter!AD$5,Month!$B12:$FC12)</f>
        <v>26.357</v>
      </c>
      <c r="AE12" s="68">
        <f>SUMIF(Month!$B$4:$FC$4,Quarter!AE$5,Month!$B12:$FC12)</f>
        <v>17.572</v>
      </c>
      <c r="AF12" s="68">
        <f>SUMIF(Month!$B$4:$FC$4,Quarter!AF$5,Month!$B12:$FC12)</f>
        <v>16.353</v>
      </c>
      <c r="AG12" s="68">
        <f>SUMIF(Month!$B$4:$FC$4,Quarter!AG$5,Month!$B12:$FC12)</f>
        <v>21.837</v>
      </c>
      <c r="AH12" s="68">
        <f>SUMIF(Month!$B$4:$FC$4,Quarter!AH$5,Month!$B12:$FC12)</f>
        <v>24.448</v>
      </c>
      <c r="AI12" s="68">
        <f>SUMIF(Month!$B$4:$FC$4,Quarter!AI$5,Month!$B12:$FC12)</f>
        <v>27.458</v>
      </c>
      <c r="AJ12" s="68">
        <f>SUMIF(Month!$B$4:$FC$4,Quarter!AJ$5,Month!$B12:$FC12)</f>
        <v>54.115</v>
      </c>
      <c r="AK12" s="68">
        <f>SUMIF(Month!$B$4:$FC$4,Quarter!AK$5,Month!$B12:$FC12)</f>
        <v>55.482</v>
      </c>
      <c r="AL12" s="68">
        <f>SUMIF(Month!$B$4:$FC$4,Quarter!AL$5,Month!$B12:$FC12)</f>
        <v>27.637</v>
      </c>
      <c r="AM12" s="68">
        <f>SUMIF(Month!$B$4:$FC$4,Quarter!AM$5,Month!$B12:$FC12)</f>
        <v>28.196</v>
      </c>
      <c r="AN12" s="68">
        <f>SUMIF(Month!$B$4:$FC$4,Quarter!AN$5,Month!$B12:$FC12)</f>
        <v>46.575</v>
      </c>
      <c r="AO12" s="68">
        <f>SUMIF(Month!$B$4:$FC$4,Quarter!AO$5,Month!$B12:$FC12)</f>
        <v>47.121</v>
      </c>
      <c r="AP12" s="68">
        <f>SUMIF(Month!$B$4:$FC$4,Quarter!AP$5,Month!$B12:$FC12)</f>
        <v>43.092</v>
      </c>
      <c r="AQ12" s="68">
        <f>SUMIF(Month!$B$4:$FC$4,Quarter!AQ$5,Month!$B12:$FC12)</f>
        <v>35.826</v>
      </c>
      <c r="AR12" s="68">
        <f>SUMIF(Month!$B$4:$FC$4,Quarter!AR$5,Month!$B12:$FC12)</f>
        <v>29.527</v>
      </c>
      <c r="AS12" s="68">
        <f>SUMIF(Month!$B$4:$FC$4,Quarter!AS$5,Month!$B12:$FC12)</f>
        <v>34.131</v>
      </c>
      <c r="AT12" s="68">
        <f>SUMIF(Month!$B$4:$FC$4,Quarter!AT$5,Month!$B12:$FC12)</f>
        <v>35.837</v>
      </c>
      <c r="AU12" s="68">
        <f>SUMIF(Month!$B$4:$FC$4,Quarter!AU$5,Month!$B12:$FC12)</f>
        <v>33.692</v>
      </c>
      <c r="AV12" s="68">
        <f>SUMIF(Month!$B$4:$FC$4,Quarter!AV$5,Month!$B12:$FC12)</f>
        <v>31.063</v>
      </c>
      <c r="AW12" s="68">
        <f>SUMIF(Month!$B$4:$FC$4,Quarter!AW$5,Month!$B12:$FC12)</f>
        <v>38.039</v>
      </c>
      <c r="AX12" s="68">
        <f>SUMIF(Month!$B$4:$FC$4,Quarter!AX$5,Month!$B12:$FC12)</f>
        <v>43.35</v>
      </c>
      <c r="AY12" s="68">
        <f>SUMIF(Month!$B$4:$FC$4,Quarter!AY$5,Month!$B12:$FC12)</f>
        <v>34.208</v>
      </c>
      <c r="AZ12" s="68">
        <f>SUMIF(Month!$B$4:$FC$4,Quarter!AZ$5,Month!$B12:$FC12)</f>
        <v>31.511</v>
      </c>
      <c r="BA12" s="68">
        <f>SUMIF(Month!$B$4:$FC$4,Quarter!BA$5,Month!$B12:$FC12)</f>
        <v>27.442</v>
      </c>
      <c r="BB12" s="68">
        <f>SUMIF(Month!$B$4:$FC$4,Quarter!BB$5,Month!$B12:$FC12)</f>
        <v>44.74</v>
      </c>
      <c r="BC12" s="68">
        <f>SUMIF(Month!$B$4:$FC$4,Quarter!BC$5,Month!$B12:$FC12)</f>
        <v>26.219</v>
      </c>
      <c r="BD12" s="68">
        <f>SUMIF(Month!$B$4:$FO$4,Quarter!BD$5,Month!$B12:$FO12)</f>
        <v>12.709</v>
      </c>
      <c r="BE12" s="68">
        <f>SUMIF(Month!$B$4:$FO$4,Quarter!BE$5,Month!$B12:$FO12)</f>
        <v>12.94</v>
      </c>
      <c r="BF12" s="68">
        <f>SUMIF(Month!$B$4:$FO$4,Quarter!BF$5,Month!$B12:$FO12)</f>
        <v>15.802</v>
      </c>
      <c r="BG12" s="68">
        <f>SUMIF(Month!$B$4:$FO$4,Quarter!BG$5,Month!$B12:$FO12)</f>
        <v>19.573</v>
      </c>
      <c r="BH12" s="68">
        <f>SUMIF(Month!$B$4:$IC$4,Quarter!BH$5,Month!$B12:$IC12)</f>
        <v>13.747</v>
      </c>
      <c r="BI12" s="68">
        <f>SUMIF(Month!$B$4:$IC$4,Quarter!BI$5,Month!$B12:$IC12)</f>
        <v>16.619</v>
      </c>
      <c r="BJ12" s="68">
        <f>SUMIF(Month!$B$4:$IC$4,Quarter!BJ$5,Month!$B12:$IC12)</f>
        <v>20.096</v>
      </c>
      <c r="BK12" s="68">
        <f>SUMIF(Month!$B$4:$IC$4,Quarter!BK$5,Month!$B12:$IC12)</f>
        <v>14.015</v>
      </c>
      <c r="BL12" s="68">
        <f>SUMIF(Month!$B$4:$IC$4,Quarter!BL$5,Month!$B12:$IC12)</f>
        <v>18.674</v>
      </c>
      <c r="BM12" s="68">
        <f>SUMIF(Month!$B$4:$IC$4,Quarter!BM$5,Month!$B12:$IC12)</f>
        <v>33.739</v>
      </c>
      <c r="BN12" s="68">
        <f>SUMIF(Month!$B$4:$IC$4,Quarter!BN$5,Month!$B12:$IC12)</f>
        <v>20.858</v>
      </c>
      <c r="BO12" s="68">
        <f>SUMIF(Month!$B$4:$IC$4,Quarter!BO$5,Month!$B12:$IC12)</f>
        <v>12.576</v>
      </c>
      <c r="BP12" s="68">
        <f>SUMIF(Month!$B$4:$IC$4,Quarter!BP$5,Month!$B12:$IC12)</f>
        <v>13.06</v>
      </c>
      <c r="BQ12" s="68">
        <f>SUMIF(Month!$B$4:$IC$4,Quarter!BQ$5,Month!$B12:$IC12)</f>
        <v>12.032</v>
      </c>
      <c r="BR12" s="68">
        <f>SUMIF(Month!$B$4:$IC$4,Quarter!BR$5,Month!$B12:$IC12)</f>
        <v>12.509</v>
      </c>
      <c r="BS12" s="68">
        <f>SUMIF(Month!$B$4:$IC$4,Quarter!BS$5,Month!$B12:$IC12)</f>
        <v>21.217</v>
      </c>
      <c r="BT12" s="165">
        <f>SUMIF(Month!$B$4:$IC$4,Quarter!BT$5,Month!$B12:$IC12)</f>
        <v>16.929</v>
      </c>
      <c r="BU12" s="165">
        <f>SUMIF(Month!$B$4:$IC$4,Quarter!BU$5,Month!$B12:$IC12)</f>
        <v>9.866</v>
      </c>
      <c r="BV12" s="165">
        <f>SUMIF(Month!$B$4:$IC$4,Quarter!BV$5,Month!$B12:$IC12)</f>
        <v>15.834</v>
      </c>
      <c r="BW12" s="61">
        <f>SUMIF(Month!$B$4:$IC$4,Quarter!BW$5,Month!$B12:$IC12)</f>
        <v>35.667</v>
      </c>
      <c r="BX12" s="61">
        <f>SUMIF(Month!$B$4:$IC$4,Quarter!BX$5,Month!$B12:$IC12)</f>
        <v>21.999</v>
      </c>
      <c r="BY12" s="61">
        <f>SUMIF(Month!$B$4:$IC$4,Quarter!BY$5,Month!$B12:$IC12)</f>
        <v>62.492</v>
      </c>
      <c r="BZ12" s="59"/>
    </row>
    <row r="13" ht="13.5" customHeight="1">
      <c r="A13" s="148">
        <f t="shared" si="1"/>
        <v>9</v>
      </c>
      <c r="B13" s="54" t="s">
        <v>17</v>
      </c>
      <c r="C13" s="55"/>
      <c r="D13" s="55">
        <f>SUMIF(Month!$B$4:$FC$4,Quarter!D$5,Month!$B13:$FC13)</f>
        <v>51.274</v>
      </c>
      <c r="E13" s="55">
        <f>SUMIF(Month!$B$4:$FC$4,Quarter!E$5,Month!$B13:$FC13)</f>
        <v>56.734</v>
      </c>
      <c r="F13" s="55">
        <f>SUMIF(Month!$B$4:$FC$4,Quarter!F$5,Month!$B13:$FC13)</f>
        <v>59.329</v>
      </c>
      <c r="G13" s="55">
        <f>SUMIF(Month!$B$4:$FC$4,Quarter!G$5,Month!$B13:$FC13)</f>
        <v>59.84</v>
      </c>
      <c r="H13" s="55">
        <f>SUMIF(Month!$B$4:$FC$4,Quarter!H$5,Month!$B13:$FC13)</f>
        <v>51.229</v>
      </c>
      <c r="I13" s="55">
        <f>SUMIF(Month!$B$4:$FC$4,Quarter!I$5,Month!$B13:$FC13)</f>
        <v>59.282</v>
      </c>
      <c r="J13" s="55">
        <f>SUMIF(Month!$B$4:$FC$4,Quarter!J$5,Month!$B13:$FC13)</f>
        <v>60.95</v>
      </c>
      <c r="K13" s="55">
        <f>SUMIF(Month!$B$4:$FC$4,Quarter!K$5,Month!$B13:$FC13)</f>
        <v>52.733</v>
      </c>
      <c r="L13" s="55">
        <f>SUMIF(Month!$B$4:$FC$4,Quarter!L$5,Month!$B13:$FC13)</f>
        <v>49.516</v>
      </c>
      <c r="M13" s="55">
        <f>SUMIF(Month!$B$4:$FC$4,Quarter!M$5,Month!$B13:$FC13)</f>
        <v>46.163</v>
      </c>
      <c r="N13" s="55">
        <f>SUMIF(Month!$B$4:$FC$4,Quarter!N$5,Month!$B13:$FC13)</f>
        <v>53.812</v>
      </c>
      <c r="O13" s="55">
        <f>SUMIF(Month!$B$4:$FC$4,Quarter!O$5,Month!$B13:$FC13)</f>
        <v>77.068</v>
      </c>
      <c r="P13" s="55">
        <f>SUMIF(Month!$B$4:$FC$4,Quarter!P$5,Month!$B13:$FC13)</f>
        <v>46.196</v>
      </c>
      <c r="Q13" s="55">
        <f>SUMIF(Month!$B$4:$FC$4,Quarter!Q$5,Month!$B13:$FC13)</f>
        <v>67.215</v>
      </c>
      <c r="R13" s="55">
        <f>SUMIF(Month!$B$4:$FC$4,Quarter!R$5,Month!$B13:$FC13)</f>
        <v>68.123</v>
      </c>
      <c r="S13" s="55">
        <f>SUMIF(Month!$B$4:$FC$4,Quarter!S$5,Month!$B13:$FC13)</f>
        <v>50.746</v>
      </c>
      <c r="T13" s="55">
        <f>SUMIF(Month!$B$4:$FC$4,Quarter!T$5,Month!$B13:$FC13)</f>
        <v>51.426</v>
      </c>
      <c r="U13" s="55">
        <f>SUMIF(Month!$B$4:$FC$4,Quarter!U$5,Month!$B13:$FC13)</f>
        <v>47.895</v>
      </c>
      <c r="V13" s="55">
        <f>SUMIF(Month!$B$4:$FC$4,Quarter!V$5,Month!$B13:$FC13)</f>
        <v>53.161</v>
      </c>
      <c r="W13" s="55">
        <f>SUMIF(Month!$B$4:$FC$4,Quarter!W$5,Month!$B13:$FC13)</f>
        <v>52.002</v>
      </c>
      <c r="X13" s="55">
        <f>SUMIF(Month!$B$4:$FC$4,Quarter!X$5,Month!$B13:$FC13)</f>
        <v>45.774</v>
      </c>
      <c r="Y13" s="55">
        <f>SUMIF(Month!$B$4:$FC$4,Quarter!Y$5,Month!$B13:$FC13)</f>
        <v>63.488</v>
      </c>
      <c r="Z13" s="55">
        <f>SUMIF(Month!$B$4:$FC$4,Quarter!Z$5,Month!$B13:$FC13)</f>
        <v>58.861</v>
      </c>
      <c r="AA13" s="55">
        <f>SUMIF(Month!$B$4:$FC$4,Quarter!AA$5,Month!$B13:$FC13)</f>
        <v>46.806</v>
      </c>
      <c r="AB13" s="55">
        <f>SUMIF(Month!$B$4:$FC$4,Quarter!AB$5,Month!$B13:$FC13)</f>
        <v>49.578</v>
      </c>
      <c r="AC13" s="55">
        <f>SUMIF(Month!$B$4:$FC$4,Quarter!AC$5,Month!$B13:$FC13)</f>
        <v>46.739</v>
      </c>
      <c r="AD13" s="55">
        <f>SUMIF(Month!$B$4:$FC$4,Quarter!AD$5,Month!$B13:$FC13)</f>
        <v>65.639</v>
      </c>
      <c r="AE13" s="55">
        <f>SUMIF(Month!$B$4:$FC$4,Quarter!AE$5,Month!$B13:$FC13)</f>
        <v>51.75</v>
      </c>
      <c r="AF13" s="55">
        <f>SUMIF(Month!$B$4:$FC$4,Quarter!AF$5,Month!$B13:$FC13)</f>
        <v>44.41</v>
      </c>
      <c r="AG13" s="55">
        <f>SUMIF(Month!$B$4:$FC$4,Quarter!AG$5,Month!$B13:$FC13)</f>
        <v>50.966</v>
      </c>
      <c r="AH13" s="55">
        <f>SUMIF(Month!$B$4:$FC$4,Quarter!AH$5,Month!$B13:$FC13)</f>
        <v>56.604</v>
      </c>
      <c r="AI13" s="55">
        <f>SUMIF(Month!$B$4:$FC$4,Quarter!AI$5,Month!$B13:$FC13)</f>
        <v>61.977</v>
      </c>
      <c r="AJ13" s="55">
        <f>SUMIF(Month!$B$4:$FC$4,Quarter!AJ$5,Month!$B13:$FC13)</f>
        <v>44.779</v>
      </c>
      <c r="AK13" s="55">
        <f>SUMIF(Month!$B$4:$FC$4,Quarter!AK$5,Month!$B13:$FC13)</f>
        <v>49.101</v>
      </c>
      <c r="AL13" s="55">
        <f>SUMIF(Month!$B$4:$FC$4,Quarter!AL$5,Month!$B13:$FC13)</f>
        <v>52.83</v>
      </c>
      <c r="AM13" s="55">
        <f>SUMIF(Month!$B$4:$FC$4,Quarter!AM$5,Month!$B13:$FC13)</f>
        <v>45.966</v>
      </c>
      <c r="AN13" s="55">
        <f>SUMIF(Month!$B$4:$FC$4,Quarter!AN$5,Month!$B13:$FC13)</f>
        <v>42.17</v>
      </c>
      <c r="AO13" s="55">
        <f>SUMIF(Month!$B$4:$FC$4,Quarter!AO$5,Month!$B13:$FC13)</f>
        <v>56.914</v>
      </c>
      <c r="AP13" s="55">
        <f>SUMIF(Month!$B$4:$FC$4,Quarter!AP$5,Month!$B13:$FC13)</f>
        <v>68.21</v>
      </c>
      <c r="AQ13" s="55">
        <f>SUMIF(Month!$B$4:$FC$4,Quarter!AQ$5,Month!$B13:$FC13)</f>
        <v>65.002</v>
      </c>
      <c r="AR13" s="55">
        <f>SUMIF(Month!$B$4:$FC$4,Quarter!AR$5,Month!$B13:$FC13)</f>
        <v>57.97</v>
      </c>
      <c r="AS13" s="55">
        <f>SUMIF(Month!$B$4:$FC$4,Quarter!AS$5,Month!$B13:$FC13)</f>
        <v>65.857</v>
      </c>
      <c r="AT13" s="55">
        <f>SUMIF(Month!$B$4:$FC$4,Quarter!AT$5,Month!$B13:$FC13)</f>
        <v>61.53</v>
      </c>
      <c r="AU13" s="55">
        <f>SUMIF(Month!$B$4:$FC$4,Quarter!AU$5,Month!$B13:$FC13)</f>
        <v>53.568</v>
      </c>
      <c r="AV13" s="55">
        <f>SUMIF(Month!$B$4:$FC$4,Quarter!AV$5,Month!$B13:$FC13)</f>
        <v>58.516</v>
      </c>
      <c r="AW13" s="55">
        <f>SUMIF(Month!$B$4:$FC$4,Quarter!AW$5,Month!$B13:$FC13)</f>
        <v>57.008</v>
      </c>
      <c r="AX13" s="55">
        <f>SUMIF(Month!$B$4:$FC$4,Quarter!AX$5,Month!$B13:$FC13)</f>
        <v>72.776</v>
      </c>
      <c r="AY13" s="55">
        <f>SUMIF(Month!$B$4:$FC$4,Quarter!AY$5,Month!$B13:$FC13)</f>
        <v>57.696</v>
      </c>
      <c r="AZ13" s="55">
        <f>SUMIF(Month!$B$4:$FC$4,Quarter!AZ$5,Month!$B13:$FC13)</f>
        <v>55.39</v>
      </c>
      <c r="BA13" s="55">
        <f>SUMIF(Month!$B$4:$FC$4,Quarter!BA$5,Month!$B13:$FC13)</f>
        <v>55.514</v>
      </c>
      <c r="BB13" s="55">
        <f>SUMIF(Month!$B$4:$FC$4,Quarter!BB$5,Month!$B13:$FC13)</f>
        <v>68.018</v>
      </c>
      <c r="BC13" s="55">
        <f>SUMIF(Month!$B$4:$FC$4,Quarter!BC$5,Month!$B13:$FC13)</f>
        <v>58.831</v>
      </c>
      <c r="BD13" s="55">
        <f>SUMIF(Month!$B$4:$FO$4,Quarter!BD$5,Month!$B13:$FO13)</f>
        <v>59.832</v>
      </c>
      <c r="BE13" s="55">
        <f>SUMIF(Month!$B$4:$FO$4,Quarter!BE$5,Month!$B13:$FO13)</f>
        <v>56.992</v>
      </c>
      <c r="BF13" s="55">
        <f>SUMIF(Month!$B$4:$FO$4,Quarter!BF$5,Month!$B13:$FO13)</f>
        <v>66.849</v>
      </c>
      <c r="BG13" s="55">
        <f>SUMIF(Month!$B$4:$FO$4,Quarter!BG$5,Month!$B13:$FO13)</f>
        <v>58.468</v>
      </c>
      <c r="BH13" s="55">
        <f>SUMIF(Month!$B$4:$IC$4,Quarter!BH$5,Month!$B13:$IC13)</f>
        <v>52.208</v>
      </c>
      <c r="BI13" s="55">
        <f>SUMIF(Month!$B$4:$IC$4,Quarter!BI$5,Month!$B13:$IC13)</f>
        <v>63.338</v>
      </c>
      <c r="BJ13" s="55">
        <f>SUMIF(Month!$B$4:$IC$4,Quarter!BJ$5,Month!$B13:$IC13)</f>
        <v>68.477</v>
      </c>
      <c r="BK13" s="55">
        <f>SUMIF(Month!$B$4:$IC$4,Quarter!BK$5,Month!$B13:$IC13)</f>
        <v>54.782</v>
      </c>
      <c r="BL13" s="55">
        <f>SUMIF(Month!$B$4:$IC$4,Quarter!BL$5,Month!$B13:$IC13)</f>
        <v>55.488</v>
      </c>
      <c r="BM13" s="55">
        <f>SUMIF(Month!$B$4:$IC$4,Quarter!BM$5,Month!$B13:$IC13)</f>
        <v>59.047</v>
      </c>
      <c r="BN13" s="55">
        <f>SUMIF(Month!$B$4:$IC$4,Quarter!BN$5,Month!$B13:$IC13)</f>
        <v>59.307</v>
      </c>
      <c r="BO13" s="55">
        <f>SUMIF(Month!$B$4:$IC$4,Quarter!BO$5,Month!$B13:$IC13)</f>
        <v>50.897</v>
      </c>
      <c r="BP13" s="55">
        <f>SUMIF(Month!$B$4:$IC$4,Quarter!BP$5,Month!$B13:$IC13)</f>
        <v>49.111</v>
      </c>
      <c r="BQ13" s="55">
        <f>SUMIF(Month!$B$4:$IC$4,Quarter!BQ$5,Month!$B13:$IC13)</f>
        <v>51.621</v>
      </c>
      <c r="BR13" s="55">
        <f>SUMIF(Month!$B$4:$IC$4,Quarter!BR$5,Month!$B13:$IC13)</f>
        <v>47.183</v>
      </c>
      <c r="BS13" s="55">
        <f>SUMIF(Month!$B$4:$IC$4,Quarter!BS$5,Month!$B13:$IC13)</f>
        <v>39.629</v>
      </c>
      <c r="BT13" s="88">
        <f>SUMIF(Month!$B$4:$IC$4,Quarter!BT$5,Month!$B13:$IC13)</f>
        <v>53.66</v>
      </c>
      <c r="BU13" s="88">
        <f>SUMIF(Month!$B$4:$IC$4,Quarter!BU$5,Month!$B13:$IC13)</f>
        <v>63.92</v>
      </c>
      <c r="BV13" s="88">
        <f>SUMIF(Month!$B$4:$IC$4,Quarter!BV$5,Month!$B13:$IC13)</f>
        <v>63.304</v>
      </c>
      <c r="BW13" s="56">
        <f>SUMIF(Month!$B$4:$IC$4,Quarter!BW$5,Month!$B13:$IC13)</f>
        <v>57.378</v>
      </c>
      <c r="BX13" s="56">
        <f>SUMIF(Month!$B$4:$IC$4,Quarter!BX$5,Month!$B13:$IC13)</f>
        <v>60.737</v>
      </c>
      <c r="BY13" s="56">
        <f>SUMIF(Month!$B$4:$IC$4,Quarter!BY$5,Month!$B13:$IC13)</f>
        <v>59.834</v>
      </c>
      <c r="BZ13" s="59"/>
    </row>
    <row r="14" ht="13.5" customHeight="1">
      <c r="A14" s="148">
        <f t="shared" si="1"/>
        <v>10</v>
      </c>
      <c r="B14" s="71" t="s">
        <v>18</v>
      </c>
      <c r="C14" s="72"/>
      <c r="D14" s="72">
        <f>SUMIF(Month!$B$4:$FC$4,Quarter!D$5,Month!$B14:$FC14)</f>
        <v>139.853</v>
      </c>
      <c r="E14" s="72">
        <f>SUMIF(Month!$B$4:$FC$4,Quarter!E$5,Month!$B14:$FC14)</f>
        <v>157.325</v>
      </c>
      <c r="F14" s="72">
        <f>SUMIF(Month!$B$4:$FC$4,Quarter!F$5,Month!$B14:$FC14)</f>
        <v>166.176</v>
      </c>
      <c r="G14" s="72">
        <f>SUMIF(Month!$B$4:$FC$4,Quarter!G$5,Month!$B14:$FC14)</f>
        <v>151.378</v>
      </c>
      <c r="H14" s="72">
        <f>SUMIF(Month!$B$4:$FC$4,Quarter!H$5,Month!$B14:$FC14)</f>
        <v>137.163</v>
      </c>
      <c r="I14" s="72">
        <f>SUMIF(Month!$B$4:$FC$4,Quarter!I$5,Month!$B14:$FC14)</f>
        <v>155.697</v>
      </c>
      <c r="J14" s="72">
        <f>SUMIF(Month!$B$4:$FC$4,Quarter!J$5,Month!$B14:$FC14)</f>
        <v>168.063</v>
      </c>
      <c r="K14" s="72">
        <f>SUMIF(Month!$B$4:$FC$4,Quarter!K$5,Month!$B14:$FC14)</f>
        <v>161.483</v>
      </c>
      <c r="L14" s="72">
        <f>SUMIF(Month!$B$4:$FC$4,Quarter!L$5,Month!$B14:$FC14)</f>
        <v>141.418</v>
      </c>
      <c r="M14" s="72">
        <f>SUMIF(Month!$B$4:$FC$4,Quarter!M$5,Month!$B14:$FC14)</f>
        <v>142.345</v>
      </c>
      <c r="N14" s="72">
        <f>SUMIF(Month!$B$4:$FC$4,Quarter!N$5,Month!$B14:$FC14)</f>
        <v>159.705</v>
      </c>
      <c r="O14" s="72">
        <f>SUMIF(Month!$B$4:$FC$4,Quarter!O$5,Month!$B14:$FC14)</f>
        <v>182.94</v>
      </c>
      <c r="P14" s="72">
        <f>SUMIF(Month!$B$4:$FC$4,Quarter!P$5,Month!$B14:$FC14)</f>
        <v>132.194</v>
      </c>
      <c r="Q14" s="72">
        <f>SUMIF(Month!$B$4:$FC$4,Quarter!Q$5,Month!$B14:$FC14)</f>
        <v>175.505</v>
      </c>
      <c r="R14" s="72">
        <f>SUMIF(Month!$B$4:$FC$4,Quarter!R$5,Month!$B14:$FC14)</f>
        <v>185.056</v>
      </c>
      <c r="S14" s="72">
        <f>SUMIF(Month!$B$4:$FC$4,Quarter!S$5,Month!$B14:$FC14)</f>
        <v>163.603</v>
      </c>
      <c r="T14" s="72">
        <f>SUMIF(Month!$B$4:$FC$4,Quarter!T$5,Month!$B14:$FC14)</f>
        <v>154.04</v>
      </c>
      <c r="U14" s="72">
        <f>SUMIF(Month!$B$4:$FC$4,Quarter!U$5,Month!$B14:$FC14)</f>
        <v>170.52</v>
      </c>
      <c r="V14" s="72">
        <f>SUMIF(Month!$B$4:$FC$4,Quarter!V$5,Month!$B14:$FC14)</f>
        <v>177.106</v>
      </c>
      <c r="W14" s="72">
        <f>SUMIF(Month!$B$4:$FC$4,Quarter!W$5,Month!$B14:$FC14)</f>
        <v>164.576</v>
      </c>
      <c r="X14" s="72">
        <f>SUMIF(Month!$B$4:$FC$4,Quarter!X$5,Month!$B14:$FC14)</f>
        <v>140.701</v>
      </c>
      <c r="Y14" s="72">
        <f>SUMIF(Month!$B$4:$FC$4,Quarter!Y$5,Month!$B14:$FC14)</f>
        <v>174.71</v>
      </c>
      <c r="Z14" s="72">
        <f>SUMIF(Month!$B$4:$FC$4,Quarter!Z$5,Month!$B14:$FC14)</f>
        <v>174.625</v>
      </c>
      <c r="AA14" s="72">
        <f>SUMIF(Month!$B$4:$FC$4,Quarter!AA$5,Month!$B14:$FC14)</f>
        <v>149.09</v>
      </c>
      <c r="AB14" s="72">
        <f>SUMIF(Month!$B$4:$FC$4,Quarter!AB$5,Month!$B14:$FC14)</f>
        <v>146.57</v>
      </c>
      <c r="AC14" s="72">
        <f>SUMIF(Month!$B$4:$FC$4,Quarter!AC$5,Month!$B14:$FC14)</f>
        <v>153.577</v>
      </c>
      <c r="AD14" s="72">
        <f>SUMIF(Month!$B$4:$FC$4,Quarter!AD$5,Month!$B14:$FC14)</f>
        <v>180.758</v>
      </c>
      <c r="AE14" s="72">
        <f>SUMIF(Month!$B$4:$FC$4,Quarter!AE$5,Month!$B14:$FC14)</f>
        <v>155.062</v>
      </c>
      <c r="AF14" s="72">
        <f>SUMIF(Month!$B$4:$FC$4,Quarter!AF$5,Month!$B14:$FC14)</f>
        <v>134.029</v>
      </c>
      <c r="AG14" s="72">
        <f>SUMIF(Month!$B$4:$FC$4,Quarter!AG$5,Month!$B14:$FC14)</f>
        <v>159.54</v>
      </c>
      <c r="AH14" s="72">
        <f>SUMIF(Month!$B$4:$FC$4,Quarter!AH$5,Month!$B14:$FC14)</f>
        <v>170.91</v>
      </c>
      <c r="AI14" s="72">
        <f>SUMIF(Month!$B$4:$FC$4,Quarter!AI$5,Month!$B14:$FC14)</f>
        <v>183.432</v>
      </c>
      <c r="AJ14" s="72">
        <f>SUMIF(Month!$B$4:$FC$4,Quarter!AJ$5,Month!$B14:$FC14)</f>
        <v>173.354</v>
      </c>
      <c r="AK14" s="72">
        <f>SUMIF(Month!$B$4:$FC$4,Quarter!AK$5,Month!$B14:$FC14)</f>
        <v>181.933</v>
      </c>
      <c r="AL14" s="72">
        <f>SUMIF(Month!$B$4:$FC$4,Quarter!AL$5,Month!$B14:$FC14)</f>
        <v>171.537</v>
      </c>
      <c r="AM14" s="72">
        <f>SUMIF(Month!$B$4:$FC$4,Quarter!AM$5,Month!$B14:$FC14)</f>
        <v>160.323</v>
      </c>
      <c r="AN14" s="72">
        <f>SUMIF(Month!$B$4:$FC$4,Quarter!AN$5,Month!$B14:$FC14)</f>
        <v>162.455</v>
      </c>
      <c r="AO14" s="72">
        <f>SUMIF(Month!$B$4:$FC$4,Quarter!AO$5,Month!$B14:$FC14)</f>
        <v>187.229</v>
      </c>
      <c r="AP14" s="72">
        <f>SUMIF(Month!$B$4:$FC$4,Quarter!AP$5,Month!$B14:$FC14)</f>
        <v>202.937</v>
      </c>
      <c r="AQ14" s="72">
        <f>SUMIF(Month!$B$4:$FC$4,Quarter!AQ$5,Month!$B14:$FC14)</f>
        <v>190.34</v>
      </c>
      <c r="AR14" s="72">
        <f>SUMIF(Month!$B$4:$FC$4,Quarter!AR$5,Month!$B14:$FC14)</f>
        <v>167.982</v>
      </c>
      <c r="AS14" s="72">
        <f>SUMIF(Month!$B$4:$FC$4,Quarter!AS$5,Month!$B14:$FC14)</f>
        <v>188.147</v>
      </c>
      <c r="AT14" s="72">
        <f>SUMIF(Month!$B$4:$FC$4,Quarter!AT$5,Month!$B14:$FC14)</f>
        <v>190.053</v>
      </c>
      <c r="AU14" s="72">
        <f>SUMIF(Month!$B$4:$FC$4,Quarter!AU$5,Month!$B14:$FC14)</f>
        <v>173.445</v>
      </c>
      <c r="AV14" s="72">
        <f>SUMIF(Month!$B$4:$FC$4,Quarter!AV$5,Month!$B14:$FC14)</f>
        <v>172.395</v>
      </c>
      <c r="AW14" s="72">
        <f>SUMIF(Month!$B$4:$FC$4,Quarter!AW$5,Month!$B14:$FC14)</f>
        <v>185.086</v>
      </c>
      <c r="AX14" s="72">
        <f>SUMIF(Month!$B$4:$FC$4,Quarter!AX$5,Month!$B14:$FC14)</f>
        <v>216.286</v>
      </c>
      <c r="AY14" s="72">
        <f>SUMIF(Month!$B$4:$FC$4,Quarter!AY$5,Month!$B14:$FC14)</f>
        <v>187.208</v>
      </c>
      <c r="AZ14" s="72">
        <f>SUMIF(Month!$B$4:$FC$4,Quarter!AZ$5,Month!$B14:$FC14)</f>
        <v>179.085</v>
      </c>
      <c r="BA14" s="72">
        <f>SUMIF(Month!$B$4:$FC$4,Quarter!BA$5,Month!$B14:$FC14)</f>
        <v>166.824</v>
      </c>
      <c r="BB14" s="72">
        <f>SUMIF(Month!$B$4:$FC$4,Quarter!BB$5,Month!$B14:$FC14)</f>
        <v>216.244</v>
      </c>
      <c r="BC14" s="72">
        <f>SUMIF(Month!$B$4:$FC$4,Quarter!BC$5,Month!$B14:$FC14)</f>
        <v>187.895</v>
      </c>
      <c r="BD14" s="72">
        <f>SUMIF(Month!$B$4:$FO$4,Quarter!BD$5,Month!$B14:$FO14)</f>
        <v>166.518</v>
      </c>
      <c r="BE14" s="72">
        <f>SUMIF(Month!$B$4:$FO$4,Quarter!BE$5,Month!$B14:$FO14)</f>
        <v>164.345</v>
      </c>
      <c r="BF14" s="72">
        <f>SUMIF(Month!$B$4:$FO$4,Quarter!BF$5,Month!$B14:$FO14)</f>
        <v>185.919</v>
      </c>
      <c r="BG14" s="72">
        <f>SUMIF(Month!$B$4:$FO$4,Quarter!BG$5,Month!$B14:$FO14)</f>
        <v>176.356</v>
      </c>
      <c r="BH14" s="72">
        <f>SUMIF(Month!$B$4:$IC$4,Quarter!BH$5,Month!$B14:$IC14)</f>
        <v>156.637</v>
      </c>
      <c r="BI14" s="72">
        <f>SUMIF(Month!$B$4:$IC$4,Quarter!BI$5,Month!$B14:$IC14)</f>
        <v>167.893</v>
      </c>
      <c r="BJ14" s="72">
        <f>SUMIF(Month!$B$4:$IC$4,Quarter!BJ$5,Month!$B14:$IC14)</f>
        <v>187.935</v>
      </c>
      <c r="BK14" s="72">
        <f>SUMIF(Month!$B$4:$IC$4,Quarter!BK$5,Month!$B14:$IC14)</f>
        <v>162.762</v>
      </c>
      <c r="BL14" s="72">
        <f>SUMIF(Month!$B$4:$IC$4,Quarter!BL$5,Month!$B14:$IC14)</f>
        <v>168.124</v>
      </c>
      <c r="BM14" s="72">
        <f>SUMIF(Month!$B$4:$IC$4,Quarter!BM$5,Month!$B14:$IC14)</f>
        <v>185.974</v>
      </c>
      <c r="BN14" s="72">
        <f>SUMIF(Month!$B$4:$IC$4,Quarter!BN$5,Month!$B14:$IC14)</f>
        <v>164.764</v>
      </c>
      <c r="BO14" s="72">
        <f>SUMIF(Month!$B$4:$IC$4,Quarter!BO$5,Month!$B14:$IC14)</f>
        <v>147.03</v>
      </c>
      <c r="BP14" s="72">
        <f>SUMIF(Month!$B$4:$IC$4,Quarter!BP$5,Month!$B14:$IC14)</f>
        <v>136.988</v>
      </c>
      <c r="BQ14" s="72">
        <f>SUMIF(Month!$B$4:$IC$4,Quarter!BQ$5,Month!$B14:$IC14)</f>
        <v>136.67</v>
      </c>
      <c r="BR14" s="72">
        <f>SUMIF(Month!$B$4:$IC$4,Quarter!BR$5,Month!$B14:$IC14)</f>
        <v>131.205</v>
      </c>
      <c r="BS14" s="72">
        <f>SUMIF(Month!$B$4:$IC$4,Quarter!BS$5,Month!$B14:$IC14)</f>
        <v>139.453</v>
      </c>
      <c r="BT14" s="166">
        <f>SUMIF(Month!$B$4:$IC$4,Quarter!BT$5,Month!$B14:$IC14)</f>
        <v>147.033</v>
      </c>
      <c r="BU14" s="166">
        <f>SUMIF(Month!$B$4:$IC$4,Quarter!BU$5,Month!$B14:$IC14)</f>
        <v>159.075</v>
      </c>
      <c r="BV14" s="166">
        <f>SUMIF(Month!$B$4:$IC$4,Quarter!BV$5,Month!$B14:$IC14)</f>
        <v>170.613</v>
      </c>
      <c r="BW14" s="73">
        <f>SUMIF(Month!$B$4:$IC$4,Quarter!BW$5,Month!$B14:$IC14)</f>
        <v>186.65</v>
      </c>
      <c r="BX14" s="73">
        <f>SUMIF(Month!$B$4:$IC$4,Quarter!BX$5,Month!$B14:$IC14)</f>
        <v>177.078</v>
      </c>
      <c r="BY14" s="73">
        <f>SUMIF(Month!$B$4:$IC$4,Quarter!BY$5,Month!$B14:$IC14)</f>
        <v>211.218</v>
      </c>
      <c r="BZ14" s="59"/>
    </row>
    <row r="15" ht="4.5" customHeight="1">
      <c r="A15" s="148">
        <f t="shared" si="1"/>
        <v>11</v>
      </c>
      <c r="B15" s="74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4"/>
      <c r="BU15" s="74"/>
      <c r="BV15" s="74"/>
      <c r="BW15" s="84"/>
      <c r="BX15" s="84"/>
      <c r="BY15" s="84"/>
      <c r="BZ15" s="80"/>
    </row>
    <row r="16" ht="13.5" customHeight="1">
      <c r="A16" s="148">
        <f t="shared" si="1"/>
        <v>12</v>
      </c>
      <c r="B16" s="77" t="s">
        <v>19</v>
      </c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162"/>
      <c r="BS16" s="162"/>
      <c r="BT16" s="163"/>
      <c r="BU16" s="163"/>
      <c r="BV16" s="163"/>
      <c r="BW16" s="79"/>
      <c r="BX16" s="79"/>
      <c r="BY16" s="79"/>
      <c r="BZ16" s="75"/>
    </row>
    <row r="17" ht="13.5" customHeight="1">
      <c r="A17" s="148">
        <f t="shared" si="1"/>
        <v>13</v>
      </c>
      <c r="B17" s="54" t="s">
        <v>11</v>
      </c>
      <c r="C17" s="55"/>
      <c r="D17" s="55">
        <f>SUMIF(Month!$B$4:$FC$4,Quarter!D$5,Month!$B17:$FC17)</f>
        <v>30.585</v>
      </c>
      <c r="E17" s="55">
        <f>SUMIF(Month!$B$4:$FC$4,Quarter!E$5,Month!$B17:$FC17)</f>
        <v>34.547</v>
      </c>
      <c r="F17" s="55">
        <f>SUMIF(Month!$B$4:$FC$4,Quarter!F$5,Month!$B17:$FC17)</f>
        <v>37.797</v>
      </c>
      <c r="G17" s="55">
        <f>SUMIF(Month!$B$4:$FC$4,Quarter!G$5,Month!$B17:$FC17)</f>
        <v>40.031</v>
      </c>
      <c r="H17" s="55">
        <f>SUMIF(Month!$B$4:$FC$4,Quarter!H$5,Month!$B17:$FC17)</f>
        <v>32.934</v>
      </c>
      <c r="I17" s="55">
        <f>SUMIF(Month!$B$4:$FC$4,Quarter!I$5,Month!$B17:$FC17)</f>
        <v>37.03</v>
      </c>
      <c r="J17" s="55">
        <f>SUMIF(Month!$B$4:$FC$4,Quarter!J$5,Month!$B17:$FC17)</f>
        <v>38.537</v>
      </c>
      <c r="K17" s="55">
        <f>SUMIF(Month!$B$4:$FC$4,Quarter!K$5,Month!$B17:$FC17)</f>
        <v>42.263</v>
      </c>
      <c r="L17" s="55">
        <f>SUMIF(Month!$B$4:$FC$4,Quarter!L$5,Month!$B17:$FC17)</f>
        <v>35.094</v>
      </c>
      <c r="M17" s="55">
        <f>SUMIF(Month!$B$4:$FC$4,Quarter!M$5,Month!$B17:$FC17)</f>
        <v>34.856</v>
      </c>
      <c r="N17" s="55">
        <f>SUMIF(Month!$B$4:$FC$4,Quarter!N$5,Month!$B17:$FC17)</f>
        <v>37.056</v>
      </c>
      <c r="O17" s="55">
        <f>SUMIF(Month!$B$4:$FC$4,Quarter!O$5,Month!$B17:$FC17)</f>
        <v>38.564</v>
      </c>
      <c r="P17" s="55">
        <f>SUMIF(Month!$B$4:$FC$4,Quarter!P$5,Month!$B17:$FC17)</f>
        <v>32.208</v>
      </c>
      <c r="Q17" s="55">
        <f>SUMIF(Month!$B$4:$FC$4,Quarter!Q$5,Month!$B17:$FC17)</f>
        <v>36.701</v>
      </c>
      <c r="R17" s="55">
        <f>SUMIF(Month!$B$4:$FC$4,Quarter!R$5,Month!$B17:$FC17)</f>
        <v>37.685</v>
      </c>
      <c r="S17" s="55">
        <f>SUMIF(Month!$B$4:$FC$4,Quarter!S$5,Month!$B17:$FC17)</f>
        <v>42.314</v>
      </c>
      <c r="T17" s="55">
        <f>SUMIF(Month!$B$4:$FC$4,Quarter!T$5,Month!$B17:$FC17)</f>
        <v>37.707</v>
      </c>
      <c r="U17" s="55">
        <f>SUMIF(Month!$B$4:$FC$4,Quarter!U$5,Month!$B17:$FC17)</f>
        <v>41.458</v>
      </c>
      <c r="V17" s="55">
        <f>SUMIF(Month!$B$4:$FC$4,Quarter!V$5,Month!$B17:$FC17)</f>
        <v>43.526</v>
      </c>
      <c r="W17" s="55">
        <f>SUMIF(Month!$B$4:$FC$4,Quarter!W$5,Month!$B17:$FC17)</f>
        <v>46.988</v>
      </c>
      <c r="X17" s="55">
        <f>SUMIF(Month!$B$4:$FC$4,Quarter!X$5,Month!$B17:$FC17)</f>
        <v>40.665</v>
      </c>
      <c r="Y17" s="55">
        <f>SUMIF(Month!$B$4:$FC$4,Quarter!Y$5,Month!$B17:$FC17)</f>
        <v>41.682</v>
      </c>
      <c r="Z17" s="55">
        <f>SUMIF(Month!$B$4:$FC$4,Quarter!Z$5,Month!$B17:$FC17)</f>
        <v>46.435</v>
      </c>
      <c r="AA17" s="55">
        <f>SUMIF(Month!$B$4:$FC$4,Quarter!AA$5,Month!$B17:$FC17)</f>
        <v>46.367</v>
      </c>
      <c r="AB17" s="55">
        <f>SUMIF(Month!$B$4:$FC$4,Quarter!AB$5,Month!$B17:$FC17)</f>
        <v>42.134</v>
      </c>
      <c r="AC17" s="55">
        <f>SUMIF(Month!$B$4:$FC$4,Quarter!AC$5,Month!$B17:$FC17)</f>
        <v>42.31</v>
      </c>
      <c r="AD17" s="55">
        <f>SUMIF(Month!$B$4:$FC$4,Quarter!AD$5,Month!$B17:$FC17)</f>
        <v>46.353</v>
      </c>
      <c r="AE17" s="55">
        <f>SUMIF(Month!$B$4:$FC$4,Quarter!AE$5,Month!$B17:$FC17)</f>
        <v>49.77</v>
      </c>
      <c r="AF17" s="55">
        <f>SUMIF(Month!$B$4:$FC$4,Quarter!AF$5,Month!$B17:$FC17)</f>
        <v>42.265</v>
      </c>
      <c r="AG17" s="55">
        <f>SUMIF(Month!$B$4:$FC$4,Quarter!AG$5,Month!$B17:$FC17)</f>
        <v>45.529</v>
      </c>
      <c r="AH17" s="55">
        <f>SUMIF(Month!$B$4:$FC$4,Quarter!AH$5,Month!$B17:$FC17)</f>
        <v>47.411</v>
      </c>
      <c r="AI17" s="55">
        <f>SUMIF(Month!$B$4:$FC$4,Quarter!AI$5,Month!$B17:$FC17)</f>
        <v>55.842</v>
      </c>
      <c r="AJ17" s="55">
        <f>SUMIF(Month!$B$4:$FC$4,Quarter!AJ$5,Month!$B17:$FC17)</f>
        <v>45.084</v>
      </c>
      <c r="AK17" s="55">
        <f>SUMIF(Month!$B$4:$FC$4,Quarter!AK$5,Month!$B17:$FC17)</f>
        <v>44.49</v>
      </c>
      <c r="AL17" s="55">
        <f>SUMIF(Month!$B$4:$FC$4,Quarter!AL$5,Month!$B17:$FC17)</f>
        <v>53.721</v>
      </c>
      <c r="AM17" s="55">
        <f>SUMIF(Month!$B$4:$FC$4,Quarter!AM$5,Month!$B17:$FC17)</f>
        <v>52.118</v>
      </c>
      <c r="AN17" s="55">
        <f>SUMIF(Month!$B$4:$FC$4,Quarter!AN$5,Month!$B17:$FC17)</f>
        <v>46.964</v>
      </c>
      <c r="AO17" s="55">
        <f>SUMIF(Month!$B$4:$FC$4,Quarter!AO$5,Month!$B17:$FC17)</f>
        <v>48.192</v>
      </c>
      <c r="AP17" s="55">
        <f>SUMIF(Month!$B$4:$FC$4,Quarter!AP$5,Month!$B17:$FC17)</f>
        <v>57.893</v>
      </c>
      <c r="AQ17" s="55">
        <f>SUMIF(Month!$B$4:$FC$4,Quarter!AQ$5,Month!$B17:$FC17)</f>
        <v>53.401</v>
      </c>
      <c r="AR17" s="55">
        <f>SUMIF(Month!$B$4:$FC$4,Quarter!AR$5,Month!$B17:$FC17)</f>
        <v>48.654</v>
      </c>
      <c r="AS17" s="55">
        <f>SUMIF(Month!$B$4:$FC$4,Quarter!AS$5,Month!$B17:$FC17)</f>
        <v>55.109</v>
      </c>
      <c r="AT17" s="55">
        <f>SUMIF(Month!$B$4:$FC$4,Quarter!AT$5,Month!$B17:$FC17)</f>
        <v>58.814</v>
      </c>
      <c r="AU17" s="55">
        <f>SUMIF(Month!$B$4:$FC$4,Quarter!AU$5,Month!$B17:$FC17)</f>
        <v>56.726</v>
      </c>
      <c r="AV17" s="55">
        <f>SUMIF(Month!$B$4:$FC$4,Quarter!AV$5,Month!$B17:$FC17)</f>
        <v>53.305</v>
      </c>
      <c r="AW17" s="55">
        <f>SUMIF(Month!$B$4:$FC$4,Quarter!AW$5,Month!$B17:$FC17)</f>
        <v>50.585</v>
      </c>
      <c r="AX17" s="55">
        <f>SUMIF(Month!$B$4:$FC$4,Quarter!AX$5,Month!$B17:$FC17)</f>
        <v>57.651</v>
      </c>
      <c r="AY17" s="55">
        <f>SUMIF(Month!$B$4:$FC$4,Quarter!AY$5,Month!$B17:$FC17)</f>
        <v>61.014</v>
      </c>
      <c r="AZ17" s="55">
        <f>SUMIF(Month!$B$4:$FC$4,Quarter!AZ$5,Month!$B17:$FC17)</f>
        <v>53.936</v>
      </c>
      <c r="BA17" s="55">
        <f>SUMIF(Month!$B$4:$FC$4,Quarter!BA$5,Month!$B17:$FC17)</f>
        <v>49.855</v>
      </c>
      <c r="BB17" s="55">
        <f>SUMIF(Month!$B$4:$FC$4,Quarter!BB$5,Month!$B17:$FC17)</f>
        <v>66.788</v>
      </c>
      <c r="BC17" s="55">
        <f>SUMIF(Month!$B$4:$FC$4,Quarter!BC$5,Month!$B17:$FC17)</f>
        <v>66.019</v>
      </c>
      <c r="BD17" s="55">
        <f>SUMIF(Month!$B$4:$FO$4,Quarter!BD$5,Month!$B17:$FO17)</f>
        <v>57.905</v>
      </c>
      <c r="BE17" s="55">
        <f>SUMIF(Month!$B$4:$FO$4,Quarter!BE$5,Month!$B17:$FO17)</f>
        <v>60.304</v>
      </c>
      <c r="BF17" s="55">
        <f>SUMIF(Month!$B$4:$FO$4,Quarter!BF$5,Month!$B17:$FO17)</f>
        <v>63.559</v>
      </c>
      <c r="BG17" s="55">
        <f>SUMIF(Month!$B$4:$FO$4,Quarter!BG$5,Month!$B17:$FO17)</f>
        <v>64.459</v>
      </c>
      <c r="BH17" s="55">
        <f>SUMIF(Month!$B$4:$IC$4,Quarter!BH$5,Month!$B17:$IC17)</f>
        <v>58.916</v>
      </c>
      <c r="BI17" s="55">
        <f>SUMIF(Month!$B$4:$IC$4,Quarter!BI$5,Month!$B17:$IC17)</f>
        <v>50.403</v>
      </c>
      <c r="BJ17" s="55">
        <f>SUMIF(Month!$B$4:$IC$4,Quarter!BJ$5,Month!$B17:$IC17)</f>
        <v>60.503</v>
      </c>
      <c r="BK17" s="55">
        <f>SUMIF(Month!$B$4:$IC$4,Quarter!BK$5,Month!$B17:$IC17)</f>
        <v>66.077</v>
      </c>
      <c r="BL17" s="55">
        <f>SUMIF(Month!$B$4:$IC$4,Quarter!BL$5,Month!$B17:$IC17)</f>
        <v>61.779</v>
      </c>
      <c r="BM17" s="55">
        <f>SUMIF(Month!$B$4:$IC$4,Quarter!BM$5,Month!$B17:$IC17)</f>
        <v>61.101</v>
      </c>
      <c r="BN17" s="55">
        <f>SUMIF(Month!$B$4:$IC$4,Quarter!BN$5,Month!$B17:$IC17)</f>
        <v>57.514</v>
      </c>
      <c r="BO17" s="55">
        <f>SUMIF(Month!$B$4:$IC$4,Quarter!BO$5,Month!$B17:$IC17)</f>
        <v>64.133</v>
      </c>
      <c r="BP17" s="55">
        <f>SUMIF(Month!$B$4:$IC$4,Quarter!BP$5,Month!$B17:$IC17)</f>
        <v>54.074</v>
      </c>
      <c r="BQ17" s="55">
        <f>SUMIF(Month!$B$4:$IC$4,Quarter!BQ$5,Month!$B17:$IC17)</f>
        <v>60.577</v>
      </c>
      <c r="BR17" s="55">
        <f>SUMIF(Month!$B$4:$IC$4,Quarter!BR$5,Month!$B17:$IC17)</f>
        <v>56.176</v>
      </c>
      <c r="BS17" s="55">
        <f>SUMIF(Month!$B$4:$IC$4,Quarter!BS$5,Month!$B17:$IC17)</f>
        <v>59.099</v>
      </c>
      <c r="BT17" s="88">
        <f>SUMIF(Month!$B$4:$IC$4,Quarter!BT$5,Month!$B17:$IC17)</f>
        <v>55.862</v>
      </c>
      <c r="BU17" s="88">
        <f>SUMIF(Month!$B$4:$IC$4,Quarter!BU$5,Month!$B17:$IC17)</f>
        <v>60.864</v>
      </c>
      <c r="BV17" s="88">
        <f>SUMIF(Month!$B$4:$IC$4,Quarter!BV$5,Month!$B17:$IC17)</f>
        <v>61.029</v>
      </c>
      <c r="BW17" s="56">
        <f>SUMIF(Month!$B$4:$IC$4,Quarter!BW$5,Month!$B17:$IC17)</f>
        <v>67.308</v>
      </c>
      <c r="BX17" s="56">
        <f>SUMIF(Month!$B$4:$IC$4,Quarter!BX$5,Month!$B17:$IC17)</f>
        <v>66.239</v>
      </c>
      <c r="BY17" s="56">
        <f>SUMIF(Month!$B$4:$IC$4,Quarter!BY$5,Month!$B17:$IC17)</f>
        <v>63.65</v>
      </c>
      <c r="BZ17" s="59"/>
    </row>
    <row r="18" ht="12.75" customHeight="1">
      <c r="A18" s="148">
        <f t="shared" si="1"/>
        <v>14</v>
      </c>
      <c r="B18" s="58" t="s">
        <v>12</v>
      </c>
      <c r="C18" s="59"/>
      <c r="D18" s="59">
        <f>SUMIF(Month!$B$4:$FC$4,Quarter!D$5,Month!$B18:$FC18)</f>
        <v>18.902</v>
      </c>
      <c r="E18" s="59">
        <f>SUMIF(Month!$B$4:$FC$4,Quarter!E$5,Month!$B18:$FC18)</f>
        <v>22.577</v>
      </c>
      <c r="F18" s="59">
        <f>SUMIF(Month!$B$4:$FC$4,Quarter!F$5,Month!$B18:$FC18)</f>
        <v>24.486</v>
      </c>
      <c r="G18" s="59">
        <f>SUMIF(Month!$B$4:$FC$4,Quarter!G$5,Month!$B18:$FC18)</f>
        <v>26.409</v>
      </c>
      <c r="H18" s="59">
        <f>SUMIF(Month!$B$4:$FC$4,Quarter!H$5,Month!$B18:$FC18)</f>
        <v>20.659</v>
      </c>
      <c r="I18" s="59">
        <f>SUMIF(Month!$B$4:$FC$4,Quarter!I$5,Month!$B18:$FC18)</f>
        <v>23.527</v>
      </c>
      <c r="J18" s="59">
        <f>SUMIF(Month!$B$4:$FC$4,Quarter!J$5,Month!$B18:$FC18)</f>
        <v>23.666</v>
      </c>
      <c r="K18" s="59">
        <f>SUMIF(Month!$B$4:$FC$4,Quarter!K$5,Month!$B18:$FC18)</f>
        <v>27.397</v>
      </c>
      <c r="L18" s="59">
        <f>SUMIF(Month!$B$4:$FC$4,Quarter!L$5,Month!$B18:$FC18)</f>
        <v>21.682</v>
      </c>
      <c r="M18" s="59">
        <f>SUMIF(Month!$B$4:$FC$4,Quarter!M$5,Month!$B18:$FC18)</f>
        <v>20.513</v>
      </c>
      <c r="N18" s="59">
        <f>SUMIF(Month!$B$4:$FC$4,Quarter!N$5,Month!$B18:$FC18)</f>
        <v>21.068</v>
      </c>
      <c r="O18" s="59">
        <f>SUMIF(Month!$B$4:$FC$4,Quarter!O$5,Month!$B18:$FC18)</f>
        <v>22.714</v>
      </c>
      <c r="P18" s="59">
        <f>SUMIF(Month!$B$4:$FC$4,Quarter!P$5,Month!$B18:$FC18)</f>
        <v>20.86</v>
      </c>
      <c r="Q18" s="59">
        <f>SUMIF(Month!$B$4:$FC$4,Quarter!Q$5,Month!$B18:$FC18)</f>
        <v>25.083</v>
      </c>
      <c r="R18" s="59">
        <f>SUMIF(Month!$B$4:$FC$4,Quarter!R$5,Month!$B18:$FC18)</f>
        <v>21.973</v>
      </c>
      <c r="S18" s="59">
        <f>SUMIF(Month!$B$4:$FC$4,Quarter!S$5,Month!$B18:$FC18)</f>
        <v>24.408</v>
      </c>
      <c r="T18" s="59">
        <f>SUMIF(Month!$B$4:$FC$4,Quarter!T$5,Month!$B18:$FC18)</f>
        <v>19.422</v>
      </c>
      <c r="U18" s="59">
        <f>SUMIF(Month!$B$4:$FC$4,Quarter!U$5,Month!$B18:$FC18)</f>
        <v>20.477</v>
      </c>
      <c r="V18" s="59">
        <f>SUMIF(Month!$B$4:$FC$4,Quarter!V$5,Month!$B18:$FC18)</f>
        <v>22.192</v>
      </c>
      <c r="W18" s="59">
        <f>SUMIF(Month!$B$4:$FC$4,Quarter!W$5,Month!$B18:$FC18)</f>
        <v>26.377</v>
      </c>
      <c r="X18" s="59">
        <f>SUMIF(Month!$B$4:$FC$4,Quarter!X$5,Month!$B18:$FC18)</f>
        <v>20.056</v>
      </c>
      <c r="Y18" s="59">
        <f>SUMIF(Month!$B$4:$FC$4,Quarter!Y$5,Month!$B18:$FC18)</f>
        <v>20.764</v>
      </c>
      <c r="Z18" s="59">
        <f>SUMIF(Month!$B$4:$FC$4,Quarter!Z$5,Month!$B18:$FC18)</f>
        <v>24.041</v>
      </c>
      <c r="AA18" s="59">
        <f>SUMIF(Month!$B$4:$FC$4,Quarter!AA$5,Month!$B18:$FC18)</f>
        <v>24.565</v>
      </c>
      <c r="AB18" s="59">
        <f>SUMIF(Month!$B$4:$FC$4,Quarter!AB$5,Month!$B18:$FC18)</f>
        <v>20.916</v>
      </c>
      <c r="AC18" s="59">
        <f>SUMIF(Month!$B$4:$FC$4,Quarter!AC$5,Month!$B18:$FC18)</f>
        <v>20.383</v>
      </c>
      <c r="AD18" s="59">
        <f>SUMIF(Month!$B$4:$FC$4,Quarter!AD$5,Month!$B18:$FC18)</f>
        <v>22.547</v>
      </c>
      <c r="AE18" s="59">
        <f>SUMIF(Month!$B$4:$FC$4,Quarter!AE$5,Month!$B18:$FC18)</f>
        <v>25.87</v>
      </c>
      <c r="AF18" s="59">
        <f>SUMIF(Month!$B$4:$FC$4,Quarter!AF$5,Month!$B18:$FC18)</f>
        <v>19.246</v>
      </c>
      <c r="AG18" s="59">
        <f>SUMIF(Month!$B$4:$FC$4,Quarter!AG$5,Month!$B18:$FC18)</f>
        <v>18.251</v>
      </c>
      <c r="AH18" s="59">
        <f>SUMIF(Month!$B$4:$FC$4,Quarter!AH$5,Month!$B18:$FC18)</f>
        <v>21.035</v>
      </c>
      <c r="AI18" s="59">
        <f>SUMIF(Month!$B$4:$FC$4,Quarter!AI$5,Month!$B18:$FC18)</f>
        <v>27.267</v>
      </c>
      <c r="AJ18" s="59">
        <f>SUMIF(Month!$B$4:$FC$4,Quarter!AJ$5,Month!$B18:$FC18)</f>
        <v>21.865</v>
      </c>
      <c r="AK18" s="59">
        <f>SUMIF(Month!$B$4:$FC$4,Quarter!AK$5,Month!$B18:$FC18)</f>
        <v>19.903</v>
      </c>
      <c r="AL18" s="59">
        <f>SUMIF(Month!$B$4:$FC$4,Quarter!AL$5,Month!$B18:$FC18)</f>
        <v>23.647</v>
      </c>
      <c r="AM18" s="59">
        <f>SUMIF(Month!$B$4:$FC$4,Quarter!AM$5,Month!$B18:$FC18)</f>
        <v>24.174</v>
      </c>
      <c r="AN18" s="59">
        <f>SUMIF(Month!$B$4:$FC$4,Quarter!AN$5,Month!$B18:$FC18)</f>
        <v>20.865</v>
      </c>
      <c r="AO18" s="59">
        <f>SUMIF(Month!$B$4:$FC$4,Quarter!AO$5,Month!$B18:$FC18)</f>
        <v>21.217</v>
      </c>
      <c r="AP18" s="59">
        <f>SUMIF(Month!$B$4:$FC$4,Quarter!AP$5,Month!$B18:$FC18)</f>
        <v>27.355</v>
      </c>
      <c r="AQ18" s="59">
        <f>SUMIF(Month!$B$4:$FC$4,Quarter!AQ$5,Month!$B18:$FC18)</f>
        <v>27.256</v>
      </c>
      <c r="AR18" s="59">
        <f>SUMIF(Month!$B$4:$FC$4,Quarter!AR$5,Month!$B18:$FC18)</f>
        <v>25.994</v>
      </c>
      <c r="AS18" s="59">
        <f>SUMIF(Month!$B$4:$FC$4,Quarter!AS$5,Month!$B18:$FC18)</f>
        <v>27.393</v>
      </c>
      <c r="AT18" s="59">
        <f>SUMIF(Month!$B$4:$FC$4,Quarter!AT$5,Month!$B18:$FC18)</f>
        <v>26.438</v>
      </c>
      <c r="AU18" s="59">
        <f>SUMIF(Month!$B$4:$FC$4,Quarter!AU$5,Month!$B18:$FC18)</f>
        <v>27.266</v>
      </c>
      <c r="AV18" s="59">
        <f>SUMIF(Month!$B$4:$FC$4,Quarter!AV$5,Month!$B18:$FC18)</f>
        <v>23.541</v>
      </c>
      <c r="AW18" s="59">
        <f>SUMIF(Month!$B$4:$FC$4,Quarter!AW$5,Month!$B18:$FC18)</f>
        <v>21.317</v>
      </c>
      <c r="AX18" s="59">
        <f>SUMIF(Month!$B$4:$FC$4,Quarter!AX$5,Month!$B18:$FC18)</f>
        <v>26.6</v>
      </c>
      <c r="AY18" s="59">
        <f>SUMIF(Month!$B$4:$FC$4,Quarter!AY$5,Month!$B18:$FC18)</f>
        <v>26.763</v>
      </c>
      <c r="AZ18" s="59">
        <f>SUMIF(Month!$B$4:$FC$4,Quarter!AZ$5,Month!$B18:$FC18)</f>
        <v>23.473</v>
      </c>
      <c r="BA18" s="59">
        <f>SUMIF(Month!$B$4:$FC$4,Quarter!BA$5,Month!$B18:$FC18)</f>
        <v>18.483</v>
      </c>
      <c r="BB18" s="59">
        <f>SUMIF(Month!$B$4:$FC$4,Quarter!BB$5,Month!$B18:$FC18)</f>
        <v>27.964</v>
      </c>
      <c r="BC18" s="59">
        <f>SUMIF(Month!$B$4:$FC$4,Quarter!BC$5,Month!$B18:$FC18)</f>
        <v>30.626</v>
      </c>
      <c r="BD18" s="59">
        <f>SUMIF(Month!$B$4:$FO$4,Quarter!BD$5,Month!$B18:$FO18)</f>
        <v>22.744</v>
      </c>
      <c r="BE18" s="59">
        <f>SUMIF(Month!$B$4:$FO$4,Quarter!BE$5,Month!$B18:$FO18)</f>
        <v>22.86</v>
      </c>
      <c r="BF18" s="59">
        <f>SUMIF(Month!$B$4:$FO$4,Quarter!BF$5,Month!$B18:$FO18)</f>
        <v>23.922</v>
      </c>
      <c r="BG18" s="59">
        <f>SUMIF(Month!$B$4:$FO$4,Quarter!BG$5,Month!$B18:$FO18)</f>
        <v>27.023</v>
      </c>
      <c r="BH18" s="59">
        <f>SUMIF(Month!$B$4:$IC$4,Quarter!BH$5,Month!$B18:$IC18)</f>
        <v>24.524</v>
      </c>
      <c r="BI18" s="59">
        <f>SUMIF(Month!$B$4:$IC$4,Quarter!BI$5,Month!$B18:$IC18)</f>
        <v>20.698</v>
      </c>
      <c r="BJ18" s="59">
        <f>SUMIF(Month!$B$4:$IC$4,Quarter!BJ$5,Month!$B18:$IC18)</f>
        <v>25.007</v>
      </c>
      <c r="BK18" s="59">
        <f>SUMIF(Month!$B$4:$IC$4,Quarter!BK$5,Month!$B18:$IC18)</f>
        <v>24.997</v>
      </c>
      <c r="BL18" s="59">
        <f>SUMIF(Month!$B$4:$IC$4,Quarter!BL$5,Month!$B18:$IC18)</f>
        <v>19.909</v>
      </c>
      <c r="BM18" s="59">
        <f>SUMIF(Month!$B$4:$IC$4,Quarter!BM$5,Month!$B18:$IC18)</f>
        <v>22.079</v>
      </c>
      <c r="BN18" s="59">
        <f>SUMIF(Month!$B$4:$IC$4,Quarter!BN$5,Month!$B18:$IC18)</f>
        <v>21.485</v>
      </c>
      <c r="BO18" s="59">
        <f>SUMIF(Month!$B$4:$IC$4,Quarter!BO$5,Month!$B18:$IC18)</f>
        <v>26.812</v>
      </c>
      <c r="BP18" s="59">
        <f>SUMIF(Month!$B$4:$IC$4,Quarter!BP$5,Month!$B18:$IC18)</f>
        <v>20.699</v>
      </c>
      <c r="BQ18" s="59">
        <f>SUMIF(Month!$B$4:$IC$4,Quarter!BQ$5,Month!$B18:$IC18)</f>
        <v>19.87</v>
      </c>
      <c r="BR18" s="59">
        <f>SUMIF(Month!$B$4:$IC$4,Quarter!BR$5,Month!$B18:$IC18)</f>
        <v>20.058</v>
      </c>
      <c r="BS18" s="59">
        <f>SUMIF(Month!$B$4:$IC$4,Quarter!BS$5,Month!$B18:$IC18)</f>
        <v>22.874</v>
      </c>
      <c r="BT18" s="165">
        <f>SUMIF(Month!$B$4:$IC$4,Quarter!BT$5,Month!$B18:$IC18)</f>
        <v>21.988</v>
      </c>
      <c r="BU18" s="165">
        <f>SUMIF(Month!$B$4:$IC$4,Quarter!BU$5,Month!$B18:$IC18)</f>
        <v>21.195</v>
      </c>
      <c r="BV18" s="165">
        <f>SUMIF(Month!$B$4:$IC$4,Quarter!BV$5,Month!$B18:$IC18)</f>
        <v>21.183</v>
      </c>
      <c r="BW18" s="61">
        <f>SUMIF(Month!$B$4:$IC$4,Quarter!BW$5,Month!$B18:$IC18)</f>
        <v>29.927</v>
      </c>
      <c r="BX18" s="61">
        <f>SUMIF(Month!$B$4:$IC$4,Quarter!BX$5,Month!$B18:$IC18)</f>
        <v>23.835</v>
      </c>
      <c r="BY18" s="61">
        <f>SUMIF(Month!$B$4:$IC$4,Quarter!BY$5,Month!$B18:$IC18)</f>
        <v>22.944</v>
      </c>
      <c r="BZ18" s="59"/>
    </row>
    <row r="19" ht="12.75" customHeight="1">
      <c r="A19" s="148">
        <f t="shared" si="1"/>
        <v>15</v>
      </c>
      <c r="B19" s="58" t="s">
        <v>13</v>
      </c>
      <c r="C19" s="59"/>
      <c r="D19" s="59">
        <f>SUMIF(Month!$B$4:$FC$4,Quarter!D$5,Month!$B19:$FC19)</f>
        <v>5.978</v>
      </c>
      <c r="E19" s="59">
        <f>SUMIF(Month!$B$4:$FC$4,Quarter!E$5,Month!$B19:$FC19)</f>
        <v>6.499</v>
      </c>
      <c r="F19" s="59">
        <f>SUMIF(Month!$B$4:$FC$4,Quarter!F$5,Month!$B19:$FC19)</f>
        <v>6.557</v>
      </c>
      <c r="G19" s="59">
        <f>SUMIF(Month!$B$4:$FC$4,Quarter!G$5,Month!$B19:$FC19)</f>
        <v>6.844</v>
      </c>
      <c r="H19" s="59">
        <f>SUMIF(Month!$B$4:$FC$4,Quarter!H$5,Month!$B19:$FC19)</f>
        <v>7.305</v>
      </c>
      <c r="I19" s="59">
        <f>SUMIF(Month!$B$4:$FC$4,Quarter!I$5,Month!$B19:$FC19)</f>
        <v>7.551</v>
      </c>
      <c r="J19" s="59">
        <f>SUMIF(Month!$B$4:$FC$4,Quarter!J$5,Month!$B19:$FC19)</f>
        <v>8.639</v>
      </c>
      <c r="K19" s="59">
        <f>SUMIF(Month!$B$4:$FC$4,Quarter!K$5,Month!$B19:$FC19)</f>
        <v>8.797</v>
      </c>
      <c r="L19" s="59">
        <f>SUMIF(Month!$B$4:$FC$4,Quarter!L$5,Month!$B19:$FC19)</f>
        <v>8.609</v>
      </c>
      <c r="M19" s="59">
        <f>SUMIF(Month!$B$4:$FC$4,Quarter!M$5,Month!$B19:$FC19)</f>
        <v>8.378</v>
      </c>
      <c r="N19" s="59">
        <f>SUMIF(Month!$B$4:$FC$4,Quarter!N$5,Month!$B19:$FC19)</f>
        <v>9.995</v>
      </c>
      <c r="O19" s="59">
        <f>SUMIF(Month!$B$4:$FC$4,Quarter!O$5,Month!$B19:$FC19)</f>
        <v>9.612</v>
      </c>
      <c r="P19" s="59">
        <f>SUMIF(Month!$B$4:$FC$4,Quarter!P$5,Month!$B19:$FC19)</f>
        <v>6.193</v>
      </c>
      <c r="Q19" s="59">
        <f>SUMIF(Month!$B$4:$FC$4,Quarter!Q$5,Month!$B19:$FC19)</f>
        <v>5.937</v>
      </c>
      <c r="R19" s="59">
        <f>SUMIF(Month!$B$4:$FC$4,Quarter!R$5,Month!$B19:$FC19)</f>
        <v>9.146</v>
      </c>
      <c r="S19" s="59">
        <f>SUMIF(Month!$B$4:$FC$4,Quarter!S$5,Month!$B19:$FC19)</f>
        <v>9.565</v>
      </c>
      <c r="T19" s="59">
        <f>SUMIF(Month!$B$4:$FC$4,Quarter!T$5,Month!$B19:$FC19)</f>
        <v>9.797</v>
      </c>
      <c r="U19" s="59">
        <f>SUMIF(Month!$B$4:$FC$4,Quarter!U$5,Month!$B19:$FC19)</f>
        <v>10.321</v>
      </c>
      <c r="V19" s="59">
        <f>SUMIF(Month!$B$4:$FC$4,Quarter!V$5,Month!$B19:$FC19)</f>
        <v>11.631</v>
      </c>
      <c r="W19" s="59">
        <f>SUMIF(Month!$B$4:$FC$4,Quarter!W$5,Month!$B19:$FC19)</f>
        <v>11.585</v>
      </c>
      <c r="X19" s="59">
        <f>SUMIF(Month!$B$4:$FC$4,Quarter!X$5,Month!$B19:$FC19)</f>
        <v>11.892</v>
      </c>
      <c r="Y19" s="59">
        <f>SUMIF(Month!$B$4:$FC$4,Quarter!Y$5,Month!$B19:$FC19)</f>
        <v>11.486</v>
      </c>
      <c r="Z19" s="59">
        <f>SUMIF(Month!$B$4:$FC$4,Quarter!Z$5,Month!$B19:$FC19)</f>
        <v>13.004</v>
      </c>
      <c r="AA19" s="59">
        <f>SUMIF(Month!$B$4:$FC$4,Quarter!AA$5,Month!$B19:$FC19)</f>
        <v>12.865</v>
      </c>
      <c r="AB19" s="59">
        <f>SUMIF(Month!$B$4:$FC$4,Quarter!AB$5,Month!$B19:$FC19)</f>
        <v>12.52</v>
      </c>
      <c r="AC19" s="59">
        <f>SUMIF(Month!$B$4:$FC$4,Quarter!AC$5,Month!$B19:$FC19)</f>
        <v>12.229</v>
      </c>
      <c r="AD19" s="59">
        <f>SUMIF(Month!$B$4:$FC$4,Quarter!AD$5,Month!$B19:$FC19)</f>
        <v>14.288</v>
      </c>
      <c r="AE19" s="59">
        <f>SUMIF(Month!$B$4:$FC$4,Quarter!AE$5,Month!$B19:$FC19)</f>
        <v>13.432</v>
      </c>
      <c r="AF19" s="59">
        <f>SUMIF(Month!$B$4:$FC$4,Quarter!AF$5,Month!$B19:$FC19)</f>
        <v>12.813</v>
      </c>
      <c r="AG19" s="59">
        <f>SUMIF(Month!$B$4:$FC$4,Quarter!AG$5,Month!$B19:$FC19)</f>
        <v>15.064</v>
      </c>
      <c r="AH19" s="59">
        <f>SUMIF(Month!$B$4:$FC$4,Quarter!AH$5,Month!$B19:$FC19)</f>
        <v>16.301</v>
      </c>
      <c r="AI19" s="59">
        <f>SUMIF(Month!$B$4:$FC$4,Quarter!AI$5,Month!$B19:$FC19)</f>
        <v>16.513</v>
      </c>
      <c r="AJ19" s="59">
        <f>SUMIF(Month!$B$4:$FC$4,Quarter!AJ$5,Month!$B19:$FC19)</f>
        <v>12.993</v>
      </c>
      <c r="AK19" s="59">
        <f>SUMIF(Month!$B$4:$FC$4,Quarter!AK$5,Month!$B19:$FC19)</f>
        <v>13.39</v>
      </c>
      <c r="AL19" s="59">
        <f>SUMIF(Month!$B$4:$FC$4,Quarter!AL$5,Month!$B19:$FC19)</f>
        <v>15.468</v>
      </c>
      <c r="AM19" s="59">
        <f>SUMIF(Month!$B$4:$FC$4,Quarter!AM$5,Month!$B19:$FC19)</f>
        <v>14.802</v>
      </c>
      <c r="AN19" s="59">
        <f>SUMIF(Month!$B$4:$FC$4,Quarter!AN$5,Month!$B19:$FC19)</f>
        <v>14.405</v>
      </c>
      <c r="AO19" s="59">
        <f>SUMIF(Month!$B$4:$FC$4,Quarter!AO$5,Month!$B19:$FC19)</f>
        <v>14.641</v>
      </c>
      <c r="AP19" s="59">
        <f>SUMIF(Month!$B$4:$FC$4,Quarter!AP$5,Month!$B19:$FC19)</f>
        <v>15.958</v>
      </c>
      <c r="AQ19" s="59">
        <f>SUMIF(Month!$B$4:$FC$4,Quarter!AQ$5,Month!$B19:$FC19)</f>
        <v>11.917</v>
      </c>
      <c r="AR19" s="59">
        <f>SUMIF(Month!$B$4:$FC$4,Quarter!AR$5,Month!$B19:$FC19)</f>
        <v>10.579</v>
      </c>
      <c r="AS19" s="59">
        <f>SUMIF(Month!$B$4:$FC$4,Quarter!AS$5,Month!$B19:$FC19)</f>
        <v>13.983</v>
      </c>
      <c r="AT19" s="59">
        <f>SUMIF(Month!$B$4:$FC$4,Quarter!AT$5,Month!$B19:$FC19)</f>
        <v>17.329</v>
      </c>
      <c r="AU19" s="59">
        <f>SUMIF(Month!$B$4:$FC$4,Quarter!AU$5,Month!$B19:$FC19)</f>
        <v>15.543</v>
      </c>
      <c r="AV19" s="59">
        <f>SUMIF(Month!$B$4:$FC$4,Quarter!AV$5,Month!$B19:$FC19)</f>
        <v>15.622</v>
      </c>
      <c r="AW19" s="59">
        <f>SUMIF(Month!$B$4:$FC$4,Quarter!AW$5,Month!$B19:$FC19)</f>
        <v>13.234</v>
      </c>
      <c r="AX19" s="59">
        <f>SUMIF(Month!$B$4:$FC$4,Quarter!AX$5,Month!$B19:$FC19)</f>
        <v>15.234</v>
      </c>
      <c r="AY19" s="59">
        <f>SUMIF(Month!$B$4:$FC$4,Quarter!AY$5,Month!$B19:$FC19)</f>
        <v>15.631</v>
      </c>
      <c r="AZ19" s="59">
        <f>SUMIF(Month!$B$4:$FC$4,Quarter!AZ$5,Month!$B19:$FC19)</f>
        <v>14.888</v>
      </c>
      <c r="BA19" s="59">
        <f>SUMIF(Month!$B$4:$FC$4,Quarter!BA$5,Month!$B19:$FC19)</f>
        <v>15.056</v>
      </c>
      <c r="BB19" s="59">
        <f>SUMIF(Month!$B$4:$FC$4,Quarter!BB$5,Month!$B19:$FC19)</f>
        <v>17.503</v>
      </c>
      <c r="BC19" s="59">
        <f>SUMIF(Month!$B$4:$FC$4,Quarter!BC$5,Month!$B19:$FC19)</f>
        <v>14.373</v>
      </c>
      <c r="BD19" s="59">
        <f>SUMIF(Month!$B$4:$FO$4,Quarter!BD$5,Month!$B19:$FO19)</f>
        <v>15.26</v>
      </c>
      <c r="BE19" s="59">
        <f>SUMIF(Month!$B$4:$FO$4,Quarter!BE$5,Month!$B19:$FO19)</f>
        <v>16.566</v>
      </c>
      <c r="BF19" s="59">
        <f>SUMIF(Month!$B$4:$FO$4,Quarter!BF$5,Month!$B19:$FO19)</f>
        <v>21.067</v>
      </c>
      <c r="BG19" s="59">
        <f>SUMIF(Month!$B$4:$FO$4,Quarter!BG$5,Month!$B19:$FO19)</f>
        <v>18.245</v>
      </c>
      <c r="BH19" s="59">
        <f>SUMIF(Month!$B$4:$IC$4,Quarter!BH$5,Month!$B19:$IC19)</f>
        <v>17.787</v>
      </c>
      <c r="BI19" s="59">
        <f>SUMIF(Month!$B$4:$IC$4,Quarter!BI$5,Month!$B19:$IC19)</f>
        <v>14.231</v>
      </c>
      <c r="BJ19" s="59">
        <f>SUMIF(Month!$B$4:$IC$4,Quarter!BJ$5,Month!$B19:$IC19)</f>
        <v>16.195</v>
      </c>
      <c r="BK19" s="59">
        <f>SUMIF(Month!$B$4:$IC$4,Quarter!BK$5,Month!$B19:$IC19)</f>
        <v>19.526</v>
      </c>
      <c r="BL19" s="59">
        <f>SUMIF(Month!$B$4:$IC$4,Quarter!BL$5,Month!$B19:$IC19)</f>
        <v>22.2</v>
      </c>
      <c r="BM19" s="59">
        <f>SUMIF(Month!$B$4:$IC$4,Quarter!BM$5,Month!$B19:$IC19)</f>
        <v>20.154</v>
      </c>
      <c r="BN19" s="59">
        <f>SUMIF(Month!$B$4:$IC$4,Quarter!BN$5,Month!$B19:$IC19)</f>
        <v>17.104</v>
      </c>
      <c r="BO19" s="59">
        <f>SUMIF(Month!$B$4:$IC$4,Quarter!BO$5,Month!$B19:$IC19)</f>
        <v>18.824</v>
      </c>
      <c r="BP19" s="59">
        <f>SUMIF(Month!$B$4:$IC$4,Quarter!BP$5,Month!$B19:$IC19)</f>
        <v>16.48</v>
      </c>
      <c r="BQ19" s="59">
        <f>SUMIF(Month!$B$4:$IC$4,Quarter!BQ$5,Month!$B19:$IC19)</f>
        <v>20.622</v>
      </c>
      <c r="BR19" s="59">
        <f>SUMIF(Month!$B$4:$IC$4,Quarter!BR$5,Month!$B19:$IC19)</f>
        <v>15.998</v>
      </c>
      <c r="BS19" s="59">
        <f>SUMIF(Month!$B$4:$IC$4,Quarter!BS$5,Month!$B19:$IC19)</f>
        <v>16.186</v>
      </c>
      <c r="BT19" s="165">
        <f>SUMIF(Month!$B$4:$IC$4,Quarter!BT$5,Month!$B19:$IC19)</f>
        <v>15.357</v>
      </c>
      <c r="BU19" s="165">
        <f>SUMIF(Month!$B$4:$IC$4,Quarter!BU$5,Month!$B19:$IC19)</f>
        <v>17.593</v>
      </c>
      <c r="BV19" s="165">
        <f>SUMIF(Month!$B$4:$IC$4,Quarter!BV$5,Month!$B19:$IC19)</f>
        <v>18.18</v>
      </c>
      <c r="BW19" s="61">
        <f>SUMIF(Month!$B$4:$IC$4,Quarter!BW$5,Month!$B19:$IC19)</f>
        <v>17.693</v>
      </c>
      <c r="BX19" s="61">
        <f>SUMIF(Month!$B$4:$IC$4,Quarter!BX$5,Month!$B19:$IC19)</f>
        <v>22.581</v>
      </c>
      <c r="BY19" s="61">
        <f>SUMIF(Month!$B$4:$IC$4,Quarter!BY$5,Month!$B19:$IC19)</f>
        <v>17.772</v>
      </c>
      <c r="BZ19" s="59"/>
    </row>
    <row r="20" ht="12.75" customHeight="1">
      <c r="A20" s="148">
        <f t="shared" si="1"/>
        <v>16</v>
      </c>
      <c r="B20" s="64" t="s">
        <v>14</v>
      </c>
      <c r="C20" s="59"/>
      <c r="D20" s="59">
        <f>SUMIF(Month!$B$4:$FC$4,Quarter!D$5,Month!$B20:$FC20)</f>
        <v>5.705</v>
      </c>
      <c r="E20" s="59">
        <f>SUMIF(Month!$B$4:$FC$4,Quarter!E$5,Month!$B20:$FC20)</f>
        <v>5.471</v>
      </c>
      <c r="F20" s="59">
        <f>SUMIF(Month!$B$4:$FC$4,Quarter!F$5,Month!$B20:$FC20)</f>
        <v>6.754</v>
      </c>
      <c r="G20" s="59">
        <f>SUMIF(Month!$B$4:$FC$4,Quarter!G$5,Month!$B20:$FC20)</f>
        <v>6.778</v>
      </c>
      <c r="H20" s="59">
        <f>SUMIF(Month!$B$4:$FC$4,Quarter!H$5,Month!$B20:$FC20)</f>
        <v>4.97</v>
      </c>
      <c r="I20" s="59">
        <f>SUMIF(Month!$B$4:$FC$4,Quarter!I$5,Month!$B20:$FC20)</f>
        <v>5.952</v>
      </c>
      <c r="J20" s="59">
        <f>SUMIF(Month!$B$4:$FC$4,Quarter!J$5,Month!$B20:$FC20)</f>
        <v>6.232</v>
      </c>
      <c r="K20" s="59">
        <f>SUMIF(Month!$B$4:$FC$4,Quarter!K$5,Month!$B20:$FC20)</f>
        <v>6.069</v>
      </c>
      <c r="L20" s="59">
        <f>SUMIF(Month!$B$4:$FC$4,Quarter!L$5,Month!$B20:$FC20)</f>
        <v>4.803</v>
      </c>
      <c r="M20" s="59">
        <f>SUMIF(Month!$B$4:$FC$4,Quarter!M$5,Month!$B20:$FC20)</f>
        <v>5.965</v>
      </c>
      <c r="N20" s="59">
        <f>SUMIF(Month!$B$4:$FC$4,Quarter!N$5,Month!$B20:$FC20)</f>
        <v>5.993</v>
      </c>
      <c r="O20" s="59">
        <f>SUMIF(Month!$B$4:$FC$4,Quarter!O$5,Month!$B20:$FC20)</f>
        <v>6.238</v>
      </c>
      <c r="P20" s="59">
        <f>SUMIF(Month!$B$4:$FC$4,Quarter!P$5,Month!$B20:$FC20)</f>
        <v>5.155</v>
      </c>
      <c r="Q20" s="59">
        <f>SUMIF(Month!$B$4:$FC$4,Quarter!Q$5,Month!$B20:$FC20)</f>
        <v>5.681</v>
      </c>
      <c r="R20" s="59">
        <f>SUMIF(Month!$B$4:$FC$4,Quarter!R$5,Month!$B20:$FC20)</f>
        <v>6.566</v>
      </c>
      <c r="S20" s="59">
        <f>SUMIF(Month!$B$4:$FC$4,Quarter!S$5,Month!$B20:$FC20)</f>
        <v>8.341</v>
      </c>
      <c r="T20" s="59">
        <f>SUMIF(Month!$B$4:$FC$4,Quarter!T$5,Month!$B20:$FC20)</f>
        <v>8.488</v>
      </c>
      <c r="U20" s="59">
        <f>SUMIF(Month!$B$4:$FC$4,Quarter!U$5,Month!$B20:$FC20)</f>
        <v>10.66</v>
      </c>
      <c r="V20" s="59">
        <f>SUMIF(Month!$B$4:$FC$4,Quarter!V$5,Month!$B20:$FC20)</f>
        <v>9.703</v>
      </c>
      <c r="W20" s="59">
        <f>SUMIF(Month!$B$4:$FC$4,Quarter!W$5,Month!$B20:$FC20)</f>
        <v>9.026</v>
      </c>
      <c r="X20" s="59">
        <f>SUMIF(Month!$B$4:$FC$4,Quarter!X$5,Month!$B20:$FC20)</f>
        <v>8.717</v>
      </c>
      <c r="Y20" s="59">
        <f>SUMIF(Month!$B$4:$FC$4,Quarter!Y$5,Month!$B20:$FC20)</f>
        <v>9.432</v>
      </c>
      <c r="Z20" s="59">
        <f>SUMIF(Month!$B$4:$FC$4,Quarter!Z$5,Month!$B20:$FC20)</f>
        <v>9.39</v>
      </c>
      <c r="AA20" s="59">
        <f>SUMIF(Month!$B$4:$FC$4,Quarter!AA$5,Month!$B20:$FC20)</f>
        <v>8.937</v>
      </c>
      <c r="AB20" s="59">
        <f>SUMIF(Month!$B$4:$FC$4,Quarter!AB$5,Month!$B20:$FC20)</f>
        <v>8.698</v>
      </c>
      <c r="AC20" s="59">
        <f>SUMIF(Month!$B$4:$FC$4,Quarter!AC$5,Month!$B20:$FC20)</f>
        <v>9.698</v>
      </c>
      <c r="AD20" s="59">
        <f>SUMIF(Month!$B$4:$FC$4,Quarter!AD$5,Month!$B20:$FC20)</f>
        <v>9.518</v>
      </c>
      <c r="AE20" s="59">
        <f>SUMIF(Month!$B$4:$FC$4,Quarter!AE$5,Month!$B20:$FC20)</f>
        <v>10.468</v>
      </c>
      <c r="AF20" s="59">
        <f>SUMIF(Month!$B$4:$FC$4,Quarter!AF$5,Month!$B20:$FC20)</f>
        <v>10.206</v>
      </c>
      <c r="AG20" s="59">
        <f>SUMIF(Month!$B$4:$FC$4,Quarter!AG$5,Month!$B20:$FC20)</f>
        <v>12.214</v>
      </c>
      <c r="AH20" s="59">
        <f>SUMIF(Month!$B$4:$FC$4,Quarter!AH$5,Month!$B20:$FC20)</f>
        <v>10.075</v>
      </c>
      <c r="AI20" s="59">
        <f>SUMIF(Month!$B$4:$FC$4,Quarter!AI$5,Month!$B20:$FC20)</f>
        <v>12.062</v>
      </c>
      <c r="AJ20" s="59">
        <f>SUMIF(Month!$B$4:$FC$4,Quarter!AJ$5,Month!$B20:$FC20)</f>
        <v>10.226</v>
      </c>
      <c r="AK20" s="59">
        <f>SUMIF(Month!$B$4:$FC$4,Quarter!AK$5,Month!$B20:$FC20)</f>
        <v>11.197</v>
      </c>
      <c r="AL20" s="59">
        <f>SUMIF(Month!$B$4:$FC$4,Quarter!AL$5,Month!$B20:$FC20)</f>
        <v>14.606</v>
      </c>
      <c r="AM20" s="59">
        <f>SUMIF(Month!$B$4:$FC$4,Quarter!AM$5,Month!$B20:$FC20)</f>
        <v>13.142</v>
      </c>
      <c r="AN20" s="59">
        <f>SUMIF(Month!$B$4:$FC$4,Quarter!AN$5,Month!$B20:$FC20)</f>
        <v>11.694</v>
      </c>
      <c r="AO20" s="59">
        <f>SUMIF(Month!$B$4:$FC$4,Quarter!AO$5,Month!$B20:$FC20)</f>
        <v>12.334</v>
      </c>
      <c r="AP20" s="59">
        <f>SUMIF(Month!$B$4:$FC$4,Quarter!AP$5,Month!$B20:$FC20)</f>
        <v>14.58</v>
      </c>
      <c r="AQ20" s="59">
        <f>SUMIF(Month!$B$4:$FC$4,Quarter!AQ$5,Month!$B20:$FC20)</f>
        <v>14.228</v>
      </c>
      <c r="AR20" s="59">
        <f>SUMIF(Month!$B$4:$FC$4,Quarter!AR$5,Month!$B20:$FC20)</f>
        <v>12.081</v>
      </c>
      <c r="AS20" s="59">
        <f>SUMIF(Month!$B$4:$FC$4,Quarter!AS$5,Month!$B20:$FC20)</f>
        <v>13.733</v>
      </c>
      <c r="AT20" s="59">
        <f>SUMIF(Month!$B$4:$FC$4,Quarter!AT$5,Month!$B20:$FC20)</f>
        <v>15.047</v>
      </c>
      <c r="AU20" s="59">
        <f>SUMIF(Month!$B$4:$FC$4,Quarter!AU$5,Month!$B20:$FC20)</f>
        <v>13.917</v>
      </c>
      <c r="AV20" s="59">
        <f>SUMIF(Month!$B$4:$FC$4,Quarter!AV$5,Month!$B20:$FC20)</f>
        <v>14.142</v>
      </c>
      <c r="AW20" s="59">
        <f>SUMIF(Month!$B$4:$FC$4,Quarter!AW$5,Month!$B20:$FC20)</f>
        <v>16.034</v>
      </c>
      <c r="AX20" s="59">
        <f>SUMIF(Month!$B$4:$FC$4,Quarter!AX$5,Month!$B20:$FC20)</f>
        <v>15.817</v>
      </c>
      <c r="AY20" s="59">
        <f>SUMIF(Month!$B$4:$FC$4,Quarter!AY$5,Month!$B20:$FC20)</f>
        <v>18.62</v>
      </c>
      <c r="AZ20" s="59">
        <f>SUMIF(Month!$B$4:$FC$4,Quarter!AZ$5,Month!$B20:$FC20)</f>
        <v>15.575</v>
      </c>
      <c r="BA20" s="59">
        <f>SUMIF(Month!$B$4:$FC$4,Quarter!BA$5,Month!$B20:$FC20)</f>
        <v>16.316</v>
      </c>
      <c r="BB20" s="59">
        <f>SUMIF(Month!$B$4:$FC$4,Quarter!BB$5,Month!$B20:$FC20)</f>
        <v>21.321</v>
      </c>
      <c r="BC20" s="59">
        <f>SUMIF(Month!$B$4:$FC$4,Quarter!BC$5,Month!$B20:$FC20)</f>
        <v>21.02</v>
      </c>
      <c r="BD20" s="59">
        <f>SUMIF(Month!$B$4:$FO$4,Quarter!BD$5,Month!$B20:$FO20)</f>
        <v>19.901</v>
      </c>
      <c r="BE20" s="59">
        <f>SUMIF(Month!$B$4:$FO$4,Quarter!BE$5,Month!$B20:$FO20)</f>
        <v>20.878</v>
      </c>
      <c r="BF20" s="59">
        <f>SUMIF(Month!$B$4:$FO$4,Quarter!BF$5,Month!$B20:$FO20)</f>
        <v>18.57</v>
      </c>
      <c r="BG20" s="59">
        <f>SUMIF(Month!$B$4:$FO$4,Quarter!BG$5,Month!$B20:$FO20)</f>
        <v>19.191</v>
      </c>
      <c r="BH20" s="59">
        <f>SUMIF(Month!$B$4:$IC$4,Quarter!BH$5,Month!$B20:$IC20)</f>
        <v>16.605</v>
      </c>
      <c r="BI20" s="59">
        <f>SUMIF(Month!$B$4:$IC$4,Quarter!BI$5,Month!$B20:$IC20)</f>
        <v>15.474</v>
      </c>
      <c r="BJ20" s="59">
        <f>SUMIF(Month!$B$4:$IC$4,Quarter!BJ$5,Month!$B20:$IC20)</f>
        <v>19.301</v>
      </c>
      <c r="BK20" s="59">
        <f>SUMIF(Month!$B$4:$IC$4,Quarter!BK$5,Month!$B20:$IC20)</f>
        <v>21.554</v>
      </c>
      <c r="BL20" s="59">
        <f>SUMIF(Month!$B$4:$IC$4,Quarter!BL$5,Month!$B20:$IC20)</f>
        <v>19.67</v>
      </c>
      <c r="BM20" s="59">
        <f>SUMIF(Month!$B$4:$IC$4,Quarter!BM$5,Month!$B20:$IC20)</f>
        <v>18.868</v>
      </c>
      <c r="BN20" s="59">
        <f>SUMIF(Month!$B$4:$IC$4,Quarter!BN$5,Month!$B20:$IC20)</f>
        <v>18.925</v>
      </c>
      <c r="BO20" s="59">
        <f>SUMIF(Month!$B$4:$IC$4,Quarter!BO$5,Month!$B20:$IC20)</f>
        <v>18.497</v>
      </c>
      <c r="BP20" s="59">
        <f>SUMIF(Month!$B$4:$IC$4,Quarter!BP$5,Month!$B20:$IC20)</f>
        <v>16.895</v>
      </c>
      <c r="BQ20" s="59">
        <f>SUMIF(Month!$B$4:$IC$4,Quarter!BQ$5,Month!$B20:$IC20)</f>
        <v>20.085</v>
      </c>
      <c r="BR20" s="59">
        <f>SUMIF(Month!$B$4:$IC$4,Quarter!BR$5,Month!$B20:$IC20)</f>
        <v>20.12</v>
      </c>
      <c r="BS20" s="59">
        <f>SUMIF(Month!$B$4:$IC$4,Quarter!BS$5,Month!$B20:$IC20)</f>
        <v>20.039</v>
      </c>
      <c r="BT20" s="165">
        <f>SUMIF(Month!$B$4:$IC$4,Quarter!BT$5,Month!$B20:$IC20)</f>
        <v>18.517</v>
      </c>
      <c r="BU20" s="165">
        <f>SUMIF(Month!$B$4:$IC$4,Quarter!BU$5,Month!$B20:$IC20)</f>
        <v>22.076</v>
      </c>
      <c r="BV20" s="165">
        <f>SUMIF(Month!$B$4:$IC$4,Quarter!BV$5,Month!$B20:$IC20)</f>
        <v>21.666</v>
      </c>
      <c r="BW20" s="61">
        <f>SUMIF(Month!$B$4:$IC$4,Quarter!BW$5,Month!$B20:$IC20)</f>
        <v>19.688</v>
      </c>
      <c r="BX20" s="61">
        <f>SUMIF(Month!$B$4:$IC$4,Quarter!BX$5,Month!$B20:$IC20)</f>
        <v>19.823</v>
      </c>
      <c r="BY20" s="61">
        <f>SUMIF(Month!$B$4:$IC$4,Quarter!BY$5,Month!$B20:$IC20)</f>
        <v>22.934</v>
      </c>
      <c r="BZ20" s="59"/>
    </row>
    <row r="21" ht="13.5" customHeight="1">
      <c r="A21" s="148">
        <f t="shared" si="1"/>
        <v>17</v>
      </c>
      <c r="B21" s="54" t="s">
        <v>16</v>
      </c>
      <c r="C21" s="55"/>
      <c r="D21" s="55">
        <f>SUMIF(Month!$B$4:$FC$4,Quarter!D$5,Month!$B21:$FC21)</f>
        <v>5.622</v>
      </c>
      <c r="E21" s="55">
        <f>SUMIF(Month!$B$4:$FC$4,Quarter!E$5,Month!$B21:$FC21)</f>
        <v>6.12</v>
      </c>
      <c r="F21" s="55">
        <f>SUMIF(Month!$B$4:$FC$4,Quarter!F$5,Month!$B21:$FC21)</f>
        <v>6.694</v>
      </c>
      <c r="G21" s="55">
        <f>SUMIF(Month!$B$4:$FC$4,Quarter!G$5,Month!$B21:$FC21)</f>
        <v>8.071</v>
      </c>
      <c r="H21" s="55">
        <f>SUMIF(Month!$B$4:$FC$4,Quarter!H$5,Month!$B21:$FC21)</f>
        <v>6.006</v>
      </c>
      <c r="I21" s="55">
        <f>SUMIF(Month!$B$4:$FC$4,Quarter!I$5,Month!$B21:$FC21)</f>
        <v>6.426</v>
      </c>
      <c r="J21" s="55">
        <f>SUMIF(Month!$B$4:$FC$4,Quarter!J$5,Month!$B21:$FC21)</f>
        <v>6.56</v>
      </c>
      <c r="K21" s="55">
        <f>SUMIF(Month!$B$4:$FC$4,Quarter!K$5,Month!$B21:$FC21)</f>
        <v>6.222</v>
      </c>
      <c r="L21" s="55">
        <f>SUMIF(Month!$B$4:$FC$4,Quarter!L$5,Month!$B21:$FC21)</f>
        <v>5.432</v>
      </c>
      <c r="M21" s="55">
        <f>SUMIF(Month!$B$4:$FC$4,Quarter!M$5,Month!$B21:$FC21)</f>
        <v>5.812</v>
      </c>
      <c r="N21" s="55">
        <f>SUMIF(Month!$B$4:$FC$4,Quarter!N$5,Month!$B21:$FC21)</f>
        <v>7.154</v>
      </c>
      <c r="O21" s="55">
        <f>SUMIF(Month!$B$4:$FC$4,Quarter!O$5,Month!$B21:$FC21)</f>
        <v>4.956</v>
      </c>
      <c r="P21" s="55">
        <f>SUMIF(Month!$B$4:$FC$4,Quarter!P$5,Month!$B21:$FC21)</f>
        <v>1.904</v>
      </c>
      <c r="Q21" s="55">
        <f>SUMIF(Month!$B$4:$FC$4,Quarter!Q$5,Month!$B21:$FC21)</f>
        <v>4.038</v>
      </c>
      <c r="R21" s="55">
        <f>SUMIF(Month!$B$4:$FC$4,Quarter!R$5,Month!$B21:$FC21)</f>
        <v>5.173</v>
      </c>
      <c r="S21" s="55">
        <f>SUMIF(Month!$B$4:$FC$4,Quarter!S$5,Month!$B21:$FC21)</f>
        <v>5.818</v>
      </c>
      <c r="T21" s="55">
        <f>SUMIF(Month!$B$4:$FC$4,Quarter!T$5,Month!$B21:$FC21)</f>
        <v>4.786</v>
      </c>
      <c r="U21" s="55">
        <f>SUMIF(Month!$B$4:$FC$4,Quarter!U$5,Month!$B21:$FC21)</f>
        <v>6.241</v>
      </c>
      <c r="V21" s="55">
        <f>SUMIF(Month!$B$4:$FC$4,Quarter!V$5,Month!$B21:$FC21)</f>
        <v>7.873</v>
      </c>
      <c r="W21" s="55">
        <f>SUMIF(Month!$B$4:$FC$4,Quarter!W$5,Month!$B21:$FC21)</f>
        <v>9.749</v>
      </c>
      <c r="X21" s="55">
        <f>SUMIF(Month!$B$4:$FC$4,Quarter!X$5,Month!$B21:$FC21)</f>
        <v>6.177</v>
      </c>
      <c r="Y21" s="55">
        <f>SUMIF(Month!$B$4:$FC$4,Quarter!Y$5,Month!$B21:$FC21)</f>
        <v>2.931</v>
      </c>
      <c r="Z21" s="55">
        <f>SUMIF(Month!$B$4:$FC$4,Quarter!Z$5,Month!$B21:$FC21)</f>
        <v>6.195</v>
      </c>
      <c r="AA21" s="55">
        <f>SUMIF(Month!$B$4:$FC$4,Quarter!AA$5,Month!$B21:$FC21)</f>
        <v>4.517</v>
      </c>
      <c r="AB21" s="55">
        <f>SUMIF(Month!$B$4:$FC$4,Quarter!AB$5,Month!$B21:$FC21)</f>
        <v>3.234</v>
      </c>
      <c r="AC21" s="55">
        <f>SUMIF(Month!$B$4:$FC$4,Quarter!AC$5,Month!$B21:$FC21)</f>
        <v>3.736</v>
      </c>
      <c r="AD21" s="55">
        <f>SUMIF(Month!$B$4:$FC$4,Quarter!AD$5,Month!$B21:$FC21)</f>
        <v>5.663</v>
      </c>
      <c r="AE21" s="55">
        <f>SUMIF(Month!$B$4:$FC$4,Quarter!AE$5,Month!$B21:$FC21)</f>
        <v>4.815</v>
      </c>
      <c r="AF21" s="55">
        <f>SUMIF(Month!$B$4:$FC$4,Quarter!AF$5,Month!$B21:$FC21)</f>
        <v>3.933</v>
      </c>
      <c r="AG21" s="55">
        <f>SUMIF(Month!$B$4:$FC$4,Quarter!AG$5,Month!$B21:$FC21)</f>
        <v>4.846</v>
      </c>
      <c r="AH21" s="55">
        <f>SUMIF(Month!$B$4:$FC$4,Quarter!AH$5,Month!$B21:$FC21)</f>
        <v>5.131</v>
      </c>
      <c r="AI21" s="55">
        <f>SUMIF(Month!$B$4:$FC$4,Quarter!AI$5,Month!$B21:$FC21)</f>
        <v>9.401</v>
      </c>
      <c r="AJ21" s="55">
        <f>SUMIF(Month!$B$4:$FC$4,Quarter!AJ$5,Month!$B21:$FC21)</f>
        <v>4.184</v>
      </c>
      <c r="AK21" s="55">
        <f>SUMIF(Month!$B$4:$FC$4,Quarter!AK$5,Month!$B21:$FC21)</f>
        <v>3.455</v>
      </c>
      <c r="AL21" s="55">
        <f>SUMIF(Month!$B$4:$FC$4,Quarter!AL$5,Month!$B21:$FC21)</f>
        <v>3.833</v>
      </c>
      <c r="AM21" s="55">
        <f>SUMIF(Month!$B$4:$FC$4,Quarter!AM$5,Month!$B21:$FC21)</f>
        <v>2.429</v>
      </c>
      <c r="AN21" s="55">
        <f>SUMIF(Month!$B$4:$FC$4,Quarter!AN$5,Month!$B21:$FC21)</f>
        <v>2.412</v>
      </c>
      <c r="AO21" s="55">
        <f>SUMIF(Month!$B$4:$FC$4,Quarter!AO$5,Month!$B21:$FC21)</f>
        <v>5.211</v>
      </c>
      <c r="AP21" s="55">
        <f>SUMIF(Month!$B$4:$FC$4,Quarter!AP$5,Month!$B21:$FC21)</f>
        <v>4.969</v>
      </c>
      <c r="AQ21" s="55">
        <f>SUMIF(Month!$B$4:$FC$4,Quarter!AQ$5,Month!$B21:$FC21)</f>
        <v>2.787</v>
      </c>
      <c r="AR21" s="55">
        <f>SUMIF(Month!$B$4:$FC$4,Quarter!AR$5,Month!$B21:$FC21)</f>
        <v>3.075</v>
      </c>
      <c r="AS21" s="55">
        <f>SUMIF(Month!$B$4:$FC$4,Quarter!AS$5,Month!$B21:$FC21)</f>
        <v>3.848</v>
      </c>
      <c r="AT21" s="55">
        <f>SUMIF(Month!$B$4:$FC$4,Quarter!AT$5,Month!$B21:$FC21)</f>
        <v>4.219</v>
      </c>
      <c r="AU21" s="55">
        <f>SUMIF(Month!$B$4:$FC$4,Quarter!AU$5,Month!$B21:$FC21)</f>
        <v>5.47</v>
      </c>
      <c r="AV21" s="55">
        <f>SUMIF(Month!$B$4:$FC$4,Quarter!AV$5,Month!$B21:$FC21)</f>
        <v>5.837</v>
      </c>
      <c r="AW21" s="55">
        <f>SUMIF(Month!$B$4:$FC$4,Quarter!AW$5,Month!$B21:$FC21)</f>
        <v>3.67</v>
      </c>
      <c r="AX21" s="55">
        <f>SUMIF(Month!$B$4:$FC$4,Quarter!AX$5,Month!$B21:$FC21)</f>
        <v>4.673</v>
      </c>
      <c r="AY21" s="55">
        <f>SUMIF(Month!$B$4:$FC$4,Quarter!AY$5,Month!$B21:$FC21)</f>
        <v>5.087</v>
      </c>
      <c r="AZ21" s="55">
        <f>SUMIF(Month!$B$4:$FC$4,Quarter!AZ$5,Month!$B21:$FC21)</f>
        <v>4.891</v>
      </c>
      <c r="BA21" s="55">
        <f>SUMIF(Month!$B$4:$FC$4,Quarter!BA$5,Month!$B21:$FC21)</f>
        <v>6.299</v>
      </c>
      <c r="BB21" s="55">
        <f>SUMIF(Month!$B$4:$FC$4,Quarter!BB$5,Month!$B21:$FC21)</f>
        <v>9.838</v>
      </c>
      <c r="BC21" s="55">
        <f>SUMIF(Month!$B$4:$FC$4,Quarter!BC$5,Month!$B21:$FC21)</f>
        <v>5.547</v>
      </c>
      <c r="BD21" s="55">
        <f>SUMIF(Month!$B$4:$FO$4,Quarter!BD$5,Month!$B21:$FO21)</f>
        <v>5.308</v>
      </c>
      <c r="BE21" s="55">
        <f>SUMIF(Month!$B$4:$FO$4,Quarter!BE$5,Month!$B21:$FO21)</f>
        <v>7.74</v>
      </c>
      <c r="BF21" s="55">
        <f>SUMIF(Month!$B$4:$FO$4,Quarter!BF$5,Month!$B21:$FO21)</f>
        <v>7.002</v>
      </c>
      <c r="BG21" s="55">
        <f>SUMIF(Month!$B$4:$FO$4,Quarter!BG$5,Month!$B21:$FO21)</f>
        <v>9.677</v>
      </c>
      <c r="BH21" s="55">
        <f>SUMIF(Month!$B$4:$IC$4,Quarter!BH$5,Month!$B21:$IC21)</f>
        <v>13.159</v>
      </c>
      <c r="BI21" s="55">
        <f>SUMIF(Month!$B$4:$IC$4,Quarter!BI$5,Month!$B21:$IC21)</f>
        <v>7.797</v>
      </c>
      <c r="BJ21" s="55">
        <f>SUMIF(Month!$B$4:$IC$4,Quarter!BJ$5,Month!$B21:$IC21)</f>
        <v>12.827</v>
      </c>
      <c r="BK21" s="55">
        <f>SUMIF(Month!$B$4:$IC$4,Quarter!BK$5,Month!$B21:$IC21)</f>
        <v>11.616</v>
      </c>
      <c r="BL21" s="55">
        <f>SUMIF(Month!$B$4:$IC$4,Quarter!BL$5,Month!$B21:$IC21)</f>
        <v>14.909</v>
      </c>
      <c r="BM21" s="55">
        <f>SUMIF(Month!$B$4:$IC$4,Quarter!BM$5,Month!$B21:$IC21)</f>
        <v>18.203</v>
      </c>
      <c r="BN21" s="55">
        <f>SUMIF(Month!$B$4:$IC$4,Quarter!BN$5,Month!$B21:$IC21)</f>
        <v>22.8</v>
      </c>
      <c r="BO21" s="55">
        <f>SUMIF(Month!$B$4:$IC$4,Quarter!BO$5,Month!$B21:$IC21)</f>
        <v>18.453</v>
      </c>
      <c r="BP21" s="55">
        <f>SUMIF(Month!$B$4:$IC$4,Quarter!BP$5,Month!$B21:$IC21)</f>
        <v>19.564</v>
      </c>
      <c r="BQ21" s="55">
        <f>SUMIF(Month!$B$4:$IC$4,Quarter!BQ$5,Month!$B21:$IC21)</f>
        <v>23.064</v>
      </c>
      <c r="BR21" s="55">
        <f>SUMIF(Month!$B$4:$IC$4,Quarter!BR$5,Month!$B21:$IC21)</f>
        <v>22.272</v>
      </c>
      <c r="BS21" s="55">
        <f>SUMIF(Month!$B$4:$IC$4,Quarter!BS$5,Month!$B21:$IC21)</f>
        <v>18.524</v>
      </c>
      <c r="BT21" s="88">
        <f>SUMIF(Month!$B$4:$IC$4,Quarter!BT$5,Month!$B21:$IC21)</f>
        <v>14.473</v>
      </c>
      <c r="BU21" s="88">
        <f>SUMIF(Month!$B$4:$IC$4,Quarter!BU$5,Month!$B21:$IC21)</f>
        <v>18.5</v>
      </c>
      <c r="BV21" s="88">
        <f>SUMIF(Month!$B$4:$IC$4,Quarter!BV$5,Month!$B21:$IC21)</f>
        <v>30.095</v>
      </c>
      <c r="BW21" s="56">
        <f>SUMIF(Month!$B$4:$IC$4,Quarter!BW$5,Month!$B21:$IC21)</f>
        <v>27.142</v>
      </c>
      <c r="BX21" s="56">
        <f>SUMIF(Month!$B$4:$IC$4,Quarter!BX$5,Month!$B21:$IC21)</f>
        <v>29.399</v>
      </c>
      <c r="BY21" s="56">
        <f>SUMIF(Month!$B$4:$IC$4,Quarter!BY$5,Month!$B21:$IC21)</f>
        <v>30.381</v>
      </c>
      <c r="BZ21" s="59"/>
    </row>
    <row r="22" ht="13.5" customHeight="1">
      <c r="A22" s="148">
        <f t="shared" si="1"/>
        <v>18</v>
      </c>
      <c r="B22" s="67" t="s">
        <v>17</v>
      </c>
      <c r="C22" s="68"/>
      <c r="D22" s="68">
        <f>SUMIF(Month!$B$4:$FC$4,Quarter!D$5,Month!$B22:$FC22)</f>
        <v>18.287</v>
      </c>
      <c r="E22" s="68">
        <f>SUMIF(Month!$B$4:$FC$4,Quarter!E$5,Month!$B22:$FC22)</f>
        <v>16.786</v>
      </c>
      <c r="F22" s="68">
        <f>SUMIF(Month!$B$4:$FC$4,Quarter!F$5,Month!$B22:$FC22)</f>
        <v>22.597</v>
      </c>
      <c r="G22" s="68">
        <f>SUMIF(Month!$B$4:$FC$4,Quarter!G$5,Month!$B22:$FC22)</f>
        <v>25.653</v>
      </c>
      <c r="H22" s="68">
        <f>SUMIF(Month!$B$4:$FC$4,Quarter!H$5,Month!$B22:$FC22)</f>
        <v>15.848</v>
      </c>
      <c r="I22" s="68">
        <f>SUMIF(Month!$B$4:$FC$4,Quarter!I$5,Month!$B22:$FC22)</f>
        <v>21.382</v>
      </c>
      <c r="J22" s="68">
        <f>SUMIF(Month!$B$4:$FC$4,Quarter!J$5,Month!$B22:$FC22)</f>
        <v>22.373</v>
      </c>
      <c r="K22" s="68">
        <f>SUMIF(Month!$B$4:$FC$4,Quarter!K$5,Month!$B22:$FC22)</f>
        <v>18.014</v>
      </c>
      <c r="L22" s="68">
        <f>SUMIF(Month!$B$4:$FC$4,Quarter!L$5,Month!$B22:$FC22)</f>
        <v>16.075</v>
      </c>
      <c r="M22" s="68">
        <f>SUMIF(Month!$B$4:$FC$4,Quarter!M$5,Month!$B22:$FC22)</f>
        <v>15.154</v>
      </c>
      <c r="N22" s="68">
        <f>SUMIF(Month!$B$4:$FC$4,Quarter!N$5,Month!$B22:$FC22)</f>
        <v>19.808</v>
      </c>
      <c r="O22" s="68">
        <f>SUMIF(Month!$B$4:$FC$4,Quarter!O$5,Month!$B22:$FC22)</f>
        <v>15.851</v>
      </c>
      <c r="P22" s="68">
        <f>SUMIF(Month!$B$4:$FC$4,Quarter!P$5,Month!$B22:$FC22)</f>
        <v>12.133</v>
      </c>
      <c r="Q22" s="68">
        <f>SUMIF(Month!$B$4:$FC$4,Quarter!Q$5,Month!$B22:$FC22)</f>
        <v>21.73</v>
      </c>
      <c r="R22" s="68">
        <f>SUMIF(Month!$B$4:$FC$4,Quarter!R$5,Month!$B22:$FC22)</f>
        <v>20.085</v>
      </c>
      <c r="S22" s="68">
        <f>SUMIF(Month!$B$4:$FC$4,Quarter!S$5,Month!$B22:$FC22)</f>
        <v>13.9</v>
      </c>
      <c r="T22" s="68">
        <f>SUMIF(Month!$B$4:$FC$4,Quarter!T$5,Month!$B22:$FC22)</f>
        <v>11.161</v>
      </c>
      <c r="U22" s="68">
        <f>SUMIF(Month!$B$4:$FC$4,Quarter!U$5,Month!$B22:$FC22)</f>
        <v>16.232</v>
      </c>
      <c r="V22" s="68">
        <f>SUMIF(Month!$B$4:$FC$4,Quarter!V$5,Month!$B22:$FC22)</f>
        <v>19.306</v>
      </c>
      <c r="W22" s="68">
        <f>SUMIF(Month!$B$4:$FC$4,Quarter!W$5,Month!$B22:$FC22)</f>
        <v>17.448</v>
      </c>
      <c r="X22" s="68">
        <f>SUMIF(Month!$B$4:$FC$4,Quarter!X$5,Month!$B22:$FC22)</f>
        <v>15.017</v>
      </c>
      <c r="Y22" s="68">
        <f>SUMIF(Month!$B$4:$FC$4,Quarter!Y$5,Month!$B22:$FC22)</f>
        <v>16.684</v>
      </c>
      <c r="Z22" s="68">
        <f>SUMIF(Month!$B$4:$FC$4,Quarter!Z$5,Month!$B22:$FC22)</f>
        <v>25.054</v>
      </c>
      <c r="AA22" s="68">
        <f>SUMIF(Month!$B$4:$FC$4,Quarter!AA$5,Month!$B22:$FC22)</f>
        <v>10.47</v>
      </c>
      <c r="AB22" s="68">
        <f>SUMIF(Month!$B$4:$FC$4,Quarter!AB$5,Month!$B22:$FC22)</f>
        <v>18.156</v>
      </c>
      <c r="AC22" s="68">
        <f>SUMIF(Month!$B$4:$FC$4,Quarter!AC$5,Month!$B22:$FC22)</f>
        <v>16.717</v>
      </c>
      <c r="AD22" s="68">
        <f>SUMIF(Month!$B$4:$FC$4,Quarter!AD$5,Month!$B22:$FC22)</f>
        <v>22.514</v>
      </c>
      <c r="AE22" s="68">
        <f>SUMIF(Month!$B$4:$FC$4,Quarter!AE$5,Month!$B22:$FC22)</f>
        <v>16.912</v>
      </c>
      <c r="AF22" s="68">
        <f>SUMIF(Month!$B$4:$FC$4,Quarter!AF$5,Month!$B22:$FC22)</f>
        <v>15.549</v>
      </c>
      <c r="AG22" s="68">
        <f>SUMIF(Month!$B$4:$FC$4,Quarter!AG$5,Month!$B22:$FC22)</f>
        <v>19.357</v>
      </c>
      <c r="AH22" s="68">
        <f>SUMIF(Month!$B$4:$FC$4,Quarter!AH$5,Month!$B22:$FC22)</f>
        <v>23.574</v>
      </c>
      <c r="AI22" s="68">
        <f>SUMIF(Month!$B$4:$FC$4,Quarter!AI$5,Month!$B22:$FC22)</f>
        <v>16.767</v>
      </c>
      <c r="AJ22" s="68">
        <f>SUMIF(Month!$B$4:$FC$4,Quarter!AJ$5,Month!$B22:$FC22)</f>
        <v>20.902</v>
      </c>
      <c r="AK22" s="68">
        <f>SUMIF(Month!$B$4:$FC$4,Quarter!AK$5,Month!$B22:$FC22)</f>
        <v>15.937</v>
      </c>
      <c r="AL22" s="68">
        <f>SUMIF(Month!$B$4:$FC$4,Quarter!AL$5,Month!$B22:$FC22)</f>
        <v>21.448</v>
      </c>
      <c r="AM22" s="68">
        <f>SUMIF(Month!$B$4:$FC$4,Quarter!AM$5,Month!$B22:$FC22)</f>
        <v>20.368</v>
      </c>
      <c r="AN22" s="68">
        <f>SUMIF(Month!$B$4:$FC$4,Quarter!AN$5,Month!$B22:$FC22)</f>
        <v>13.963</v>
      </c>
      <c r="AO22" s="68">
        <f>SUMIF(Month!$B$4:$FC$4,Quarter!AO$5,Month!$B22:$FC22)</f>
        <v>15.125</v>
      </c>
      <c r="AP22" s="68">
        <f>SUMIF(Month!$B$4:$FC$4,Quarter!AP$5,Month!$B22:$FC22)</f>
        <v>22.922</v>
      </c>
      <c r="AQ22" s="68">
        <f>SUMIF(Month!$B$4:$FC$4,Quarter!AQ$5,Month!$B22:$FC22)</f>
        <v>18.358</v>
      </c>
      <c r="AR22" s="68">
        <f>SUMIF(Month!$B$4:$FC$4,Quarter!AR$5,Month!$B22:$FC22)</f>
        <v>17.754</v>
      </c>
      <c r="AS22" s="68">
        <f>SUMIF(Month!$B$4:$FC$4,Quarter!AS$5,Month!$B22:$FC22)</f>
        <v>18.912</v>
      </c>
      <c r="AT22" s="68">
        <f>SUMIF(Month!$B$4:$FC$4,Quarter!AT$5,Month!$B22:$FC22)</f>
        <v>22.204</v>
      </c>
      <c r="AU22" s="68">
        <f>SUMIF(Month!$B$4:$FC$4,Quarter!AU$5,Month!$B22:$FC22)</f>
        <v>15.493</v>
      </c>
      <c r="AV22" s="68">
        <f>SUMIF(Month!$B$4:$FC$4,Quarter!AV$5,Month!$B22:$FC22)</f>
        <v>17.304</v>
      </c>
      <c r="AW22" s="68">
        <f>SUMIF(Month!$B$4:$FC$4,Quarter!AW$5,Month!$B22:$FC22)</f>
        <v>15.275</v>
      </c>
      <c r="AX22" s="68">
        <f>SUMIF(Month!$B$4:$FC$4,Quarter!AX$5,Month!$B22:$FC22)</f>
        <v>16.824</v>
      </c>
      <c r="AY22" s="68">
        <f>SUMIF(Month!$B$4:$FC$4,Quarter!AY$5,Month!$B22:$FC22)</f>
        <v>15.89</v>
      </c>
      <c r="AZ22" s="68">
        <f>SUMIF(Month!$B$4:$FC$4,Quarter!AZ$5,Month!$B22:$FC22)</f>
        <v>10.286</v>
      </c>
      <c r="BA22" s="68">
        <f>SUMIF(Month!$B$4:$FC$4,Quarter!BA$5,Month!$B22:$FC22)</f>
        <v>12.847</v>
      </c>
      <c r="BB22" s="68">
        <f>SUMIF(Month!$B$4:$FC$4,Quarter!BB$5,Month!$B22:$FC22)</f>
        <v>19.413</v>
      </c>
      <c r="BC22" s="68">
        <f>SUMIF(Month!$B$4:$FC$4,Quarter!BC$5,Month!$B22:$FC22)</f>
        <v>16.936</v>
      </c>
      <c r="BD22" s="68">
        <f>SUMIF(Month!$B$4:$FO$4,Quarter!BD$5,Month!$B22:$FO22)</f>
        <v>14.365</v>
      </c>
      <c r="BE22" s="68">
        <f>SUMIF(Month!$B$4:$FO$4,Quarter!BE$5,Month!$B22:$FO22)</f>
        <v>10.227</v>
      </c>
      <c r="BF22" s="68">
        <f>SUMIF(Month!$B$4:$FO$4,Quarter!BF$5,Month!$B22:$FO22)</f>
        <v>19.403</v>
      </c>
      <c r="BG22" s="68">
        <f>SUMIF(Month!$B$4:$FO$4,Quarter!BG$5,Month!$B22:$FO22)</f>
        <v>14.499</v>
      </c>
      <c r="BH22" s="68">
        <f>SUMIF(Month!$B$4:$IC$4,Quarter!BH$5,Month!$B22:$IC22)</f>
        <v>15.156</v>
      </c>
      <c r="BI22" s="68">
        <f>SUMIF(Month!$B$4:$IC$4,Quarter!BI$5,Month!$B22:$IC22)</f>
        <v>14.04</v>
      </c>
      <c r="BJ22" s="68">
        <f>SUMIF(Month!$B$4:$IC$4,Quarter!BJ$5,Month!$B22:$IC22)</f>
        <v>17.845</v>
      </c>
      <c r="BK22" s="68">
        <f>SUMIF(Month!$B$4:$IC$4,Quarter!BK$5,Month!$B22:$IC22)</f>
        <v>14.054</v>
      </c>
      <c r="BL22" s="68">
        <f>SUMIF(Month!$B$4:$IC$4,Quarter!BL$5,Month!$B22:$IC22)</f>
        <v>13.068</v>
      </c>
      <c r="BM22" s="68">
        <f>SUMIF(Month!$B$4:$IC$4,Quarter!BM$5,Month!$B22:$IC22)</f>
        <v>15.442</v>
      </c>
      <c r="BN22" s="68">
        <f>SUMIF(Month!$B$4:$IC$4,Quarter!BN$5,Month!$B22:$IC22)</f>
        <v>13.275</v>
      </c>
      <c r="BO22" s="68">
        <f>SUMIF(Month!$B$4:$IC$4,Quarter!BO$5,Month!$B22:$IC22)</f>
        <v>15.714</v>
      </c>
      <c r="BP22" s="68">
        <f>SUMIF(Month!$B$4:$IC$4,Quarter!BP$5,Month!$B22:$IC22)</f>
        <v>12.31</v>
      </c>
      <c r="BQ22" s="68">
        <f>SUMIF(Month!$B$4:$IC$4,Quarter!BQ$5,Month!$B22:$IC22)</f>
        <v>14.751</v>
      </c>
      <c r="BR22" s="68">
        <f>SUMIF(Month!$B$4:$IC$4,Quarter!BR$5,Month!$B22:$IC22)</f>
        <v>18.029</v>
      </c>
      <c r="BS22" s="68">
        <f>SUMIF(Month!$B$4:$IC$4,Quarter!BS$5,Month!$B22:$IC22)</f>
        <v>13.186</v>
      </c>
      <c r="BT22" s="165">
        <f>SUMIF(Month!$B$4:$IC$4,Quarter!BT$5,Month!$B22:$IC22)</f>
        <v>20.331</v>
      </c>
      <c r="BU22" s="165">
        <f>SUMIF(Month!$B$4:$IC$4,Quarter!BU$5,Month!$B22:$IC22)</f>
        <v>14.312</v>
      </c>
      <c r="BV22" s="165">
        <f>SUMIF(Month!$B$4:$IC$4,Quarter!BV$5,Month!$B22:$IC22)</f>
        <v>15.537</v>
      </c>
      <c r="BW22" s="61">
        <f>SUMIF(Month!$B$4:$IC$4,Quarter!BW$5,Month!$B22:$IC22)</f>
        <v>15.378</v>
      </c>
      <c r="BX22" s="61">
        <f>SUMIF(Month!$B$4:$IC$4,Quarter!BX$5,Month!$B22:$IC22)</f>
        <v>21.014</v>
      </c>
      <c r="BY22" s="61">
        <f>SUMIF(Month!$B$4:$IC$4,Quarter!BY$5,Month!$B22:$IC22)</f>
        <v>12.38</v>
      </c>
      <c r="BZ22" s="59"/>
    </row>
    <row r="23" ht="13.5" customHeight="1">
      <c r="A23" s="148">
        <f t="shared" si="1"/>
        <v>19</v>
      </c>
      <c r="B23" s="71" t="s">
        <v>20</v>
      </c>
      <c r="C23" s="72"/>
      <c r="D23" s="72">
        <f>SUMIF(Month!$B$4:$FC$4,Quarter!D$5,Month!$B23:$FC23)</f>
        <v>54.494</v>
      </c>
      <c r="E23" s="72">
        <f>SUMIF(Month!$B$4:$FC$4,Quarter!E$5,Month!$B23:$FC23)</f>
        <v>57.453</v>
      </c>
      <c r="F23" s="72">
        <f>SUMIF(Month!$B$4:$FC$4,Quarter!F$5,Month!$B23:$FC23)</f>
        <v>67.088</v>
      </c>
      <c r="G23" s="72">
        <f>SUMIF(Month!$B$4:$FC$4,Quarter!G$5,Month!$B23:$FC23)</f>
        <v>73.755</v>
      </c>
      <c r="H23" s="72">
        <f>SUMIF(Month!$B$4:$FC$4,Quarter!H$5,Month!$B23:$FC23)</f>
        <v>54.788</v>
      </c>
      <c r="I23" s="72">
        <f>SUMIF(Month!$B$4:$FC$4,Quarter!I$5,Month!$B23:$FC23)</f>
        <v>64.838</v>
      </c>
      <c r="J23" s="72">
        <f>SUMIF(Month!$B$4:$FC$4,Quarter!J$5,Month!$B23:$FC23)</f>
        <v>67.47</v>
      </c>
      <c r="K23" s="72">
        <f>SUMIF(Month!$B$4:$FC$4,Quarter!K$5,Month!$B23:$FC23)</f>
        <v>66.499</v>
      </c>
      <c r="L23" s="72">
        <f>SUMIF(Month!$B$4:$FC$4,Quarter!L$5,Month!$B23:$FC23)</f>
        <v>56.601</v>
      </c>
      <c r="M23" s="72">
        <f>SUMIF(Month!$B$4:$FC$4,Quarter!M$5,Month!$B23:$FC23)</f>
        <v>55.822</v>
      </c>
      <c r="N23" s="72">
        <f>SUMIF(Month!$B$4:$FC$4,Quarter!N$5,Month!$B23:$FC23)</f>
        <v>64.018</v>
      </c>
      <c r="O23" s="72">
        <f>SUMIF(Month!$B$4:$FC$4,Quarter!O$5,Month!$B23:$FC23)</f>
        <v>59.371</v>
      </c>
      <c r="P23" s="72">
        <f>SUMIF(Month!$B$4:$FC$4,Quarter!P$5,Month!$B23:$FC23)</f>
        <v>46.245</v>
      </c>
      <c r="Q23" s="72">
        <f>SUMIF(Month!$B$4:$FC$4,Quarter!Q$5,Month!$B23:$FC23)</f>
        <v>62.469</v>
      </c>
      <c r="R23" s="72">
        <f>SUMIF(Month!$B$4:$FC$4,Quarter!R$5,Month!$B23:$FC23)</f>
        <v>62.943</v>
      </c>
      <c r="S23" s="72">
        <f>SUMIF(Month!$B$4:$FC$4,Quarter!S$5,Month!$B23:$FC23)</f>
        <v>62.032</v>
      </c>
      <c r="T23" s="72">
        <f>SUMIF(Month!$B$4:$FC$4,Quarter!T$5,Month!$B23:$FC23)</f>
        <v>53.654</v>
      </c>
      <c r="U23" s="72">
        <f>SUMIF(Month!$B$4:$FC$4,Quarter!U$5,Month!$B23:$FC23)</f>
        <v>63.931</v>
      </c>
      <c r="V23" s="72">
        <f>SUMIF(Month!$B$4:$FC$4,Quarter!V$5,Month!$B23:$FC23)</f>
        <v>70.705</v>
      </c>
      <c r="W23" s="72">
        <f>SUMIF(Month!$B$4:$FC$4,Quarter!W$5,Month!$B23:$FC23)</f>
        <v>74.185</v>
      </c>
      <c r="X23" s="72">
        <f>SUMIF(Month!$B$4:$FC$4,Quarter!X$5,Month!$B23:$FC23)</f>
        <v>61.859</v>
      </c>
      <c r="Y23" s="72">
        <f>SUMIF(Month!$B$4:$FC$4,Quarter!Y$5,Month!$B23:$FC23)</f>
        <v>61.297</v>
      </c>
      <c r="Z23" s="72">
        <f>SUMIF(Month!$B$4:$FC$4,Quarter!Z$5,Month!$B23:$FC23)</f>
        <v>77.684</v>
      </c>
      <c r="AA23" s="72">
        <f>SUMIF(Month!$B$4:$FC$4,Quarter!AA$5,Month!$B23:$FC23)</f>
        <v>61.354</v>
      </c>
      <c r="AB23" s="72">
        <f>SUMIF(Month!$B$4:$FC$4,Quarter!AB$5,Month!$B23:$FC23)</f>
        <v>63.524</v>
      </c>
      <c r="AC23" s="72">
        <f>SUMIF(Month!$B$4:$FC$4,Quarter!AC$5,Month!$B23:$FC23)</f>
        <v>62.763</v>
      </c>
      <c r="AD23" s="72">
        <f>SUMIF(Month!$B$4:$FC$4,Quarter!AD$5,Month!$B23:$FC23)</f>
        <v>74.53</v>
      </c>
      <c r="AE23" s="72">
        <f>SUMIF(Month!$B$4:$FC$4,Quarter!AE$5,Month!$B23:$FC23)</f>
        <v>71.497</v>
      </c>
      <c r="AF23" s="72">
        <f>SUMIF(Month!$B$4:$FC$4,Quarter!AF$5,Month!$B23:$FC23)</f>
        <v>61.747</v>
      </c>
      <c r="AG23" s="72">
        <f>SUMIF(Month!$B$4:$FC$4,Quarter!AG$5,Month!$B23:$FC23)</f>
        <v>69.732</v>
      </c>
      <c r="AH23" s="72">
        <f>SUMIF(Month!$B$4:$FC$4,Quarter!AH$5,Month!$B23:$FC23)</f>
        <v>76.116</v>
      </c>
      <c r="AI23" s="72">
        <f>SUMIF(Month!$B$4:$FC$4,Quarter!AI$5,Month!$B23:$FC23)</f>
        <v>82.01</v>
      </c>
      <c r="AJ23" s="72">
        <f>SUMIF(Month!$B$4:$FC$4,Quarter!AJ$5,Month!$B23:$FC23)</f>
        <v>70.17</v>
      </c>
      <c r="AK23" s="72">
        <f>SUMIF(Month!$B$4:$FC$4,Quarter!AK$5,Month!$B23:$FC23)</f>
        <v>63.882</v>
      </c>
      <c r="AL23" s="72">
        <f>SUMIF(Month!$B$4:$FC$4,Quarter!AL$5,Month!$B23:$FC23)</f>
        <v>79.002</v>
      </c>
      <c r="AM23" s="72">
        <f>SUMIF(Month!$B$4:$FC$4,Quarter!AM$5,Month!$B23:$FC23)</f>
        <v>74.915</v>
      </c>
      <c r="AN23" s="72">
        <f>SUMIF(Month!$B$4:$FC$4,Quarter!AN$5,Month!$B23:$FC23)</f>
        <v>63.339</v>
      </c>
      <c r="AO23" s="72">
        <f>SUMIF(Month!$B$4:$FC$4,Quarter!AO$5,Month!$B23:$FC23)</f>
        <v>68.528</v>
      </c>
      <c r="AP23" s="72">
        <f>SUMIF(Month!$B$4:$FC$4,Quarter!AP$5,Month!$B23:$FC23)</f>
        <v>85.784</v>
      </c>
      <c r="AQ23" s="72">
        <f>SUMIF(Month!$B$4:$FC$4,Quarter!AQ$5,Month!$B23:$FC23)</f>
        <v>74.546</v>
      </c>
      <c r="AR23" s="72">
        <f>SUMIF(Month!$B$4:$FC$4,Quarter!AR$5,Month!$B23:$FC23)</f>
        <v>69.483</v>
      </c>
      <c r="AS23" s="72">
        <f>SUMIF(Month!$B$4:$FC$4,Quarter!AS$5,Month!$B23:$FC23)</f>
        <v>77.869</v>
      </c>
      <c r="AT23" s="72">
        <f>SUMIF(Month!$B$4:$FC$4,Quarter!AT$5,Month!$B23:$FC23)</f>
        <v>85.237</v>
      </c>
      <c r="AU23" s="72">
        <f>SUMIF(Month!$B$4:$FC$4,Quarter!AU$5,Month!$B23:$FC23)</f>
        <v>77.689</v>
      </c>
      <c r="AV23" s="72">
        <f>SUMIF(Month!$B$4:$FC$4,Quarter!AV$5,Month!$B23:$FC23)</f>
        <v>76.446</v>
      </c>
      <c r="AW23" s="72">
        <f>SUMIF(Month!$B$4:$FC$4,Quarter!AW$5,Month!$B23:$FC23)</f>
        <v>69.53</v>
      </c>
      <c r="AX23" s="72">
        <f>SUMIF(Month!$B$4:$FC$4,Quarter!AX$5,Month!$B23:$FC23)</f>
        <v>79.148</v>
      </c>
      <c r="AY23" s="72">
        <f>SUMIF(Month!$B$4:$FC$4,Quarter!AY$5,Month!$B23:$FC23)</f>
        <v>81.991</v>
      </c>
      <c r="AZ23" s="72">
        <f>SUMIF(Month!$B$4:$FC$4,Quarter!AZ$5,Month!$B23:$FC23)</f>
        <v>69.113</v>
      </c>
      <c r="BA23" s="72">
        <f>SUMIF(Month!$B$4:$FC$4,Quarter!BA$5,Month!$B23:$FC23)</f>
        <v>69.001</v>
      </c>
      <c r="BB23" s="72">
        <f>SUMIF(Month!$B$4:$FC$4,Quarter!BB$5,Month!$B23:$FC23)</f>
        <v>96.039</v>
      </c>
      <c r="BC23" s="72">
        <f>SUMIF(Month!$B$4:$FC$4,Quarter!BC$5,Month!$B23:$FC23)</f>
        <v>88.502</v>
      </c>
      <c r="BD23" s="72">
        <f>SUMIF(Month!$B$4:$FO$4,Quarter!BD$5,Month!$B23:$FO23)</f>
        <v>77.578</v>
      </c>
      <c r="BE23" s="72">
        <f>SUMIF(Month!$B$4:$FO$4,Quarter!BE$5,Month!$B23:$FO23)</f>
        <v>78.271</v>
      </c>
      <c r="BF23" s="72">
        <f>SUMIF(Month!$B$4:$FO$4,Quarter!BF$5,Month!$B23:$FO23)</f>
        <v>89.964</v>
      </c>
      <c r="BG23" s="72">
        <f>SUMIF(Month!$B$4:$FO$4,Quarter!BG$5,Month!$B23:$FO23)</f>
        <v>88.635</v>
      </c>
      <c r="BH23" s="72">
        <f>SUMIF(Month!$B$4:$IC$4,Quarter!BH$5,Month!$B23:$IC23)</f>
        <v>87.231</v>
      </c>
      <c r="BI23" s="72">
        <f>SUMIF(Month!$B$4:$IC$4,Quarter!BI$5,Month!$B23:$IC23)</f>
        <v>72.24</v>
      </c>
      <c r="BJ23" s="72">
        <f>SUMIF(Month!$B$4:$IC$4,Quarter!BJ$5,Month!$B23:$IC23)</f>
        <v>91.175</v>
      </c>
      <c r="BK23" s="72">
        <f>SUMIF(Month!$B$4:$IC$4,Quarter!BK$5,Month!$B23:$IC23)</f>
        <v>91.747</v>
      </c>
      <c r="BL23" s="72">
        <f>SUMIF(Month!$B$4:$IC$4,Quarter!BL$5,Month!$B23:$IC23)</f>
        <v>89.756</v>
      </c>
      <c r="BM23" s="72">
        <f>SUMIF(Month!$B$4:$IC$4,Quarter!BM$5,Month!$B23:$IC23)</f>
        <v>94.746</v>
      </c>
      <c r="BN23" s="72">
        <f>SUMIF(Month!$B$4:$IC$4,Quarter!BN$5,Month!$B23:$IC23)</f>
        <v>93.589</v>
      </c>
      <c r="BO23" s="72">
        <f>SUMIF(Month!$B$4:$IC$4,Quarter!BO$5,Month!$B23:$IC23)</f>
        <v>98.3</v>
      </c>
      <c r="BP23" s="72">
        <f>SUMIF(Month!$B$4:$IC$4,Quarter!BP$5,Month!$B23:$IC23)</f>
        <v>85.948</v>
      </c>
      <c r="BQ23" s="72">
        <f>SUMIF(Month!$B$4:$IC$4,Quarter!BQ$5,Month!$B23:$IC23)</f>
        <v>98.392</v>
      </c>
      <c r="BR23" s="72">
        <f>SUMIF(Month!$B$4:$IC$4,Quarter!BR$5,Month!$B23:$IC23)</f>
        <v>96.477</v>
      </c>
      <c r="BS23" s="72">
        <f>SUMIF(Month!$B$4:$IC$4,Quarter!BS$5,Month!$B23:$IC23)</f>
        <v>90.809</v>
      </c>
      <c r="BT23" s="166">
        <f>SUMIF(Month!$B$4:$IC$4,Quarter!BT$5,Month!$B23:$IC23)</f>
        <v>90.666</v>
      </c>
      <c r="BU23" s="166">
        <f>SUMIF(Month!$B$4:$IC$4,Quarter!BU$5,Month!$B23:$IC23)</f>
        <v>93.676</v>
      </c>
      <c r="BV23" s="166">
        <f>SUMIF(Month!$B$4:$IC$4,Quarter!BV$5,Month!$B23:$IC23)</f>
        <v>106.661</v>
      </c>
      <c r="BW23" s="73">
        <f>SUMIF(Month!$B$4:$IC$4,Quarter!BW$5,Month!$B23:$IC23)</f>
        <v>109.828</v>
      </c>
      <c r="BX23" s="73">
        <f>SUMIF(Month!$B$4:$IC$4,Quarter!BX$5,Month!$B23:$IC23)</f>
        <v>116.652</v>
      </c>
      <c r="BY23" s="73">
        <f>SUMIF(Month!$B$4:$IC$4,Quarter!BY$5,Month!$B23:$IC23)</f>
        <v>106.411</v>
      </c>
      <c r="BZ23" s="59"/>
    </row>
    <row r="24" ht="4.5" customHeight="1">
      <c r="A24" s="148">
        <f t="shared" si="1"/>
        <v>20</v>
      </c>
      <c r="B24" s="83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4"/>
      <c r="BU24" s="74"/>
      <c r="BV24" s="74"/>
      <c r="BW24" s="84"/>
      <c r="BX24" s="84"/>
      <c r="BY24" s="84"/>
      <c r="BZ24" s="75"/>
    </row>
    <row r="25" ht="13.5" customHeight="1">
      <c r="A25" s="148">
        <f t="shared" si="1"/>
        <v>21</v>
      </c>
      <c r="B25" s="77" t="s">
        <v>21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162"/>
      <c r="BS25" s="162"/>
      <c r="BT25" s="163"/>
      <c r="BU25" s="163"/>
      <c r="BV25" s="163"/>
      <c r="BW25" s="79"/>
      <c r="BX25" s="79"/>
      <c r="BY25" s="79"/>
      <c r="BZ25" s="75"/>
    </row>
    <row r="26" ht="13.5" customHeight="1">
      <c r="A26" s="148">
        <f t="shared" si="1"/>
        <v>22</v>
      </c>
      <c r="B26" s="54" t="s">
        <v>22</v>
      </c>
      <c r="C26" s="55"/>
      <c r="D26" s="55">
        <f>SUMIF(Month!$B$4:$FC$4,Quarter!D$5,Month!$B26:$FC26)</f>
        <v>88.225</v>
      </c>
      <c r="E26" s="55">
        <f>SUMIF(Month!$B$4:$FC$4,Quarter!E$5,Month!$B26:$FC26)</f>
        <v>99.402</v>
      </c>
      <c r="F26" s="55">
        <f>SUMIF(Month!$B$4:$FC$4,Quarter!F$5,Month!$B26:$FC26)</f>
        <v>112.511</v>
      </c>
      <c r="G26" s="55">
        <f>SUMIF(Month!$B$4:$FC$4,Quarter!G$5,Month!$B26:$FC26)</f>
        <v>109.012</v>
      </c>
      <c r="H26" s="55">
        <f>SUMIF(Month!$B$4:$FC$4,Quarter!H$5,Month!$B26:$FC26)</f>
        <v>97.962</v>
      </c>
      <c r="I26" s="55">
        <f>SUMIF(Month!$B$4:$FC$4,Quarter!I$5,Month!$B26:$FC26)</f>
        <v>111.111</v>
      </c>
      <c r="J26" s="55">
        <f>SUMIF(Month!$B$4:$FC$4,Quarter!J$5,Month!$B26:$FC26)</f>
        <v>116.444</v>
      </c>
      <c r="K26" s="55">
        <f>SUMIF(Month!$B$4:$FC$4,Quarter!K$5,Month!$B26:$FC26)</f>
        <v>122.213</v>
      </c>
      <c r="L26" s="55">
        <f>SUMIF(Month!$B$4:$FC$4,Quarter!L$5,Month!$B26:$FC26)</f>
        <v>105.187</v>
      </c>
      <c r="M26" s="55">
        <f>SUMIF(Month!$B$4:$FC$4,Quarter!M$5,Month!$B26:$FC26)</f>
        <v>109.312</v>
      </c>
      <c r="N26" s="55">
        <f>SUMIF(Month!$B$4:$FC$4,Quarter!N$5,Month!$B26:$FC26)</f>
        <v>119.808</v>
      </c>
      <c r="O26" s="55">
        <f>SUMIF(Month!$B$4:$FC$4,Quarter!O$5,Month!$B26:$FC26)</f>
        <v>122.618</v>
      </c>
      <c r="P26" s="55">
        <f>SUMIF(Month!$B$4:$FC$4,Quarter!P$5,Month!$B26:$FC26)</f>
        <v>97.803</v>
      </c>
      <c r="Q26" s="55">
        <f>SUMIF(Month!$B$4:$FC$4,Quarter!Q$5,Month!$B26:$FC26)</f>
        <v>114.816</v>
      </c>
      <c r="R26" s="55">
        <f>SUMIF(Month!$B$4:$FC$4,Quarter!R$5,Month!$B26:$FC26)</f>
        <v>119.716</v>
      </c>
      <c r="S26" s="55">
        <f>SUMIF(Month!$B$4:$FC$4,Quarter!S$5,Month!$B26:$FC26)</f>
        <v>119.659</v>
      </c>
      <c r="T26" s="55">
        <f>SUMIF(Month!$B$4:$FC$4,Quarter!T$5,Month!$B26:$FC26)</f>
        <v>104.023</v>
      </c>
      <c r="U26" s="55">
        <f>SUMIF(Month!$B$4:$FC$4,Quarter!U$5,Month!$B26:$FC26)</f>
        <v>114.756</v>
      </c>
      <c r="V26" s="55">
        <f>SUMIF(Month!$B$4:$FC$4,Quarter!V$5,Month!$B26:$FC26)</f>
        <v>126.423</v>
      </c>
      <c r="W26" s="55">
        <f>SUMIF(Month!$B$4:$FC$4,Quarter!W$5,Month!$B26:$FC26)</f>
        <v>126.614</v>
      </c>
      <c r="X26" s="55">
        <f>SUMIF(Month!$B$4:$FC$4,Quarter!X$5,Month!$B26:$FC26)</f>
        <v>110.707</v>
      </c>
      <c r="Y26" s="55">
        <f>SUMIF(Month!$B$4:$FC$4,Quarter!Y$5,Month!$B26:$FC26)</f>
        <v>123.405</v>
      </c>
      <c r="Z26" s="55">
        <f>SUMIF(Month!$B$4:$FC$4,Quarter!Z$5,Month!$B26:$FC26)</f>
        <v>137.948</v>
      </c>
      <c r="AA26" s="55">
        <f>SUMIF(Month!$B$4:$FC$4,Quarter!AA$5,Month!$B26:$FC26)</f>
        <v>129.639</v>
      </c>
      <c r="AB26" s="55">
        <f>SUMIF(Month!$B$4:$FC$4,Quarter!AB$5,Month!$B26:$FC26)</f>
        <v>119.196</v>
      </c>
      <c r="AC26" s="55">
        <f>SUMIF(Month!$B$4:$FC$4,Quarter!AC$5,Month!$B26:$FC26)</f>
        <v>120.348</v>
      </c>
      <c r="AD26" s="55">
        <f>SUMIF(Month!$B$4:$FC$4,Quarter!AD$5,Month!$B26:$FC26)</f>
        <v>135.115</v>
      </c>
      <c r="AE26" s="55">
        <f>SUMIF(Month!$B$4:$FC$4,Quarter!AE$5,Month!$B26:$FC26)</f>
        <v>135.51</v>
      </c>
      <c r="AF26" s="55">
        <f>SUMIF(Month!$B$4:$FC$4,Quarter!AF$5,Month!$B26:$FC26)</f>
        <v>115.531</v>
      </c>
      <c r="AG26" s="55">
        <f>SUMIF(Month!$B$4:$FC$4,Quarter!AG$5,Month!$B26:$FC26)</f>
        <v>132.266</v>
      </c>
      <c r="AH26" s="55">
        <f>SUMIF(Month!$B$4:$FC$4,Quarter!AH$5,Month!$B26:$FC26)</f>
        <v>137.269</v>
      </c>
      <c r="AI26" s="55">
        <f>SUMIF(Month!$B$4:$FC$4,Quarter!AI$5,Month!$B26:$FC26)</f>
        <v>149.839</v>
      </c>
      <c r="AJ26" s="55">
        <f>SUMIF(Month!$B$4:$FC$4,Quarter!AJ$5,Month!$B26:$FC26)</f>
        <v>119.544</v>
      </c>
      <c r="AK26" s="55">
        <f>SUMIF(Month!$B$4:$FC$4,Quarter!AK$5,Month!$B26:$FC26)</f>
        <v>121.84</v>
      </c>
      <c r="AL26" s="55">
        <f>SUMIF(Month!$B$4:$FC$4,Quarter!AL$5,Month!$B26:$FC26)</f>
        <v>144.791</v>
      </c>
      <c r="AM26" s="55">
        <f>SUMIF(Month!$B$4:$FC$4,Quarter!AM$5,Month!$B26:$FC26)</f>
        <v>138.279</v>
      </c>
      <c r="AN26" s="55">
        <f>SUMIF(Month!$B$4:$FC$4,Quarter!AN$5,Month!$B26:$FC26)</f>
        <v>120.674</v>
      </c>
      <c r="AO26" s="55">
        <f>SUMIF(Month!$B$4:$FC$4,Quarter!AO$5,Month!$B26:$FC26)</f>
        <v>131.386</v>
      </c>
      <c r="AP26" s="55">
        <f>SUMIF(Month!$B$4:$FC$4,Quarter!AP$5,Month!$B26:$FC26)</f>
        <v>149.528</v>
      </c>
      <c r="AQ26" s="55">
        <f>SUMIF(Month!$B$4:$FC$4,Quarter!AQ$5,Month!$B26:$FC26)</f>
        <v>142.913</v>
      </c>
      <c r="AR26" s="55">
        <f>SUMIF(Month!$B$4:$FC$4,Quarter!AR$5,Month!$B26:$FC26)</f>
        <v>129.139</v>
      </c>
      <c r="AS26" s="55">
        <f>SUMIF(Month!$B$4:$FC$4,Quarter!AS$5,Month!$B26:$FC26)</f>
        <v>143.268</v>
      </c>
      <c r="AT26" s="55">
        <f>SUMIF(Month!$B$4:$FC$4,Quarter!AT$5,Month!$B26:$FC26)</f>
        <v>151.5</v>
      </c>
      <c r="AU26" s="55">
        <f>SUMIF(Month!$B$4:$FC$4,Quarter!AU$5,Month!$B26:$FC26)</f>
        <v>142.137</v>
      </c>
      <c r="AV26" s="55">
        <f>SUMIF(Month!$B$4:$FC$4,Quarter!AV$5,Month!$B26:$FC26)</f>
        <v>134.897</v>
      </c>
      <c r="AW26" s="55">
        <f>SUMIF(Month!$B$4:$FC$4,Quarter!AW$5,Month!$B26:$FC26)</f>
        <v>138.004</v>
      </c>
      <c r="AX26" s="55">
        <f>SUMIF(Month!$B$4:$FC$4,Quarter!AX$5,Month!$B26:$FC26)</f>
        <v>154.094</v>
      </c>
      <c r="AY26" s="55">
        <f>SUMIF(Month!$B$4:$FC$4,Quarter!AY$5,Month!$B26:$FC26)</f>
        <v>152.807</v>
      </c>
      <c r="AZ26" s="55">
        <f>SUMIF(Month!$B$4:$FC$4,Quarter!AZ$5,Month!$B26:$FC26)</f>
        <v>141.367</v>
      </c>
      <c r="BA26" s="55">
        <f>SUMIF(Month!$B$4:$FC$4,Quarter!BA$5,Month!$B26:$FC26)</f>
        <v>127.696</v>
      </c>
      <c r="BB26" s="55">
        <f>SUMIF(Month!$B$4:$FC$4,Quarter!BB$5,Month!$B26:$FC26)</f>
        <v>163.849</v>
      </c>
      <c r="BC26" s="55">
        <f>SUMIF(Month!$B$4:$FC$4,Quarter!BC$5,Month!$B26:$FC26)</f>
        <v>162.369</v>
      </c>
      <c r="BD26" s="55">
        <f>SUMIF(Month!$B$4:$FO$4,Quarter!BD$5,Month!$B26:$FO26)</f>
        <v>146.553</v>
      </c>
      <c r="BE26" s="55">
        <f>SUMIF(Month!$B$4:$FO$4,Quarter!BE$5,Month!$B26:$FO26)</f>
        <v>148.503</v>
      </c>
      <c r="BF26" s="55">
        <f>SUMIF(Month!$B$4:$FO$4,Quarter!BF$5,Month!$B26:$FO26)</f>
        <v>160.311</v>
      </c>
      <c r="BG26" s="55">
        <f>SUMIF(Month!$B$4:$FO$4,Quarter!BG$5,Month!$B26:$FO26)</f>
        <v>155.713</v>
      </c>
      <c r="BH26" s="55">
        <f>SUMIF(Month!$B$4:$IC$4,Quarter!BH$5,Month!$B26:$IC26)</f>
        <v>143.337</v>
      </c>
      <c r="BI26" s="55">
        <f>SUMIF(Month!$B$4:$IC$4,Quarter!BI$5,Month!$B26:$IC26)</f>
        <v>131.197</v>
      </c>
      <c r="BJ26" s="55">
        <f>SUMIF(Month!$B$4:$IC$4,Quarter!BJ$5,Month!$B26:$IC26)</f>
        <v>153.076</v>
      </c>
      <c r="BK26" s="55">
        <f>SUMIF(Month!$B$4:$IC$4,Quarter!BK$5,Month!$B26:$IC26)</f>
        <v>154.168</v>
      </c>
      <c r="BL26" s="55">
        <f>SUMIF(Month!$B$4:$IC$4,Quarter!BL$5,Month!$B26:$IC26)</f>
        <v>150.04</v>
      </c>
      <c r="BM26" s="55">
        <f>SUMIF(Month!$B$4:$IC$4,Quarter!BM$5,Month!$B26:$IC26)</f>
        <v>148.008</v>
      </c>
      <c r="BN26" s="55">
        <f>SUMIF(Month!$B$4:$IC$4,Quarter!BN$5,Month!$B26:$IC26)</f>
        <v>136.711</v>
      </c>
      <c r="BO26" s="55">
        <f>SUMIF(Month!$B$4:$IC$4,Quarter!BO$5,Month!$B26:$IC26)</f>
        <v>142.847</v>
      </c>
      <c r="BP26" s="55">
        <f>SUMIF(Month!$B$4:$IC$4,Quarter!BP$5,Month!$B26:$IC26)</f>
        <v>124.467</v>
      </c>
      <c r="BQ26" s="55">
        <f>SUMIF(Month!$B$4:$IC$4,Quarter!BQ$5,Month!$B26:$IC26)</f>
        <v>127.577</v>
      </c>
      <c r="BR26" s="55">
        <f>SUMIF(Month!$B$4:$IC$4,Quarter!BR$5,Month!$B26:$IC26)</f>
        <v>122.502</v>
      </c>
      <c r="BS26" s="55">
        <f>SUMIF(Month!$B$4:$IC$4,Quarter!BS$5,Month!$B26:$IC26)</f>
        <v>131.959</v>
      </c>
      <c r="BT26" s="88">
        <f>SUMIF(Month!$B$4:$IC$4,Quarter!BT$5,Month!$B26:$IC26)</f>
        <v>125.651</v>
      </c>
      <c r="BU26" s="88">
        <f>SUMIF(Month!$B$4:$IC$4,Quarter!BU$5,Month!$B26:$IC26)</f>
        <v>139.402</v>
      </c>
      <c r="BV26" s="88">
        <f>SUMIF(Month!$B$4:$IC$4,Quarter!BV$5,Month!$B26:$IC26)</f>
        <v>145.876</v>
      </c>
      <c r="BW26" s="56">
        <f>SUMIF(Month!$B$4:$IC$4,Quarter!BW$5,Month!$B26:$IC26)</f>
        <v>154.647</v>
      </c>
      <c r="BX26" s="56">
        <f>SUMIF(Month!$B$4:$IC$4,Quarter!BX$5,Month!$B26:$IC26)</f>
        <v>152.657</v>
      </c>
      <c r="BY26" s="56">
        <f>SUMIF(Month!$B$4:$IC$4,Quarter!BY$5,Month!$B26:$IC26)</f>
        <v>148.624</v>
      </c>
      <c r="BZ26" s="59"/>
    </row>
    <row r="27" ht="13.5" customHeight="1">
      <c r="A27" s="148">
        <f t="shared" si="1"/>
        <v>23</v>
      </c>
      <c r="B27" s="58" t="s">
        <v>23</v>
      </c>
      <c r="C27" s="59"/>
      <c r="D27" s="59">
        <f>SUMIF(Month!$B$4:$FC$4,Quarter!D$5,Month!$B27:$FC27)</f>
        <v>62.466</v>
      </c>
      <c r="E27" s="59">
        <f>SUMIF(Month!$B$4:$FC$4,Quarter!E$5,Month!$B27:$FC27)</f>
        <v>72.847</v>
      </c>
      <c r="F27" s="59">
        <f>SUMIF(Month!$B$4:$FC$4,Quarter!F$5,Month!$B27:$FC27)</f>
        <v>83.415</v>
      </c>
      <c r="G27" s="59">
        <f>SUMIF(Month!$B$4:$FC$4,Quarter!G$5,Month!$B27:$FC27)</f>
        <v>80.49</v>
      </c>
      <c r="H27" s="59">
        <f>SUMIF(Month!$B$4:$FC$4,Quarter!H$5,Month!$B27:$FC27)</f>
        <v>70.393</v>
      </c>
      <c r="I27" s="59">
        <f>SUMIF(Month!$B$4:$FC$4,Quarter!I$5,Month!$B27:$FC27)</f>
        <v>80.84</v>
      </c>
      <c r="J27" s="59">
        <f>SUMIF(Month!$B$4:$FC$4,Quarter!J$5,Month!$B27:$FC27)</f>
        <v>82.534</v>
      </c>
      <c r="K27" s="59">
        <f>SUMIF(Month!$B$4:$FC$4,Quarter!K$5,Month!$B27:$FC27)</f>
        <v>83.9</v>
      </c>
      <c r="L27" s="59">
        <f>SUMIF(Month!$B$4:$FC$4,Quarter!L$5,Month!$B27:$FC27)</f>
        <v>69.569</v>
      </c>
      <c r="M27" s="59">
        <f>SUMIF(Month!$B$4:$FC$4,Quarter!M$5,Month!$B27:$FC27)</f>
        <v>73.009</v>
      </c>
      <c r="N27" s="59">
        <f>SUMIF(Month!$B$4:$FC$4,Quarter!N$5,Month!$B27:$FC27)</f>
        <v>79.104</v>
      </c>
      <c r="O27" s="59">
        <f>SUMIF(Month!$B$4:$FC$4,Quarter!O$5,Month!$B27:$FC27)</f>
        <v>79.889</v>
      </c>
      <c r="P27" s="59">
        <f>SUMIF(Month!$B$4:$FC$4,Quarter!P$5,Month!$B27:$FC27)</f>
        <v>68.15</v>
      </c>
      <c r="Q27" s="59">
        <f>SUMIF(Month!$B$4:$FC$4,Quarter!Q$5,Month!$B27:$FC27)</f>
        <v>86.87</v>
      </c>
      <c r="R27" s="59">
        <f>SUMIF(Month!$B$4:$FC$4,Quarter!R$5,Month!$B27:$FC27)</f>
        <v>85.168</v>
      </c>
      <c r="S27" s="59">
        <f>SUMIF(Month!$B$4:$FC$4,Quarter!S$5,Month!$B27:$FC27)</f>
        <v>81.167</v>
      </c>
      <c r="T27" s="59">
        <f>SUMIF(Month!$B$4:$FC$4,Quarter!T$5,Month!$B27:$FC27)</f>
        <v>64.183</v>
      </c>
      <c r="U27" s="59">
        <f>SUMIF(Month!$B$4:$FC$4,Quarter!U$5,Month!$B27:$FC27)</f>
        <v>70.726</v>
      </c>
      <c r="V27" s="59">
        <f>SUMIF(Month!$B$4:$FC$4,Quarter!V$5,Month!$B27:$FC27)</f>
        <v>77.776</v>
      </c>
      <c r="W27" s="59">
        <f>SUMIF(Month!$B$4:$FC$4,Quarter!W$5,Month!$B27:$FC27)</f>
        <v>77.961</v>
      </c>
      <c r="X27" s="59">
        <f>SUMIF(Month!$B$4:$FC$4,Quarter!X$5,Month!$B27:$FC27)</f>
        <v>64.787</v>
      </c>
      <c r="Y27" s="59">
        <f>SUMIF(Month!$B$4:$FC$4,Quarter!Y$5,Month!$B27:$FC27)</f>
        <v>73.825</v>
      </c>
      <c r="Z27" s="59">
        <f>SUMIF(Month!$B$4:$FC$4,Quarter!Z$5,Month!$B27:$FC27)</f>
        <v>85.278</v>
      </c>
      <c r="AA27" s="59">
        <f>SUMIF(Month!$B$4:$FC$4,Quarter!AA$5,Month!$B27:$FC27)</f>
        <v>80.056</v>
      </c>
      <c r="AB27" s="59">
        <f>SUMIF(Month!$B$4:$FC$4,Quarter!AB$5,Month!$B27:$FC27)</f>
        <v>71.414</v>
      </c>
      <c r="AC27" s="59">
        <f>SUMIF(Month!$B$4:$FC$4,Quarter!AC$5,Month!$B27:$FC27)</f>
        <v>71.304</v>
      </c>
      <c r="AD27" s="59">
        <f>SUMIF(Month!$B$4:$FC$4,Quarter!AD$5,Month!$B27:$FC27)</f>
        <v>81.136</v>
      </c>
      <c r="AE27" s="59">
        <f>SUMIF(Month!$B$4:$FC$4,Quarter!AE$5,Month!$B27:$FC27)</f>
        <v>81.059</v>
      </c>
      <c r="AF27" s="59">
        <f>SUMIF(Month!$B$4:$FC$4,Quarter!AF$5,Month!$B27:$FC27)</f>
        <v>63.736</v>
      </c>
      <c r="AG27" s="59">
        <f>SUMIF(Month!$B$4:$FC$4,Quarter!AG$5,Month!$B27:$FC27)</f>
        <v>71.896</v>
      </c>
      <c r="AH27" s="59">
        <f>SUMIF(Month!$B$4:$FC$4,Quarter!AH$5,Month!$B27:$FC27)</f>
        <v>78.212</v>
      </c>
      <c r="AI27" s="59">
        <f>SUMIF(Month!$B$4:$FC$4,Quarter!AI$5,Month!$B27:$FC27)</f>
        <v>86.985</v>
      </c>
      <c r="AJ27" s="59">
        <f>SUMIF(Month!$B$4:$FC$4,Quarter!AJ$5,Month!$B27:$FC27)</f>
        <v>65.32</v>
      </c>
      <c r="AK27" s="59">
        <f>SUMIF(Month!$B$4:$FC$4,Quarter!AK$5,Month!$B27:$FC27)</f>
        <v>64.767</v>
      </c>
      <c r="AL27" s="59">
        <f>SUMIF(Month!$B$4:$FC$4,Quarter!AL$5,Month!$B27:$FC27)</f>
        <v>81.283</v>
      </c>
      <c r="AM27" s="59">
        <f>SUMIF(Month!$B$4:$FC$4,Quarter!AM$5,Month!$B27:$FC27)</f>
        <v>77.435</v>
      </c>
      <c r="AN27" s="59">
        <f>SUMIF(Month!$B$4:$FC$4,Quarter!AN$5,Month!$B27:$FC27)</f>
        <v>62.926</v>
      </c>
      <c r="AO27" s="59">
        <f>SUMIF(Month!$B$4:$FC$4,Quarter!AO$5,Month!$B27:$FC27)</f>
        <v>74.782</v>
      </c>
      <c r="AP27" s="59">
        <f>SUMIF(Month!$B$4:$FC$4,Quarter!AP$5,Month!$B27:$FC27)</f>
        <v>88.86</v>
      </c>
      <c r="AQ27" s="59">
        <f>SUMIF(Month!$B$4:$FC$4,Quarter!AQ$5,Month!$B27:$FC27)</f>
        <v>89.967</v>
      </c>
      <c r="AR27" s="59">
        <f>SUMIF(Month!$B$4:$FC$4,Quarter!AR$5,Month!$B27:$FC27)</f>
        <v>80.546</v>
      </c>
      <c r="AS27" s="59">
        <f>SUMIF(Month!$B$4:$FC$4,Quarter!AS$5,Month!$B27:$FC27)</f>
        <v>88.58</v>
      </c>
      <c r="AT27" s="59">
        <f>SUMIF(Month!$B$4:$FC$4,Quarter!AT$5,Month!$B27:$FC27)</f>
        <v>88.478</v>
      </c>
      <c r="AU27" s="59">
        <f>SUMIF(Month!$B$4:$FC$4,Quarter!AU$5,Month!$B27:$FC27)</f>
        <v>84.025</v>
      </c>
      <c r="AV27" s="59">
        <f>SUMIF(Month!$B$4:$FC$4,Quarter!AV$5,Month!$B27:$FC27)</f>
        <v>76.217</v>
      </c>
      <c r="AW27" s="59">
        <f>SUMIF(Month!$B$4:$FC$4,Quarter!AW$5,Month!$B27:$FC27)</f>
        <v>77.779</v>
      </c>
      <c r="AX27" s="59">
        <f>SUMIF(Month!$B$4:$FC$4,Quarter!AX$5,Month!$B27:$FC27)</f>
        <v>89.209</v>
      </c>
      <c r="AY27" s="59">
        <f>SUMIF(Month!$B$4:$FC$4,Quarter!AY$5,Month!$B27:$FC27)</f>
        <v>86.916</v>
      </c>
      <c r="AZ27" s="59">
        <f>SUMIF(Month!$B$4:$FC$4,Quarter!AZ$5,Month!$B27:$FC27)</f>
        <v>78.297</v>
      </c>
      <c r="BA27" s="59">
        <f>SUMIF(Month!$B$4:$FC$4,Quarter!BA$5,Month!$B27:$FC27)</f>
        <v>67.058</v>
      </c>
      <c r="BB27" s="59">
        <f>SUMIF(Month!$B$4:$FC$4,Quarter!BB$5,Month!$B27:$FC27)</f>
        <v>89.416</v>
      </c>
      <c r="BC27" s="59">
        <f>SUMIF(Month!$B$4:$FC$4,Quarter!BC$5,Month!$B27:$FC27)</f>
        <v>95.739</v>
      </c>
      <c r="BD27" s="59">
        <f>SUMIF(Month!$B$4:$FO$4,Quarter!BD$5,Month!$B27:$FO27)</f>
        <v>80.821</v>
      </c>
      <c r="BE27" s="59">
        <f>SUMIF(Month!$B$4:$FO$4,Quarter!BE$5,Month!$B27:$FO27)</f>
        <v>77.969</v>
      </c>
      <c r="BF27" s="59">
        <f>SUMIF(Month!$B$4:$FO$4,Quarter!BF$5,Month!$B27:$FO27)</f>
        <v>88.032</v>
      </c>
      <c r="BG27" s="59">
        <f>SUMIF(Month!$B$4:$FO$4,Quarter!BG$5,Month!$B27:$FO27)</f>
        <v>85.349</v>
      </c>
      <c r="BH27" s="59">
        <f>SUMIF(Month!$B$4:$IC$4,Quarter!BH$5,Month!$B27:$IC27)</f>
        <v>77.919</v>
      </c>
      <c r="BI27" s="59">
        <f>SUMIF(Month!$B$4:$IC$4,Quarter!BI$5,Month!$B27:$IC27)</f>
        <v>74.898</v>
      </c>
      <c r="BJ27" s="59">
        <f>SUMIF(Month!$B$4:$IC$4,Quarter!BJ$5,Month!$B27:$IC27)</f>
        <v>88.515</v>
      </c>
      <c r="BK27" s="59">
        <f>SUMIF(Month!$B$4:$IC$4,Quarter!BK$5,Month!$B27:$IC27)</f>
        <v>84.589</v>
      </c>
      <c r="BL27" s="59">
        <f>SUMIF(Month!$B$4:$IC$4,Quarter!BL$5,Month!$B27:$IC27)</f>
        <v>75.128</v>
      </c>
      <c r="BM27" s="59">
        <f>SUMIF(Month!$B$4:$IC$4,Quarter!BM$5,Month!$B27:$IC27)</f>
        <v>78.262</v>
      </c>
      <c r="BN27" s="59">
        <f>SUMIF(Month!$B$4:$IC$4,Quarter!BN$5,Month!$B27:$IC27)</f>
        <v>73.387</v>
      </c>
      <c r="BO27" s="59">
        <f>SUMIF(Month!$B$4:$IC$4,Quarter!BO$5,Month!$B27:$IC27)</f>
        <v>79.392</v>
      </c>
      <c r="BP27" s="59">
        <f>SUMIF(Month!$B$4:$IC$4,Quarter!BP$5,Month!$B27:$IC27)</f>
        <v>65.542</v>
      </c>
      <c r="BQ27" s="59">
        <f>SUMIF(Month!$B$4:$IC$4,Quarter!BQ$5,Month!$B27:$IC27)</f>
        <v>60.515</v>
      </c>
      <c r="BR27" s="59">
        <f>SUMIF(Month!$B$4:$IC$4,Quarter!BR$5,Month!$B27:$IC27)</f>
        <v>61.398</v>
      </c>
      <c r="BS27" s="59">
        <f>SUMIF(Month!$B$4:$IC$4,Quarter!BS$5,Month!$B27:$IC27)</f>
        <v>66.998</v>
      </c>
      <c r="BT27" s="165">
        <f>SUMIF(Month!$B$4:$IC$4,Quarter!BT$5,Month!$B27:$IC27)</f>
        <v>66.65</v>
      </c>
      <c r="BU27" s="165">
        <f>SUMIF(Month!$B$4:$IC$4,Quarter!BU$5,Month!$B27:$IC27)</f>
        <v>72.718</v>
      </c>
      <c r="BV27" s="165">
        <f>SUMIF(Month!$B$4:$IC$4,Quarter!BV$5,Month!$B27:$IC27)</f>
        <v>78.334</v>
      </c>
      <c r="BW27" s="61">
        <f>SUMIF(Month!$B$4:$IC$4,Quarter!BW$5,Month!$B27:$IC27)</f>
        <v>88.309</v>
      </c>
      <c r="BX27" s="61">
        <f>SUMIF(Month!$B$4:$IC$4,Quarter!BX$5,Month!$B27:$IC27)</f>
        <v>82.395</v>
      </c>
      <c r="BY27" s="61">
        <f>SUMIF(Month!$B$4:$IC$4,Quarter!BY$5,Month!$B27:$IC27)</f>
        <v>76.175</v>
      </c>
      <c r="BZ27" s="59"/>
    </row>
    <row r="28" ht="13.5" customHeight="1">
      <c r="A28" s="148">
        <f t="shared" si="1"/>
        <v>24</v>
      </c>
      <c r="B28" s="58" t="s">
        <v>24</v>
      </c>
      <c r="C28" s="59"/>
      <c r="D28" s="59">
        <f>SUMIF(Month!$B$4:$FC$4,Quarter!D$5,Month!$B28:$FC28)</f>
        <v>15.527</v>
      </c>
      <c r="E28" s="59">
        <f>SUMIF(Month!$B$4:$FC$4,Quarter!E$5,Month!$B28:$FC28)</f>
        <v>15.445</v>
      </c>
      <c r="F28" s="59">
        <f>SUMIF(Month!$B$4:$FC$4,Quarter!F$5,Month!$B28:$FC28)</f>
        <v>16.539</v>
      </c>
      <c r="G28" s="59">
        <f>SUMIF(Month!$B$4:$FC$4,Quarter!G$5,Month!$B28:$FC28)</f>
        <v>16.5</v>
      </c>
      <c r="H28" s="59">
        <f>SUMIF(Month!$B$4:$FC$4,Quarter!H$5,Month!$B28:$FC28)</f>
        <v>17.668</v>
      </c>
      <c r="I28" s="59">
        <f>SUMIF(Month!$B$4:$FC$4,Quarter!I$5,Month!$B28:$FC28)</f>
        <v>18.011</v>
      </c>
      <c r="J28" s="59">
        <f>SUMIF(Month!$B$4:$FC$4,Quarter!J$5,Month!$B28:$FC28)</f>
        <v>21.11</v>
      </c>
      <c r="K28" s="59">
        <f>SUMIF(Month!$B$4:$FC$4,Quarter!K$5,Month!$B28:$FC28)</f>
        <v>23.786</v>
      </c>
      <c r="L28" s="59">
        <f>SUMIF(Month!$B$4:$FC$4,Quarter!L$5,Month!$B28:$FC28)</f>
        <v>24.1</v>
      </c>
      <c r="M28" s="59">
        <f>SUMIF(Month!$B$4:$FC$4,Quarter!M$5,Month!$B28:$FC28)</f>
        <v>22.104</v>
      </c>
      <c r="N28" s="59">
        <f>SUMIF(Month!$B$4:$FC$4,Quarter!N$5,Month!$B28:$FC28)</f>
        <v>25.642</v>
      </c>
      <c r="O28" s="59">
        <f>SUMIF(Month!$B$4:$FC$4,Quarter!O$5,Month!$B28:$FC28)</f>
        <v>27.963</v>
      </c>
      <c r="P28" s="59">
        <f>SUMIF(Month!$B$4:$FC$4,Quarter!P$5,Month!$B28:$FC28)</f>
        <v>18.353</v>
      </c>
      <c r="Q28" s="59">
        <f>SUMIF(Month!$B$4:$FC$4,Quarter!Q$5,Month!$B28:$FC28)</f>
        <v>14.718</v>
      </c>
      <c r="R28" s="59">
        <f>SUMIF(Month!$B$4:$FC$4,Quarter!R$5,Month!$B28:$FC28)</f>
        <v>20.504</v>
      </c>
      <c r="S28" s="59">
        <f>SUMIF(Month!$B$4:$FC$4,Quarter!S$5,Month!$B28:$FC28)</f>
        <v>23.324</v>
      </c>
      <c r="T28" s="59">
        <f>SUMIF(Month!$B$4:$FC$4,Quarter!T$5,Month!$B28:$FC28)</f>
        <v>24.839</v>
      </c>
      <c r="U28" s="59">
        <f>SUMIF(Month!$B$4:$FC$4,Quarter!U$5,Month!$B28:$FC28)</f>
        <v>26.55</v>
      </c>
      <c r="V28" s="59">
        <f>SUMIF(Month!$B$4:$FC$4,Quarter!V$5,Month!$B28:$FC28)</f>
        <v>31.652</v>
      </c>
      <c r="W28" s="59">
        <f>SUMIF(Month!$B$4:$FC$4,Quarter!W$5,Month!$B28:$FC28)</f>
        <v>31.552</v>
      </c>
      <c r="X28" s="59">
        <f>SUMIF(Month!$B$4:$FC$4,Quarter!X$5,Month!$B28:$FC28)</f>
        <v>29.264</v>
      </c>
      <c r="Y28" s="59">
        <f>SUMIF(Month!$B$4:$FC$4,Quarter!Y$5,Month!$B28:$FC28)</f>
        <v>29.881</v>
      </c>
      <c r="Z28" s="59">
        <f>SUMIF(Month!$B$4:$FC$4,Quarter!Z$5,Month!$B28:$FC28)</f>
        <v>34.503</v>
      </c>
      <c r="AA28" s="59">
        <f>SUMIF(Month!$B$4:$FC$4,Quarter!AA$5,Month!$B28:$FC28)</f>
        <v>32.065</v>
      </c>
      <c r="AB28" s="59">
        <f>SUMIF(Month!$B$4:$FC$4,Quarter!AB$5,Month!$B28:$FC28)</f>
        <v>32.502</v>
      </c>
      <c r="AC28" s="59">
        <f>SUMIF(Month!$B$4:$FC$4,Quarter!AC$5,Month!$B28:$FC28)</f>
        <v>30.925</v>
      </c>
      <c r="AD28" s="59">
        <f>SUMIF(Month!$B$4:$FC$4,Quarter!AD$5,Month!$B28:$FC28)</f>
        <v>35.488</v>
      </c>
      <c r="AE28" s="59">
        <f>SUMIF(Month!$B$4:$FC$4,Quarter!AE$5,Month!$B28:$FC28)</f>
        <v>34.739</v>
      </c>
      <c r="AF28" s="59">
        <f>SUMIF(Month!$B$4:$FC$4,Quarter!AF$5,Month!$B28:$FC28)</f>
        <v>33.814</v>
      </c>
      <c r="AG28" s="59">
        <f>SUMIF(Month!$B$4:$FC$4,Quarter!AG$5,Month!$B28:$FC28)</f>
        <v>38.124</v>
      </c>
      <c r="AH28" s="59">
        <f>SUMIF(Month!$B$4:$FC$4,Quarter!AH$5,Month!$B28:$FC28)</f>
        <v>40.442</v>
      </c>
      <c r="AI28" s="59">
        <f>SUMIF(Month!$B$4:$FC$4,Quarter!AI$5,Month!$B28:$FC28)</f>
        <v>40.868</v>
      </c>
      <c r="AJ28" s="59">
        <f>SUMIF(Month!$B$4:$FC$4,Quarter!AJ$5,Month!$B28:$FC28)</f>
        <v>35.605</v>
      </c>
      <c r="AK28" s="59">
        <f>SUMIF(Month!$B$4:$FC$4,Quarter!AK$5,Month!$B28:$FC28)</f>
        <v>35.937</v>
      </c>
      <c r="AL28" s="59">
        <f>SUMIF(Month!$B$4:$FC$4,Quarter!AL$5,Month!$B28:$FC28)</f>
        <v>39.656</v>
      </c>
      <c r="AM28" s="59">
        <f>SUMIF(Month!$B$4:$FC$4,Quarter!AM$5,Month!$B28:$FC28)</f>
        <v>37.68</v>
      </c>
      <c r="AN28" s="59">
        <f>SUMIF(Month!$B$4:$FC$4,Quarter!AN$5,Month!$B28:$FC28)</f>
        <v>36.706</v>
      </c>
      <c r="AO28" s="59">
        <f>SUMIF(Month!$B$4:$FC$4,Quarter!AO$5,Month!$B28:$FC28)</f>
        <v>33.454</v>
      </c>
      <c r="AP28" s="59">
        <f>SUMIF(Month!$B$4:$FC$4,Quarter!AP$5,Month!$B28:$FC28)</f>
        <v>35.196</v>
      </c>
      <c r="AQ28" s="59">
        <f>SUMIF(Month!$B$4:$FC$4,Quarter!AQ$5,Month!$B28:$FC28)</f>
        <v>27.437</v>
      </c>
      <c r="AR28" s="59">
        <f>SUMIF(Month!$B$4:$FC$4,Quarter!AR$5,Month!$B28:$FC28)</f>
        <v>25.976</v>
      </c>
      <c r="AS28" s="59">
        <f>SUMIF(Month!$B$4:$FC$4,Quarter!AS$5,Month!$B28:$FC28)</f>
        <v>28.992</v>
      </c>
      <c r="AT28" s="59">
        <f>SUMIF(Month!$B$4:$FC$4,Quarter!AT$5,Month!$B28:$FC28)</f>
        <v>35.004</v>
      </c>
      <c r="AU28" s="59">
        <f>SUMIF(Month!$B$4:$FC$4,Quarter!AU$5,Month!$B28:$FC28)</f>
        <v>33.225</v>
      </c>
      <c r="AV28" s="59">
        <f>SUMIF(Month!$B$4:$FC$4,Quarter!AV$5,Month!$B28:$FC28)</f>
        <v>32.422</v>
      </c>
      <c r="AW28" s="59">
        <f>SUMIF(Month!$B$4:$FC$4,Quarter!AW$5,Month!$B28:$FC28)</f>
        <v>30.883</v>
      </c>
      <c r="AX28" s="59">
        <f>SUMIF(Month!$B$4:$FC$4,Quarter!AX$5,Month!$B28:$FC28)</f>
        <v>35.342</v>
      </c>
      <c r="AY28" s="59">
        <f>SUMIF(Month!$B$4:$FC$4,Quarter!AY$5,Month!$B28:$FC28)</f>
        <v>33.816</v>
      </c>
      <c r="AZ28" s="59">
        <f>SUMIF(Month!$B$4:$FC$4,Quarter!AZ$5,Month!$B28:$FC28)</f>
        <v>35.892</v>
      </c>
      <c r="BA28" s="59">
        <f>SUMIF(Month!$B$4:$FC$4,Quarter!BA$5,Month!$B28:$FC28)</f>
        <v>33.211</v>
      </c>
      <c r="BB28" s="59">
        <f>SUMIF(Month!$B$4:$FC$4,Quarter!BB$5,Month!$B28:$FC28)</f>
        <v>39.084</v>
      </c>
      <c r="BC28" s="59">
        <f>SUMIF(Month!$B$4:$FC$4,Quarter!BC$5,Month!$B28:$FC28)</f>
        <v>33.513</v>
      </c>
      <c r="BD28" s="59">
        <f>SUMIF(Month!$B$4:$FO$4,Quarter!BD$5,Month!$B28:$FO28)</f>
        <v>33.945</v>
      </c>
      <c r="BE28" s="59">
        <f>SUMIF(Month!$B$4:$FO$4,Quarter!BE$5,Month!$B28:$FO28)</f>
        <v>35.948</v>
      </c>
      <c r="BF28" s="59">
        <f>SUMIF(Month!$B$4:$FO$4,Quarter!BF$5,Month!$B28:$FO28)</f>
        <v>41.295</v>
      </c>
      <c r="BG28" s="59">
        <f>SUMIF(Month!$B$4:$FO$4,Quarter!BG$5,Month!$B28:$FO28)</f>
        <v>38.114</v>
      </c>
      <c r="BH28" s="59">
        <f>SUMIF(Month!$B$4:$IC$4,Quarter!BH$5,Month!$B28:$IC28)</f>
        <v>37.36</v>
      </c>
      <c r="BI28" s="59">
        <f>SUMIF(Month!$B$4:$IC$4,Quarter!BI$5,Month!$B28:$IC28)</f>
        <v>28.385</v>
      </c>
      <c r="BJ28" s="59">
        <f>SUMIF(Month!$B$4:$IC$4,Quarter!BJ$5,Month!$B28:$IC28)</f>
        <v>30.615</v>
      </c>
      <c r="BK28" s="59">
        <f>SUMIF(Month!$B$4:$IC$4,Quarter!BK$5,Month!$B28:$IC28)</f>
        <v>38.998</v>
      </c>
      <c r="BL28" s="59">
        <f>SUMIF(Month!$B$4:$IC$4,Quarter!BL$5,Month!$B28:$IC28)</f>
        <v>44.66</v>
      </c>
      <c r="BM28" s="59">
        <f>SUMIF(Month!$B$4:$IC$4,Quarter!BM$5,Month!$B28:$IC28)</f>
        <v>38.829</v>
      </c>
      <c r="BN28" s="59">
        <f>SUMIF(Month!$B$4:$IC$4,Quarter!BN$5,Month!$B28:$IC28)</f>
        <v>32.466</v>
      </c>
      <c r="BO28" s="59">
        <f>SUMIF(Month!$B$4:$IC$4,Quarter!BO$5,Month!$B28:$IC28)</f>
        <v>34.432</v>
      </c>
      <c r="BP28" s="59">
        <f>SUMIF(Month!$B$4:$IC$4,Quarter!BP$5,Month!$B28:$IC28)</f>
        <v>30.958</v>
      </c>
      <c r="BQ28" s="59">
        <f>SUMIF(Month!$B$4:$IC$4,Quarter!BQ$5,Month!$B28:$IC28)</f>
        <v>33.649</v>
      </c>
      <c r="BR28" s="59">
        <f>SUMIF(Month!$B$4:$IC$4,Quarter!BR$5,Month!$B28:$IC28)</f>
        <v>30.496</v>
      </c>
      <c r="BS28" s="59">
        <f>SUMIF(Month!$B$4:$IC$4,Quarter!BS$5,Month!$B28:$IC28)</f>
        <v>34.228</v>
      </c>
      <c r="BT28" s="165">
        <f>SUMIF(Month!$B$4:$IC$4,Quarter!BT$5,Month!$B28:$IC28)</f>
        <v>30.235</v>
      </c>
      <c r="BU28" s="165">
        <f>SUMIF(Month!$B$4:$IC$4,Quarter!BU$5,Month!$B28:$IC28)</f>
        <v>32.129</v>
      </c>
      <c r="BV28" s="165">
        <f>SUMIF(Month!$B$4:$IC$4,Quarter!BV$5,Month!$B28:$IC28)</f>
        <v>33.812</v>
      </c>
      <c r="BW28" s="61">
        <f>SUMIF(Month!$B$4:$IC$4,Quarter!BW$5,Month!$B28:$IC28)</f>
        <v>35.042</v>
      </c>
      <c r="BX28" s="61">
        <f>SUMIF(Month!$B$4:$IC$4,Quarter!BX$5,Month!$B28:$IC28)</f>
        <v>39.831</v>
      </c>
      <c r="BY28" s="61">
        <f>SUMIF(Month!$B$4:$IC$4,Quarter!BY$5,Month!$B28:$IC28)</f>
        <v>35.77</v>
      </c>
      <c r="BZ28" s="59"/>
    </row>
    <row r="29" ht="13.5" customHeight="1">
      <c r="A29" s="148">
        <f t="shared" si="1"/>
        <v>25</v>
      </c>
      <c r="B29" s="64" t="s">
        <v>25</v>
      </c>
      <c r="C29" s="59"/>
      <c r="D29" s="59">
        <f>SUMIF(Month!$B$4:$FC$4,Quarter!D$5,Month!$B29:$FC29)</f>
        <v>10.232</v>
      </c>
      <c r="E29" s="59">
        <f>SUMIF(Month!$B$4:$FC$4,Quarter!E$5,Month!$B29:$FC29)</f>
        <v>11.11</v>
      </c>
      <c r="F29" s="59">
        <f>SUMIF(Month!$B$4:$FC$4,Quarter!F$5,Month!$B29:$FC29)</f>
        <v>12.557</v>
      </c>
      <c r="G29" s="59">
        <f>SUMIF(Month!$B$4:$FC$4,Quarter!G$5,Month!$B29:$FC29)</f>
        <v>12.022</v>
      </c>
      <c r="H29" s="59">
        <f>SUMIF(Month!$B$4:$FC$4,Quarter!H$5,Month!$B29:$FC29)</f>
        <v>9.901</v>
      </c>
      <c r="I29" s="59">
        <f>SUMIF(Month!$B$4:$FC$4,Quarter!I$5,Month!$B29:$FC29)</f>
        <v>12.26</v>
      </c>
      <c r="J29" s="59">
        <f>SUMIF(Month!$B$4:$FC$4,Quarter!J$5,Month!$B29:$FC29)</f>
        <v>12.8</v>
      </c>
      <c r="K29" s="59">
        <f>SUMIF(Month!$B$4:$FC$4,Quarter!K$5,Month!$B29:$FC29)</f>
        <v>14.527</v>
      </c>
      <c r="L29" s="59">
        <f>SUMIF(Month!$B$4:$FC$4,Quarter!L$5,Month!$B29:$FC29)</f>
        <v>11.518</v>
      </c>
      <c r="M29" s="59">
        <f>SUMIF(Month!$B$4:$FC$4,Quarter!M$5,Month!$B29:$FC29)</f>
        <v>14.199</v>
      </c>
      <c r="N29" s="59">
        <f>SUMIF(Month!$B$4:$FC$4,Quarter!N$5,Month!$B29:$FC29)</f>
        <v>15.062</v>
      </c>
      <c r="O29" s="59">
        <f>SUMIF(Month!$B$4:$FC$4,Quarter!O$5,Month!$B29:$FC29)</f>
        <v>14.766</v>
      </c>
      <c r="P29" s="59">
        <f>SUMIF(Month!$B$4:$FC$4,Quarter!P$5,Month!$B29:$FC29)</f>
        <v>11.3</v>
      </c>
      <c r="Q29" s="59">
        <f>SUMIF(Month!$B$4:$FC$4,Quarter!Q$5,Month!$B29:$FC29)</f>
        <v>13.228</v>
      </c>
      <c r="R29" s="59">
        <f>SUMIF(Month!$B$4:$FC$4,Quarter!R$5,Month!$B29:$FC29)</f>
        <v>14.044</v>
      </c>
      <c r="S29" s="59">
        <f>SUMIF(Month!$B$4:$FC$4,Quarter!S$5,Month!$B29:$FC29)</f>
        <v>15.168</v>
      </c>
      <c r="T29" s="59">
        <f>SUMIF(Month!$B$4:$FC$4,Quarter!T$5,Month!$B29:$FC29)</f>
        <v>15.001</v>
      </c>
      <c r="U29" s="59">
        <f>SUMIF(Month!$B$4:$FC$4,Quarter!U$5,Month!$B29:$FC29)</f>
        <v>17.48</v>
      </c>
      <c r="V29" s="59">
        <f>SUMIF(Month!$B$4:$FC$4,Quarter!V$5,Month!$B29:$FC29)</f>
        <v>16.995</v>
      </c>
      <c r="W29" s="59">
        <f>SUMIF(Month!$B$4:$FC$4,Quarter!W$5,Month!$B29:$FC29)</f>
        <v>17.101</v>
      </c>
      <c r="X29" s="59">
        <f>SUMIF(Month!$B$4:$FC$4,Quarter!X$5,Month!$B29:$FC29)</f>
        <v>16.656</v>
      </c>
      <c r="Y29" s="59">
        <f>SUMIF(Month!$B$4:$FC$4,Quarter!Y$5,Month!$B29:$FC29)</f>
        <v>19.699</v>
      </c>
      <c r="Z29" s="59">
        <f>SUMIF(Month!$B$4:$FC$4,Quarter!Z$5,Month!$B29:$FC29)</f>
        <v>18.167</v>
      </c>
      <c r="AA29" s="59">
        <f>SUMIF(Month!$B$4:$FC$4,Quarter!AA$5,Month!$B29:$FC29)</f>
        <v>17.518</v>
      </c>
      <c r="AB29" s="59">
        <f>SUMIF(Month!$B$4:$FC$4,Quarter!AB$5,Month!$B29:$FC29)</f>
        <v>15.28</v>
      </c>
      <c r="AC29" s="59">
        <f>SUMIF(Month!$B$4:$FC$4,Quarter!AC$5,Month!$B29:$FC29)</f>
        <v>18.119</v>
      </c>
      <c r="AD29" s="59">
        <f>SUMIF(Month!$B$4:$FC$4,Quarter!AD$5,Month!$B29:$FC29)</f>
        <v>18.491</v>
      </c>
      <c r="AE29" s="59">
        <f>SUMIF(Month!$B$4:$FC$4,Quarter!AE$5,Month!$B29:$FC29)</f>
        <v>19.712</v>
      </c>
      <c r="AF29" s="59">
        <f>SUMIF(Month!$B$4:$FC$4,Quarter!AF$5,Month!$B29:$FC29)</f>
        <v>17.981</v>
      </c>
      <c r="AG29" s="59">
        <f>SUMIF(Month!$B$4:$FC$4,Quarter!AG$5,Month!$B29:$FC29)</f>
        <v>22.246</v>
      </c>
      <c r="AH29" s="59">
        <f>SUMIF(Month!$B$4:$FC$4,Quarter!AH$5,Month!$B29:$FC29)</f>
        <v>18.615</v>
      </c>
      <c r="AI29" s="59">
        <f>SUMIF(Month!$B$4:$FC$4,Quarter!AI$5,Month!$B29:$FC29)</f>
        <v>21.986</v>
      </c>
      <c r="AJ29" s="59">
        <f>SUMIF(Month!$B$4:$FC$4,Quarter!AJ$5,Month!$B29:$FC29)</f>
        <v>18.619</v>
      </c>
      <c r="AK29" s="59">
        <f>SUMIF(Month!$B$4:$FC$4,Quarter!AK$5,Month!$B29:$FC29)</f>
        <v>21.136</v>
      </c>
      <c r="AL29" s="59">
        <f>SUMIF(Month!$B$4:$FC$4,Quarter!AL$5,Month!$B29:$FC29)</f>
        <v>23.852</v>
      </c>
      <c r="AM29" s="59">
        <f>SUMIF(Month!$B$4:$FC$4,Quarter!AM$5,Month!$B29:$FC29)</f>
        <v>23.164</v>
      </c>
      <c r="AN29" s="59">
        <f>SUMIF(Month!$B$4:$FC$4,Quarter!AN$5,Month!$B29:$FC29)</f>
        <v>21.042</v>
      </c>
      <c r="AO29" s="59">
        <f>SUMIF(Month!$B$4:$FC$4,Quarter!AO$5,Month!$B29:$FC29)</f>
        <v>23.15</v>
      </c>
      <c r="AP29" s="59">
        <f>SUMIF(Month!$B$4:$FC$4,Quarter!AP$5,Month!$B29:$FC29)</f>
        <v>25.472</v>
      </c>
      <c r="AQ29" s="59">
        <f>SUMIF(Month!$B$4:$FC$4,Quarter!AQ$5,Month!$B29:$FC29)</f>
        <v>25.509</v>
      </c>
      <c r="AR29" s="59">
        <f>SUMIF(Month!$B$4:$FC$4,Quarter!AR$5,Month!$B29:$FC29)</f>
        <v>22.617</v>
      </c>
      <c r="AS29" s="59">
        <f>SUMIF(Month!$B$4:$FC$4,Quarter!AS$5,Month!$B29:$FC29)</f>
        <v>25.696</v>
      </c>
      <c r="AT29" s="59">
        <f>SUMIF(Month!$B$4:$FC$4,Quarter!AT$5,Month!$B29:$FC29)</f>
        <v>28.018</v>
      </c>
      <c r="AU29" s="59">
        <f>SUMIF(Month!$B$4:$FC$4,Quarter!AU$5,Month!$B29:$FC29)</f>
        <v>24.887</v>
      </c>
      <c r="AV29" s="59">
        <f>SUMIF(Month!$B$4:$FC$4,Quarter!AV$5,Month!$B29:$FC29)</f>
        <v>26.258</v>
      </c>
      <c r="AW29" s="59">
        <f>SUMIF(Month!$B$4:$FC$4,Quarter!AW$5,Month!$B29:$FC29)</f>
        <v>29.342</v>
      </c>
      <c r="AX29" s="59">
        <f>SUMIF(Month!$B$4:$FC$4,Quarter!AX$5,Month!$B29:$FC29)</f>
        <v>29.543</v>
      </c>
      <c r="AY29" s="59">
        <f>SUMIF(Month!$B$4:$FC$4,Quarter!AY$5,Month!$B29:$FC29)</f>
        <v>32.075</v>
      </c>
      <c r="AZ29" s="59">
        <f>SUMIF(Month!$B$4:$FC$4,Quarter!AZ$5,Month!$B29:$FC29)</f>
        <v>27.178</v>
      </c>
      <c r="BA29" s="59">
        <f>SUMIF(Month!$B$4:$FC$4,Quarter!BA$5,Month!$B29:$FC29)</f>
        <v>27.427</v>
      </c>
      <c r="BB29" s="59">
        <f>SUMIF(Month!$B$4:$FC$4,Quarter!BB$5,Month!$B29:$FC29)</f>
        <v>35.349</v>
      </c>
      <c r="BC29" s="59">
        <f>SUMIF(Month!$B$4:$FC$4,Quarter!BC$5,Month!$B29:$FC29)</f>
        <v>33.117</v>
      </c>
      <c r="BD29" s="59">
        <f>SUMIF(Month!$B$4:$FO$4,Quarter!BD$5,Month!$B29:$FO29)</f>
        <v>31.787</v>
      </c>
      <c r="BE29" s="59">
        <f>SUMIF(Month!$B$4:$FO$4,Quarter!BE$5,Month!$B29:$FO29)</f>
        <v>34.586</v>
      </c>
      <c r="BF29" s="59">
        <f>SUMIF(Month!$B$4:$FO$4,Quarter!BF$5,Month!$B29:$FO29)</f>
        <v>30.984</v>
      </c>
      <c r="BG29" s="59">
        <f>SUMIF(Month!$B$4:$FO$4,Quarter!BG$5,Month!$B29:$FO29)</f>
        <v>32.25</v>
      </c>
      <c r="BH29" s="59">
        <f>SUMIF(Month!$B$4:$IC$4,Quarter!BH$5,Month!$B29:$IC29)</f>
        <v>28.058</v>
      </c>
      <c r="BI29" s="59">
        <f>SUMIF(Month!$B$4:$IC$4,Quarter!BI$5,Month!$B29:$IC29)</f>
        <v>27.914</v>
      </c>
      <c r="BJ29" s="59">
        <f>SUMIF(Month!$B$4:$IC$4,Quarter!BJ$5,Month!$B29:$IC29)</f>
        <v>33.946</v>
      </c>
      <c r="BK29" s="59">
        <f>SUMIF(Month!$B$4:$IC$4,Quarter!BK$5,Month!$B29:$IC29)</f>
        <v>30.581</v>
      </c>
      <c r="BL29" s="59">
        <f>SUMIF(Month!$B$4:$IC$4,Quarter!BL$5,Month!$B29:$IC29)</f>
        <v>30.252</v>
      </c>
      <c r="BM29" s="59">
        <f>SUMIF(Month!$B$4:$IC$4,Quarter!BM$5,Month!$B29:$IC29)</f>
        <v>30.917</v>
      </c>
      <c r="BN29" s="59">
        <f>SUMIF(Month!$B$4:$IC$4,Quarter!BN$5,Month!$B29:$IC29)</f>
        <v>30.858</v>
      </c>
      <c r="BO29" s="59">
        <f>SUMIF(Month!$B$4:$IC$4,Quarter!BO$5,Month!$B29:$IC29)</f>
        <v>29.023</v>
      </c>
      <c r="BP29" s="59">
        <f>SUMIF(Month!$B$4:$IC$4,Quarter!BP$5,Month!$B29:$IC29)</f>
        <v>27.967</v>
      </c>
      <c r="BQ29" s="59">
        <f>SUMIF(Month!$B$4:$IC$4,Quarter!BQ$5,Month!$B29:$IC29)</f>
        <v>33.413</v>
      </c>
      <c r="BR29" s="59">
        <f>SUMIF(Month!$B$4:$IC$4,Quarter!BR$5,Month!$B29:$IC29)</f>
        <v>30.608</v>
      </c>
      <c r="BS29" s="59">
        <f>SUMIF(Month!$B$4:$IC$4,Quarter!BS$5,Month!$B29:$IC29)</f>
        <v>30.733</v>
      </c>
      <c r="BT29" s="165">
        <f>SUMIF(Month!$B$4:$IC$4,Quarter!BT$5,Month!$B29:$IC29)</f>
        <v>28.766</v>
      </c>
      <c r="BU29" s="165">
        <f>SUMIF(Month!$B$4:$IC$4,Quarter!BU$5,Month!$B29:$IC29)</f>
        <v>34.555</v>
      </c>
      <c r="BV29" s="165">
        <f>SUMIF(Month!$B$4:$IC$4,Quarter!BV$5,Month!$B29:$IC29)</f>
        <v>33.73</v>
      </c>
      <c r="BW29" s="61">
        <f>SUMIF(Month!$B$4:$IC$4,Quarter!BW$5,Month!$B29:$IC29)</f>
        <v>31.296</v>
      </c>
      <c r="BX29" s="61">
        <f>SUMIF(Month!$B$4:$IC$4,Quarter!BX$5,Month!$B29:$IC29)</f>
        <v>30.431</v>
      </c>
      <c r="BY29" s="61">
        <f>SUMIF(Month!$B$4:$IC$4,Quarter!BY$5,Month!$B29:$IC29)</f>
        <v>36.679</v>
      </c>
      <c r="BZ29" s="59"/>
    </row>
    <row r="30" ht="13.5" customHeight="1">
      <c r="A30" s="148">
        <f t="shared" si="1"/>
        <v>26</v>
      </c>
      <c r="B30" s="54" t="s">
        <v>15</v>
      </c>
      <c r="C30" s="87"/>
      <c r="D30" s="87">
        <f t="shared" ref="D30:BY30" si="2">D11</f>
        <v>2.805</v>
      </c>
      <c r="E30" s="87">
        <f t="shared" si="2"/>
        <v>2.626</v>
      </c>
      <c r="F30" s="87">
        <f t="shared" si="2"/>
        <v>2.716</v>
      </c>
      <c r="G30" s="87">
        <f t="shared" si="2"/>
        <v>2.51</v>
      </c>
      <c r="H30" s="87">
        <f t="shared" si="2"/>
        <v>2.706</v>
      </c>
      <c r="I30" s="87">
        <f t="shared" si="2"/>
        <v>2.038</v>
      </c>
      <c r="J30" s="87">
        <f t="shared" si="2"/>
        <v>1.965</v>
      </c>
      <c r="K30" s="87">
        <f t="shared" si="2"/>
        <v>1.574</v>
      </c>
      <c r="L30" s="87">
        <f t="shared" si="2"/>
        <v>1.166</v>
      </c>
      <c r="M30" s="87">
        <f t="shared" si="2"/>
        <v>1.35</v>
      </c>
      <c r="N30" s="87">
        <f t="shared" si="2"/>
        <v>1.502</v>
      </c>
      <c r="O30" s="87">
        <f t="shared" si="2"/>
        <v>1.534</v>
      </c>
      <c r="P30" s="87">
        <f t="shared" si="2"/>
        <v>0.644</v>
      </c>
      <c r="Q30" s="87">
        <f t="shared" si="2"/>
        <v>0</v>
      </c>
      <c r="R30" s="87">
        <f t="shared" si="2"/>
        <v>0</v>
      </c>
      <c r="S30" s="87">
        <f t="shared" si="2"/>
        <v>0</v>
      </c>
      <c r="T30" s="87">
        <f t="shared" si="2"/>
        <v>0</v>
      </c>
      <c r="U30" s="87">
        <f t="shared" si="2"/>
        <v>0</v>
      </c>
      <c r="V30" s="87">
        <f t="shared" si="2"/>
        <v>0</v>
      </c>
      <c r="W30" s="87">
        <f t="shared" si="2"/>
        <v>0</v>
      </c>
      <c r="X30" s="87">
        <f t="shared" si="2"/>
        <v>0</v>
      </c>
      <c r="Y30" s="87">
        <f t="shared" si="2"/>
        <v>0</v>
      </c>
      <c r="Z30" s="87">
        <f t="shared" si="2"/>
        <v>0</v>
      </c>
      <c r="AA30" s="87">
        <f t="shared" si="2"/>
        <v>0</v>
      </c>
      <c r="AB30" s="87">
        <f t="shared" si="2"/>
        <v>0</v>
      </c>
      <c r="AC30" s="87">
        <f t="shared" si="2"/>
        <v>0</v>
      </c>
      <c r="AD30" s="87">
        <f t="shared" si="2"/>
        <v>0</v>
      </c>
      <c r="AE30" s="87">
        <f t="shared" si="2"/>
        <v>0</v>
      </c>
      <c r="AF30" s="87">
        <f t="shared" si="2"/>
        <v>0</v>
      </c>
      <c r="AG30" s="87">
        <f t="shared" si="2"/>
        <v>0</v>
      </c>
      <c r="AH30" s="87">
        <f t="shared" si="2"/>
        <v>0</v>
      </c>
      <c r="AI30" s="87">
        <f t="shared" si="2"/>
        <v>0</v>
      </c>
      <c r="AJ30" s="87">
        <f t="shared" si="2"/>
        <v>0</v>
      </c>
      <c r="AK30" s="87">
        <f t="shared" si="2"/>
        <v>0</v>
      </c>
      <c r="AL30" s="87">
        <f t="shared" si="2"/>
        <v>0</v>
      </c>
      <c r="AM30" s="87">
        <f t="shared" si="2"/>
        <v>0</v>
      </c>
      <c r="AN30" s="87">
        <f t="shared" si="2"/>
        <v>0</v>
      </c>
      <c r="AO30" s="87">
        <f t="shared" si="2"/>
        <v>0</v>
      </c>
      <c r="AP30" s="87">
        <f t="shared" si="2"/>
        <v>0</v>
      </c>
      <c r="AQ30" s="87">
        <f t="shared" si="2"/>
        <v>0</v>
      </c>
      <c r="AR30" s="87">
        <f t="shared" si="2"/>
        <v>0</v>
      </c>
      <c r="AS30" s="87">
        <f t="shared" si="2"/>
        <v>0</v>
      </c>
      <c r="AT30" s="87">
        <f t="shared" si="2"/>
        <v>0</v>
      </c>
      <c r="AU30" s="87">
        <f t="shared" si="2"/>
        <v>0.774</v>
      </c>
      <c r="AV30" s="87">
        <f t="shared" si="2"/>
        <v>1.224</v>
      </c>
      <c r="AW30" s="87">
        <f t="shared" si="2"/>
        <v>2.62</v>
      </c>
      <c r="AX30" s="87">
        <f t="shared" si="2"/>
        <v>3.717</v>
      </c>
      <c r="AY30" s="87">
        <f t="shared" si="2"/>
        <v>3.511</v>
      </c>
      <c r="AZ30" s="87">
        <f t="shared" si="2"/>
        <v>4.753</v>
      </c>
      <c r="BA30" s="87">
        <f t="shared" si="2"/>
        <v>6.027</v>
      </c>
      <c r="BB30" s="87">
        <f t="shared" si="2"/>
        <v>6.425</v>
      </c>
      <c r="BC30" s="87">
        <f t="shared" si="2"/>
        <v>6.495</v>
      </c>
      <c r="BD30" s="87">
        <f t="shared" si="2"/>
        <v>5.329</v>
      </c>
      <c r="BE30" s="87">
        <f t="shared" si="2"/>
        <v>6.214</v>
      </c>
      <c r="BF30" s="87">
        <f t="shared" si="2"/>
        <v>6.516</v>
      </c>
      <c r="BG30" s="87">
        <f t="shared" si="2"/>
        <v>7.061</v>
      </c>
      <c r="BH30" s="87">
        <f t="shared" si="2"/>
        <v>6.261</v>
      </c>
      <c r="BI30" s="87">
        <f t="shared" si="2"/>
        <v>7.142</v>
      </c>
      <c r="BJ30" s="87">
        <f t="shared" si="2"/>
        <v>6.789</v>
      </c>
      <c r="BK30" s="87">
        <f t="shared" si="2"/>
        <v>5.874</v>
      </c>
      <c r="BL30" s="87">
        <f t="shared" si="2"/>
        <v>5.701</v>
      </c>
      <c r="BM30" s="87">
        <f t="shared" si="2"/>
        <v>6.281</v>
      </c>
      <c r="BN30" s="87">
        <f t="shared" si="2"/>
        <v>5.402</v>
      </c>
      <c r="BO30" s="87">
        <f t="shared" si="2"/>
        <v>4.843</v>
      </c>
      <c r="BP30" s="87">
        <f t="shared" si="2"/>
        <v>4.424</v>
      </c>
      <c r="BQ30" s="87">
        <f t="shared" si="2"/>
        <v>6.017</v>
      </c>
      <c r="BR30" s="87">
        <f t="shared" si="2"/>
        <v>5.187</v>
      </c>
      <c r="BS30" s="87">
        <f t="shared" si="2"/>
        <v>5.747</v>
      </c>
      <c r="BT30" s="87">
        <f t="shared" si="2"/>
        <v>6.655</v>
      </c>
      <c r="BU30" s="87">
        <f t="shared" si="2"/>
        <v>6.751</v>
      </c>
      <c r="BV30" s="87">
        <f t="shared" si="2"/>
        <v>6.628</v>
      </c>
      <c r="BW30" s="88">
        <f t="shared" si="2"/>
        <v>6.266</v>
      </c>
      <c r="BX30" s="88">
        <f t="shared" si="2"/>
        <v>7.924</v>
      </c>
      <c r="BY30" s="88">
        <f t="shared" si="2"/>
        <v>3.918</v>
      </c>
      <c r="BZ30" s="59"/>
    </row>
    <row r="31" ht="13.5" customHeight="1">
      <c r="A31" s="148">
        <f t="shared" si="1"/>
        <v>27</v>
      </c>
      <c r="B31" s="64" t="s">
        <v>26</v>
      </c>
      <c r="C31" s="68"/>
      <c r="D31" s="68">
        <f>SUMIF(Month!$B$4:$FC$4,Quarter!D$5,Month!$B31:$FC31)</f>
        <v>33.756</v>
      </c>
      <c r="E31" s="68">
        <f>SUMIF(Month!$B$4:$FC$4,Quarter!E$5,Month!$B31:$FC31)</f>
        <v>39.23</v>
      </c>
      <c r="F31" s="68">
        <f>SUMIF(Month!$B$4:$FC$4,Quarter!F$5,Month!$B31:$FC31)</f>
        <v>36.111</v>
      </c>
      <c r="G31" s="68">
        <f>SUMIF(Month!$B$4:$FC$4,Quarter!G$5,Month!$B31:$FC31)</f>
        <v>28.118</v>
      </c>
      <c r="H31" s="68">
        <f>SUMIF(Month!$B$4:$FC$4,Quarter!H$5,Month!$B31:$FC31)</f>
        <v>24.206</v>
      </c>
      <c r="I31" s="68">
        <f>SUMIF(Month!$B$4:$FC$4,Quarter!I$5,Month!$B31:$FC31)</f>
        <v>26.722</v>
      </c>
      <c r="J31" s="68">
        <f>SUMIF(Month!$B$4:$FC$4,Quarter!J$5,Month!$B31:$FC31)</f>
        <v>33.801</v>
      </c>
      <c r="K31" s="68">
        <f>SUMIF(Month!$B$4:$FC$4,Quarter!K$5,Month!$B31:$FC31)</f>
        <v>33.448</v>
      </c>
      <c r="L31" s="68">
        <f>SUMIF(Month!$B$4:$FC$4,Quarter!L$5,Month!$B31:$FC31)</f>
        <v>26.075</v>
      </c>
      <c r="M31" s="68">
        <f>SUMIF(Month!$B$4:$FC$4,Quarter!M$5,Month!$B31:$FC31)</f>
        <v>26.188</v>
      </c>
      <c r="N31" s="68">
        <f>SUMIF(Month!$B$4:$FC$4,Quarter!N$5,Month!$B31:$FC31)</f>
        <v>28.793</v>
      </c>
      <c r="O31" s="68">
        <f>SUMIF(Month!$B$4:$FC$4,Quarter!O$5,Month!$B31:$FC31)</f>
        <v>25.24</v>
      </c>
      <c r="P31" s="68">
        <f>SUMIF(Month!$B$4:$FC$4,Quarter!P$5,Month!$B31:$FC31)</f>
        <v>21.663</v>
      </c>
      <c r="Q31" s="68">
        <f>SUMIF(Month!$B$4:$FC$4,Quarter!Q$5,Month!$B31:$FC31)</f>
        <v>34.213</v>
      </c>
      <c r="R31" s="68">
        <f>SUMIF(Month!$B$4:$FC$4,Quarter!R$5,Month!$B31:$FC31)</f>
        <v>40.075</v>
      </c>
      <c r="S31" s="68">
        <f>SUMIF(Month!$B$4:$FC$4,Quarter!S$5,Month!$B31:$FC31)</f>
        <v>41.33</v>
      </c>
      <c r="T31" s="68">
        <f>SUMIF(Month!$B$4:$FC$4,Quarter!T$5,Month!$B31:$FC31)</f>
        <v>41.084</v>
      </c>
      <c r="U31" s="68">
        <f>SUMIF(Month!$B$4:$FC$4,Quarter!U$5,Month!$B31:$FC31)</f>
        <v>55.568</v>
      </c>
      <c r="V31" s="68">
        <f>SUMIF(Month!$B$4:$FC$4,Quarter!V$5,Month!$B31:$FC31)</f>
        <v>48.921</v>
      </c>
      <c r="W31" s="68">
        <f>SUMIF(Month!$B$4:$FC$4,Quarter!W$5,Month!$B31:$FC31)</f>
        <v>42.697</v>
      </c>
      <c r="X31" s="68">
        <f>SUMIF(Month!$B$4:$FC$4,Quarter!X$5,Month!$B31:$FC31)</f>
        <v>31.062</v>
      </c>
      <c r="Y31" s="68">
        <f>SUMIF(Month!$B$4:$FC$4,Quarter!Y$5,Month!$B31:$FC31)</f>
        <v>32.43</v>
      </c>
      <c r="Z31" s="68">
        <f>SUMIF(Month!$B$4:$FC$4,Quarter!Z$5,Month!$B31:$FC31)</f>
        <v>30.446</v>
      </c>
      <c r="AA31" s="68">
        <f>SUMIF(Month!$B$4:$FC$4,Quarter!AA$5,Month!$B31:$FC31)</f>
        <v>23.529</v>
      </c>
      <c r="AB31" s="68">
        <f>SUMIF(Month!$B$4:$FC$4,Quarter!AB$5,Month!$B31:$FC31)</f>
        <v>23.164</v>
      </c>
      <c r="AC31" s="68">
        <f>SUMIF(Month!$B$4:$FC$4,Quarter!AC$5,Month!$B31:$FC31)</f>
        <v>32.536</v>
      </c>
      <c r="AD31" s="68">
        <f>SUMIF(Month!$B$4:$FC$4,Quarter!AD$5,Month!$B31:$FC31)</f>
        <v>32.02</v>
      </c>
      <c r="AE31" s="68">
        <f>SUMIF(Month!$B$4:$FC$4,Quarter!AE$5,Month!$B31:$FC31)</f>
        <v>22.387</v>
      </c>
      <c r="AF31" s="68">
        <f>SUMIF(Month!$B$4:$FC$4,Quarter!AF$5,Month!$B31:$FC31)</f>
        <v>20.286</v>
      </c>
      <c r="AG31" s="68">
        <f>SUMIF(Month!$B$4:$FC$4,Quarter!AG$5,Month!$B31:$FC31)</f>
        <v>26.683</v>
      </c>
      <c r="AH31" s="68">
        <f>SUMIF(Month!$B$4:$FC$4,Quarter!AH$5,Month!$B31:$FC31)</f>
        <v>29.579</v>
      </c>
      <c r="AI31" s="68">
        <f>SUMIF(Month!$B$4:$FC$4,Quarter!AI$5,Month!$B31:$FC31)</f>
        <v>36.859</v>
      </c>
      <c r="AJ31" s="68">
        <f>SUMIF(Month!$B$4:$FC$4,Quarter!AJ$5,Month!$B31:$FC31)</f>
        <v>58.299</v>
      </c>
      <c r="AK31" s="68">
        <f>SUMIF(Month!$B$4:$FC$4,Quarter!AK$5,Month!$B31:$FC31)</f>
        <v>58.937</v>
      </c>
      <c r="AL31" s="68">
        <f>SUMIF(Month!$B$4:$FC$4,Quarter!AL$5,Month!$B31:$FC31)</f>
        <v>31.47</v>
      </c>
      <c r="AM31" s="68">
        <f>SUMIF(Month!$B$4:$FC$4,Quarter!AM$5,Month!$B31:$FC31)</f>
        <v>30.625</v>
      </c>
      <c r="AN31" s="68">
        <f>SUMIF(Month!$B$4:$FC$4,Quarter!AN$5,Month!$B31:$FC31)</f>
        <v>48.987</v>
      </c>
      <c r="AO31" s="68">
        <f>SUMIF(Month!$B$4:$FC$4,Quarter!AO$5,Month!$B31:$FC31)</f>
        <v>52.332</v>
      </c>
      <c r="AP31" s="68">
        <f>SUMIF(Month!$B$4:$FC$4,Quarter!AP$5,Month!$B31:$FC31)</f>
        <v>48.061</v>
      </c>
      <c r="AQ31" s="68">
        <f>SUMIF(Month!$B$4:$FC$4,Quarter!AQ$5,Month!$B31:$FC31)</f>
        <v>38.613</v>
      </c>
      <c r="AR31" s="68">
        <f>SUMIF(Month!$B$4:$FC$4,Quarter!AR$5,Month!$B31:$FC31)</f>
        <v>32.602</v>
      </c>
      <c r="AS31" s="68">
        <f>SUMIF(Month!$B$4:$FC$4,Quarter!AS$5,Month!$B31:$FC31)</f>
        <v>37.979</v>
      </c>
      <c r="AT31" s="68">
        <f>SUMIF(Month!$B$4:$FC$4,Quarter!AT$5,Month!$B31:$FC31)</f>
        <v>40.056</v>
      </c>
      <c r="AU31" s="68">
        <f>SUMIF(Month!$B$4:$FC$4,Quarter!AU$5,Month!$B31:$FC31)</f>
        <v>39.162</v>
      </c>
      <c r="AV31" s="68">
        <f>SUMIF(Month!$B$4:$FC$4,Quarter!AV$5,Month!$B31:$FC31)</f>
        <v>36.9</v>
      </c>
      <c r="AW31" s="68">
        <f>SUMIF(Month!$B$4:$FC$4,Quarter!AW$5,Month!$B31:$FC31)</f>
        <v>41.709</v>
      </c>
      <c r="AX31" s="68">
        <f>SUMIF(Month!$B$4:$FC$4,Quarter!AX$5,Month!$B31:$FC31)</f>
        <v>48.023</v>
      </c>
      <c r="AY31" s="68">
        <f>SUMIF(Month!$B$4:$FC$4,Quarter!AY$5,Month!$B31:$FC31)</f>
        <v>39.295</v>
      </c>
      <c r="AZ31" s="68">
        <f>SUMIF(Month!$B$4:$FC$4,Quarter!AZ$5,Month!$B31:$FC31)</f>
        <v>36.402</v>
      </c>
      <c r="BA31" s="68">
        <f>SUMIF(Month!$B$4:$FC$4,Quarter!BA$5,Month!$B31:$FC31)</f>
        <v>33.741</v>
      </c>
      <c r="BB31" s="68">
        <f>SUMIF(Month!$B$4:$FC$4,Quarter!BB$5,Month!$B31:$FC31)</f>
        <v>54.578</v>
      </c>
      <c r="BC31" s="68">
        <f>SUMIF(Month!$B$4:$FC$4,Quarter!BC$5,Month!$B31:$FC31)</f>
        <v>31.766</v>
      </c>
      <c r="BD31" s="68">
        <f>SUMIF(Month!$B$4:$FO$4,Quarter!BD$5,Month!$B31:$FO31)</f>
        <v>18.017</v>
      </c>
      <c r="BE31" s="68">
        <f>SUMIF(Month!$B$4:$FO$4,Quarter!BE$5,Month!$B31:$FO31)</f>
        <v>20.68</v>
      </c>
      <c r="BF31" s="68">
        <f>SUMIF(Month!$B$4:$FO$4,Quarter!BF$5,Month!$B31:$FO31)</f>
        <v>22.804</v>
      </c>
      <c r="BG31" s="68">
        <f>SUMIF(Month!$B$4:$FO$4,Quarter!BG$5,Month!$B31:$FO31)</f>
        <v>29.25</v>
      </c>
      <c r="BH31" s="68">
        <f>SUMIF(Month!$B$4:$IC$4,Quarter!BH$5,Month!$B31:$IC31)</f>
        <v>26.906</v>
      </c>
      <c r="BI31" s="68">
        <f>SUMIF(Month!$B$4:$IC$4,Quarter!BI$5,Month!$B31:$IC31)</f>
        <v>24.416</v>
      </c>
      <c r="BJ31" s="68">
        <f>SUMIF(Month!$B$4:$IC$4,Quarter!BJ$5,Month!$B31:$IC31)</f>
        <v>32.923</v>
      </c>
      <c r="BK31" s="68">
        <f>SUMIF(Month!$B$4:$IC$4,Quarter!BK$5,Month!$B31:$IC31)</f>
        <v>25.631</v>
      </c>
      <c r="BL31" s="68">
        <f>SUMIF(Month!$B$4:$IC$4,Quarter!BL$5,Month!$B31:$IC31)</f>
        <v>33.583</v>
      </c>
      <c r="BM31" s="68">
        <f>SUMIF(Month!$B$4:$IC$4,Quarter!BM$5,Month!$B31:$IC31)</f>
        <v>51.942</v>
      </c>
      <c r="BN31" s="68">
        <f>SUMIF(Month!$B$4:$IC$4,Quarter!BN$5,Month!$B31:$IC31)</f>
        <v>43.658</v>
      </c>
      <c r="BO31" s="68">
        <f>SUMIF(Month!$B$4:$IC$4,Quarter!BO$5,Month!$B31:$IC31)</f>
        <v>31.029</v>
      </c>
      <c r="BP31" s="68">
        <f>SUMIF(Month!$B$4:$IC$4,Quarter!BP$5,Month!$B31:$IC31)</f>
        <v>32.624</v>
      </c>
      <c r="BQ31" s="68">
        <f>SUMIF(Month!$B$4:$IC$4,Quarter!BQ$5,Month!$B31:$IC31)</f>
        <v>35.096</v>
      </c>
      <c r="BR31" s="68">
        <f>SUMIF(Month!$B$4:$IC$4,Quarter!BR$5,Month!$B31:$IC31)</f>
        <v>34.781</v>
      </c>
      <c r="BS31" s="68">
        <f>SUMIF(Month!$B$4:$IC$4,Quarter!BS$5,Month!$B31:$IC31)</f>
        <v>39.741</v>
      </c>
      <c r="BT31" s="165">
        <f>SUMIF(Month!$B$4:$IC$4,Quarter!BT$5,Month!$B31:$IC31)</f>
        <v>31.402</v>
      </c>
      <c r="BU31" s="165">
        <f>SUMIF(Month!$B$4:$IC$4,Quarter!BU$5,Month!$B31:$IC31)</f>
        <v>28.366</v>
      </c>
      <c r="BV31" s="165">
        <f>SUMIF(Month!$B$4:$IC$4,Quarter!BV$5,Month!$B31:$IC31)</f>
        <v>45.929</v>
      </c>
      <c r="BW31" s="61">
        <f>SUMIF(Month!$B$4:$IC$4,Quarter!BW$5,Month!$B31:$IC31)</f>
        <v>62.809</v>
      </c>
      <c r="BX31" s="61">
        <f>SUMIF(Month!$B$4:$IC$4,Quarter!BX$5,Month!$B31:$IC31)</f>
        <v>51.398</v>
      </c>
      <c r="BY31" s="61">
        <f>SUMIF(Month!$B$4:$IC$4,Quarter!BY$5,Month!$B31:$IC31)</f>
        <v>92.873</v>
      </c>
      <c r="BZ31" s="59"/>
    </row>
    <row r="32" ht="13.5" customHeight="1">
      <c r="A32" s="148">
        <f t="shared" si="1"/>
        <v>28</v>
      </c>
      <c r="B32" s="54" t="s">
        <v>27</v>
      </c>
      <c r="C32" s="55"/>
      <c r="D32" s="55">
        <f>SUMIF(Month!$B$4:$FC$4,Quarter!D$5,Month!$B32:$FC32)</f>
        <v>124.786</v>
      </c>
      <c r="E32" s="55">
        <f>SUMIF(Month!$B$4:$FC$4,Quarter!E$5,Month!$B32:$FC32)</f>
        <v>141.258</v>
      </c>
      <c r="F32" s="55">
        <f>SUMIF(Month!$B$4:$FC$4,Quarter!F$5,Month!$B32:$FC32)</f>
        <v>151.338</v>
      </c>
      <c r="G32" s="55">
        <f>SUMIF(Month!$B$4:$FC$4,Quarter!G$5,Month!$B32:$FC32)</f>
        <v>139.64</v>
      </c>
      <c r="H32" s="55">
        <f>SUMIF(Month!$B$4:$FC$4,Quarter!H$5,Month!$B32:$FC32)</f>
        <v>124.874</v>
      </c>
      <c r="I32" s="55">
        <f>SUMIF(Month!$B$4:$FC$4,Quarter!I$5,Month!$B32:$FC32)</f>
        <v>139.871</v>
      </c>
      <c r="J32" s="55">
        <f>SUMIF(Month!$B$4:$FC$4,Quarter!J$5,Month!$B32:$FC32)</f>
        <v>152.21</v>
      </c>
      <c r="K32" s="55">
        <f>SUMIF(Month!$B$4:$FC$4,Quarter!K$5,Month!$B32:$FC32)</f>
        <v>157.235</v>
      </c>
      <c r="L32" s="55">
        <f>SUMIF(Month!$B$4:$FC$4,Quarter!L$5,Month!$B32:$FC32)</f>
        <v>132.428</v>
      </c>
      <c r="M32" s="55">
        <f>SUMIF(Month!$B$4:$FC$4,Quarter!M$5,Month!$B32:$FC32)</f>
        <v>136.85</v>
      </c>
      <c r="N32" s="55">
        <f>SUMIF(Month!$B$4:$FC$4,Quarter!N$5,Month!$B32:$FC32)</f>
        <v>150.103</v>
      </c>
      <c r="O32" s="55">
        <f>SUMIF(Month!$B$4:$FC$4,Quarter!O$5,Month!$B32:$FC32)</f>
        <v>149.392</v>
      </c>
      <c r="P32" s="55">
        <f>SUMIF(Month!$B$4:$FC$4,Quarter!P$5,Month!$B32:$FC32)</f>
        <v>120.11</v>
      </c>
      <c r="Q32" s="55">
        <f>SUMIF(Month!$B$4:$FC$4,Quarter!Q$5,Month!$B32:$FC32)</f>
        <v>149.029</v>
      </c>
      <c r="R32" s="55">
        <f>SUMIF(Month!$B$4:$FC$4,Quarter!R$5,Month!$B32:$FC32)</f>
        <v>159.791</v>
      </c>
      <c r="S32" s="55">
        <f>SUMIF(Month!$B$4:$FC$4,Quarter!S$5,Month!$B32:$FC32)</f>
        <v>160.989</v>
      </c>
      <c r="T32" s="55">
        <f>SUMIF(Month!$B$4:$FC$4,Quarter!T$5,Month!$B32:$FC32)</f>
        <v>145.107</v>
      </c>
      <c r="U32" s="55">
        <f>SUMIF(Month!$B$4:$FC$4,Quarter!U$5,Month!$B32:$FC32)</f>
        <v>170.324</v>
      </c>
      <c r="V32" s="55">
        <f>SUMIF(Month!$B$4:$FC$4,Quarter!V$5,Month!$B32:$FC32)</f>
        <v>175.344</v>
      </c>
      <c r="W32" s="55">
        <f>SUMIF(Month!$B$4:$FC$4,Quarter!W$5,Month!$B32:$FC32)</f>
        <v>169.311</v>
      </c>
      <c r="X32" s="55">
        <f>SUMIF(Month!$B$4:$FC$4,Quarter!X$5,Month!$B32:$FC32)</f>
        <v>141.769</v>
      </c>
      <c r="Y32" s="55">
        <f>SUMIF(Month!$B$4:$FC$4,Quarter!Y$5,Month!$B32:$FC32)</f>
        <v>155.835</v>
      </c>
      <c r="Z32" s="55">
        <f>SUMIF(Month!$B$4:$FC$4,Quarter!Z$5,Month!$B32:$FC32)</f>
        <v>168.394</v>
      </c>
      <c r="AA32" s="55">
        <f>SUMIF(Month!$B$4:$FC$4,Quarter!AA$5,Month!$B32:$FC32)</f>
        <v>153.168</v>
      </c>
      <c r="AB32" s="55">
        <f>SUMIF(Month!$B$4:$FC$4,Quarter!AB$5,Month!$B32:$FC32)</f>
        <v>142.36</v>
      </c>
      <c r="AC32" s="55">
        <f>SUMIF(Month!$B$4:$FC$4,Quarter!AC$5,Month!$B32:$FC32)</f>
        <v>152.884</v>
      </c>
      <c r="AD32" s="55">
        <f>SUMIF(Month!$B$4:$FC$4,Quarter!AD$5,Month!$B32:$FC32)</f>
        <v>167.135</v>
      </c>
      <c r="AE32" s="55">
        <f>SUMIF(Month!$B$4:$FC$4,Quarter!AE$5,Month!$B32:$FC32)</f>
        <v>157.897</v>
      </c>
      <c r="AF32" s="55">
        <f>SUMIF(Month!$B$4:$FC$4,Quarter!AF$5,Month!$B32:$FC32)</f>
        <v>135.817</v>
      </c>
      <c r="AG32" s="55">
        <f>SUMIF(Month!$B$4:$FC$4,Quarter!AG$5,Month!$B32:$FC32)</f>
        <v>158.949</v>
      </c>
      <c r="AH32" s="55">
        <f>SUMIF(Month!$B$4:$FC$4,Quarter!AH$5,Month!$B32:$FC32)</f>
        <v>166.848</v>
      </c>
      <c r="AI32" s="55">
        <f>SUMIF(Month!$B$4:$FC$4,Quarter!AI$5,Month!$B32:$FC32)</f>
        <v>186.698</v>
      </c>
      <c r="AJ32" s="55">
        <f>SUMIF(Month!$B$4:$FC$4,Quarter!AJ$5,Month!$B32:$FC32)</f>
        <v>177.843</v>
      </c>
      <c r="AK32" s="55">
        <f>SUMIF(Month!$B$4:$FC$4,Quarter!AK$5,Month!$B32:$FC32)</f>
        <v>180.777</v>
      </c>
      <c r="AL32" s="55">
        <f>SUMIF(Month!$B$4:$FC$4,Quarter!AL$5,Month!$B32:$FC32)</f>
        <v>176.261</v>
      </c>
      <c r="AM32" s="55">
        <f>SUMIF(Month!$B$4:$FC$4,Quarter!AM$5,Month!$B32:$FC32)</f>
        <v>168.904</v>
      </c>
      <c r="AN32" s="55">
        <f>SUMIF(Month!$B$4:$FC$4,Quarter!AN$5,Month!$B32:$FC32)</f>
        <v>169.661</v>
      </c>
      <c r="AO32" s="55">
        <f>SUMIF(Month!$B$4:$FC$4,Quarter!AO$5,Month!$B32:$FC32)</f>
        <v>183.718</v>
      </c>
      <c r="AP32" s="55">
        <f>SUMIF(Month!$B$4:$FC$4,Quarter!AP$5,Month!$B32:$FC32)</f>
        <v>197.589</v>
      </c>
      <c r="AQ32" s="55">
        <f>SUMIF(Month!$B$4:$FC$4,Quarter!AQ$5,Month!$B32:$FC32)</f>
        <v>181.526</v>
      </c>
      <c r="AR32" s="55">
        <f>SUMIF(Month!$B$4:$FC$4,Quarter!AR$5,Month!$B32:$FC32)</f>
        <v>161.741</v>
      </c>
      <c r="AS32" s="55">
        <f>SUMIF(Month!$B$4:$FC$4,Quarter!AS$5,Month!$B32:$FC32)</f>
        <v>181.247</v>
      </c>
      <c r="AT32" s="55">
        <f>SUMIF(Month!$B$4:$FC$4,Quarter!AT$5,Month!$B32:$FC32)</f>
        <v>191.556</v>
      </c>
      <c r="AU32" s="55">
        <f>SUMIF(Month!$B$4:$FC$4,Quarter!AU$5,Month!$B32:$FC32)</f>
        <v>182.073</v>
      </c>
      <c r="AV32" s="55">
        <f>SUMIF(Month!$B$4:$FC$4,Quarter!AV$5,Month!$B32:$FC32)</f>
        <v>173.021</v>
      </c>
      <c r="AW32" s="55">
        <f>SUMIF(Month!$B$4:$FC$4,Quarter!AW$5,Month!$B32:$FC32)</f>
        <v>182.333</v>
      </c>
      <c r="AX32" s="55">
        <f>SUMIF(Month!$B$4:$FC$4,Quarter!AX$5,Month!$B32:$FC32)</f>
        <v>205.834</v>
      </c>
      <c r="AY32" s="55">
        <f>SUMIF(Month!$B$4:$FC$4,Quarter!AY$5,Month!$B32:$FC32)</f>
        <v>195.613</v>
      </c>
      <c r="AZ32" s="55">
        <f>SUMIF(Month!$B$4:$FC$4,Quarter!AZ$5,Month!$B32:$FC32)</f>
        <v>182.522</v>
      </c>
      <c r="BA32" s="55">
        <f>SUMIF(Month!$B$4:$FC$4,Quarter!BA$5,Month!$B32:$FC32)</f>
        <v>167.464</v>
      </c>
      <c r="BB32" s="55">
        <f>SUMIF(Month!$B$4:$FC$4,Quarter!BB$5,Month!$B32:$FC32)</f>
        <v>224.852</v>
      </c>
      <c r="BC32" s="55">
        <f>SUMIF(Month!$B$4:$FC$4,Quarter!BC$5,Month!$B32:$FC32)</f>
        <v>200.63</v>
      </c>
      <c r="BD32" s="55">
        <f>SUMIF(Month!$B$4:$FO$4,Quarter!BD$5,Month!$B32:$FO32)</f>
        <v>169.899</v>
      </c>
      <c r="BE32" s="55">
        <f>SUMIF(Month!$B$4:$FO$4,Quarter!BE$5,Month!$B32:$FO32)</f>
        <v>175.397</v>
      </c>
      <c r="BF32" s="55">
        <f>SUMIF(Month!$B$4:$FO$4,Quarter!BF$5,Month!$B32:$FO32)</f>
        <v>189.631</v>
      </c>
      <c r="BG32" s="55">
        <f>SUMIF(Month!$B$4:$FO$4,Quarter!BG$5,Month!$B32:$FO32)</f>
        <v>192.024</v>
      </c>
      <c r="BH32" s="55">
        <f>SUMIF(Month!$B$4:$IC$4,Quarter!BH$5,Month!$B32:$IC32)</f>
        <v>176.504</v>
      </c>
      <c r="BI32" s="55">
        <f>SUMIF(Month!$B$4:$IC$4,Quarter!BI$5,Month!$B32:$IC32)</f>
        <v>162.755</v>
      </c>
      <c r="BJ32" s="55">
        <f>SUMIF(Month!$B$4:$IC$4,Quarter!BJ$5,Month!$B32:$IC32)</f>
        <v>192.788</v>
      </c>
      <c r="BK32" s="55">
        <f>SUMIF(Month!$B$4:$IC$4,Quarter!BK$5,Month!$B32:$IC32)</f>
        <v>185.673</v>
      </c>
      <c r="BL32" s="55">
        <f>SUMIF(Month!$B$4:$IC$4,Quarter!BL$5,Month!$B32:$IC32)</f>
        <v>189.324</v>
      </c>
      <c r="BM32" s="55">
        <f>SUMIF(Month!$B$4:$IC$4,Quarter!BM$5,Month!$B32:$IC32)</f>
        <v>206.231</v>
      </c>
      <c r="BN32" s="55">
        <f>SUMIF(Month!$B$4:$IC$4,Quarter!BN$5,Month!$B32:$IC32)</f>
        <v>185.771</v>
      </c>
      <c r="BO32" s="55">
        <f>SUMIF(Month!$B$4:$IC$4,Quarter!BO$5,Month!$B32:$IC32)</f>
        <v>178.719</v>
      </c>
      <c r="BP32" s="55">
        <f>SUMIF(Month!$B$4:$IC$4,Quarter!BP$5,Month!$B32:$IC32)</f>
        <v>161.515</v>
      </c>
      <c r="BQ32" s="55">
        <f>SUMIF(Month!$B$4:$IC$4,Quarter!BQ$5,Month!$B32:$IC32)</f>
        <v>168.69</v>
      </c>
      <c r="BR32" s="55">
        <f>SUMIF(Month!$B$4:$IC$4,Quarter!BR$5,Month!$B32:$IC32)</f>
        <v>162.47</v>
      </c>
      <c r="BS32" s="55">
        <f>SUMIF(Month!$B$4:$IC$4,Quarter!BS$5,Month!$B32:$IC32)</f>
        <v>177.447</v>
      </c>
      <c r="BT32" s="88">
        <f>SUMIF(Month!$B$4:$IC$4,Quarter!BT$5,Month!$B32:$IC32)</f>
        <v>163.708</v>
      </c>
      <c r="BU32" s="88">
        <f>SUMIF(Month!$B$4:$IC$4,Quarter!BU$5,Month!$B32:$IC32)</f>
        <v>174.519</v>
      </c>
      <c r="BV32" s="88">
        <f>SUMIF(Month!$B$4:$IC$4,Quarter!BV$5,Month!$B32:$IC32)</f>
        <v>198.433</v>
      </c>
      <c r="BW32" s="56">
        <f>SUMIF(Month!$B$4:$IC$4,Quarter!BW$5,Month!$B32:$IC32)</f>
        <v>223.722</v>
      </c>
      <c r="BX32" s="56">
        <f>SUMIF(Month!$B$4:$IC$4,Quarter!BX$5,Month!$B32:$IC32)</f>
        <v>211.979</v>
      </c>
      <c r="BY32" s="56">
        <f>SUMIF(Month!$B$4:$IC$4,Quarter!BY$5,Month!$B32:$IC32)</f>
        <v>245.415</v>
      </c>
      <c r="BZ32" s="59"/>
    </row>
    <row r="33" ht="13.5" customHeight="1">
      <c r="A33" s="148">
        <f t="shared" si="1"/>
        <v>29</v>
      </c>
      <c r="B33" s="64" t="s">
        <v>28</v>
      </c>
      <c r="C33" s="68"/>
      <c r="D33" s="68">
        <f>SUMIF(Month!$B$4:$FC$4,Quarter!D$5,Month!$B33:$FC33)</f>
        <v>69.561</v>
      </c>
      <c r="E33" s="68">
        <f>SUMIF(Month!$B$4:$FC$4,Quarter!E$5,Month!$B33:$FC33)</f>
        <v>73.52</v>
      </c>
      <c r="F33" s="68">
        <f>SUMIF(Month!$B$4:$FC$4,Quarter!F$5,Month!$B33:$FC33)</f>
        <v>81.926</v>
      </c>
      <c r="G33" s="68">
        <f>SUMIF(Month!$B$4:$FC$4,Quarter!G$5,Month!$B33:$FC33)</f>
        <v>85.493</v>
      </c>
      <c r="H33" s="68">
        <f>SUMIF(Month!$B$4:$FC$4,Quarter!H$5,Month!$B33:$FC33)</f>
        <v>67.077</v>
      </c>
      <c r="I33" s="68">
        <f>SUMIF(Month!$B$4:$FC$4,Quarter!I$5,Month!$B33:$FC33)</f>
        <v>80.664</v>
      </c>
      <c r="J33" s="68">
        <f>SUMIF(Month!$B$4:$FC$4,Quarter!J$5,Month!$B33:$FC33)</f>
        <v>83.323</v>
      </c>
      <c r="K33" s="68">
        <f>SUMIF(Month!$B$4:$FC$4,Quarter!K$5,Month!$B33:$FC33)</f>
        <v>70.747</v>
      </c>
      <c r="L33" s="68">
        <f>SUMIF(Month!$B$4:$FC$4,Quarter!L$5,Month!$B33:$FC33)</f>
        <v>65.591</v>
      </c>
      <c r="M33" s="68">
        <f>SUMIF(Month!$B$4:$FC$4,Quarter!M$5,Month!$B33:$FC33)</f>
        <v>61.317</v>
      </c>
      <c r="N33" s="68">
        <f>SUMIF(Month!$B$4:$FC$4,Quarter!N$5,Month!$B33:$FC33)</f>
        <v>73.62</v>
      </c>
      <c r="O33" s="68">
        <f>SUMIF(Month!$B$4:$FC$4,Quarter!O$5,Month!$B33:$FC33)</f>
        <v>92.919</v>
      </c>
      <c r="P33" s="68">
        <f>SUMIF(Month!$B$4:$FC$4,Quarter!P$5,Month!$B33:$FC33)</f>
        <v>58.329</v>
      </c>
      <c r="Q33" s="68">
        <f>SUMIF(Month!$B$4:$FC$4,Quarter!Q$5,Month!$B33:$FC33)</f>
        <v>88.945</v>
      </c>
      <c r="R33" s="68">
        <f>SUMIF(Month!$B$4:$FC$4,Quarter!R$5,Month!$B33:$FC33)</f>
        <v>88.208</v>
      </c>
      <c r="S33" s="68">
        <f>SUMIF(Month!$B$4:$FC$4,Quarter!S$5,Month!$B33:$FC33)</f>
        <v>64.646</v>
      </c>
      <c r="T33" s="68">
        <f>SUMIF(Month!$B$4:$FC$4,Quarter!T$5,Month!$B33:$FC33)</f>
        <v>62.587</v>
      </c>
      <c r="U33" s="68">
        <f>SUMIF(Month!$B$4:$FC$4,Quarter!U$5,Month!$B33:$FC33)</f>
        <v>64.127</v>
      </c>
      <c r="V33" s="68">
        <f>SUMIF(Month!$B$4:$FC$4,Quarter!V$5,Month!$B33:$FC33)</f>
        <v>72.467</v>
      </c>
      <c r="W33" s="68">
        <f>SUMIF(Month!$B$4:$FC$4,Quarter!W$5,Month!$B33:$FC33)</f>
        <v>69.45</v>
      </c>
      <c r="X33" s="68">
        <f>SUMIF(Month!$B$4:$FC$4,Quarter!X$5,Month!$B33:$FC33)</f>
        <v>60.791</v>
      </c>
      <c r="Y33" s="68">
        <f>SUMIF(Month!$B$4:$FC$4,Quarter!Y$5,Month!$B33:$FC33)</f>
        <v>80.172</v>
      </c>
      <c r="Z33" s="68">
        <f>SUMIF(Month!$B$4:$FC$4,Quarter!Z$5,Month!$B33:$FC33)</f>
        <v>83.915</v>
      </c>
      <c r="AA33" s="68">
        <f>SUMIF(Month!$B$4:$FC$4,Quarter!AA$5,Month!$B33:$FC33)</f>
        <v>57.276</v>
      </c>
      <c r="AB33" s="68">
        <f>SUMIF(Month!$B$4:$FC$4,Quarter!AB$5,Month!$B33:$FC33)</f>
        <v>67.734</v>
      </c>
      <c r="AC33" s="68">
        <f>SUMIF(Month!$B$4:$FC$4,Quarter!AC$5,Month!$B33:$FC33)</f>
        <v>63.456</v>
      </c>
      <c r="AD33" s="68">
        <f>SUMIF(Month!$B$4:$FC$4,Quarter!AD$5,Month!$B33:$FC33)</f>
        <v>88.153</v>
      </c>
      <c r="AE33" s="68">
        <f>SUMIF(Month!$B$4:$FC$4,Quarter!AE$5,Month!$B33:$FC33)</f>
        <v>68.662</v>
      </c>
      <c r="AF33" s="68">
        <f>SUMIF(Month!$B$4:$FC$4,Quarter!AF$5,Month!$B33:$FC33)</f>
        <v>59.959</v>
      </c>
      <c r="AG33" s="68">
        <f>SUMIF(Month!$B$4:$FC$4,Quarter!AG$5,Month!$B33:$FC33)</f>
        <v>70.323</v>
      </c>
      <c r="AH33" s="68">
        <f>SUMIF(Month!$B$4:$FC$4,Quarter!AH$5,Month!$B33:$FC33)</f>
        <v>80.178</v>
      </c>
      <c r="AI33" s="68">
        <f>SUMIF(Month!$B$4:$FC$4,Quarter!AI$5,Month!$B33:$FC33)</f>
        <v>78.744</v>
      </c>
      <c r="AJ33" s="68">
        <f>SUMIF(Month!$B$4:$FC$4,Quarter!AJ$5,Month!$B33:$FC33)</f>
        <v>65.681</v>
      </c>
      <c r="AK33" s="68">
        <f>SUMIF(Month!$B$4:$FC$4,Quarter!AK$5,Month!$B33:$FC33)</f>
        <v>65.038</v>
      </c>
      <c r="AL33" s="68">
        <f>SUMIF(Month!$B$4:$FC$4,Quarter!AL$5,Month!$B33:$FC33)</f>
        <v>74.278</v>
      </c>
      <c r="AM33" s="68">
        <f>SUMIF(Month!$B$4:$FC$4,Quarter!AM$5,Month!$B33:$FC33)</f>
        <v>66.334</v>
      </c>
      <c r="AN33" s="68">
        <f>SUMIF(Month!$B$4:$FC$4,Quarter!AN$5,Month!$B33:$FC33)</f>
        <v>56.133</v>
      </c>
      <c r="AO33" s="68">
        <f>SUMIF(Month!$B$4:$FC$4,Quarter!AO$5,Month!$B33:$FC33)</f>
        <v>72.039</v>
      </c>
      <c r="AP33" s="68">
        <f>SUMIF(Month!$B$4:$FC$4,Quarter!AP$5,Month!$B33:$FC33)</f>
        <v>91.132</v>
      </c>
      <c r="AQ33" s="68">
        <f>SUMIF(Month!$B$4:$FC$4,Quarter!AQ$5,Month!$B33:$FC33)</f>
        <v>83.36</v>
      </c>
      <c r="AR33" s="68">
        <f>SUMIF(Month!$B$4:$FC$4,Quarter!AR$5,Month!$B33:$FC33)</f>
        <v>75.724</v>
      </c>
      <c r="AS33" s="68">
        <f>SUMIF(Month!$B$4:$FC$4,Quarter!AS$5,Month!$B33:$FC33)</f>
        <v>84.769</v>
      </c>
      <c r="AT33" s="68">
        <f>SUMIF(Month!$B$4:$FC$4,Quarter!AT$5,Month!$B33:$FC33)</f>
        <v>83.734</v>
      </c>
      <c r="AU33" s="68">
        <f>SUMIF(Month!$B$4:$FC$4,Quarter!AU$5,Month!$B33:$FC33)</f>
        <v>69.061</v>
      </c>
      <c r="AV33" s="68">
        <f>SUMIF(Month!$B$4:$FC$4,Quarter!AV$5,Month!$B33:$FC33)</f>
        <v>75.82</v>
      </c>
      <c r="AW33" s="68">
        <f>SUMIF(Month!$B$4:$FC$4,Quarter!AW$5,Month!$B33:$FC33)</f>
        <v>72.283</v>
      </c>
      <c r="AX33" s="68">
        <f>SUMIF(Month!$B$4:$FC$4,Quarter!AX$5,Month!$B33:$FC33)</f>
        <v>89.6</v>
      </c>
      <c r="AY33" s="68">
        <f>SUMIF(Month!$B$4:$FC$4,Quarter!AY$5,Month!$B33:$FC33)</f>
        <v>73.586</v>
      </c>
      <c r="AZ33" s="68">
        <f>SUMIF(Month!$B$4:$FC$4,Quarter!AZ$5,Month!$B33:$FC33)</f>
        <v>65.676</v>
      </c>
      <c r="BA33" s="68">
        <f>SUMIF(Month!$B$4:$FC$4,Quarter!BA$5,Month!$B33:$FC33)</f>
        <v>68.361</v>
      </c>
      <c r="BB33" s="68">
        <f>SUMIF(Month!$B$4:$FC$4,Quarter!BB$5,Month!$B33:$FC33)</f>
        <v>87.431</v>
      </c>
      <c r="BC33" s="68">
        <f>SUMIF(Month!$B$4:$FC$4,Quarter!BC$5,Month!$B33:$FC33)</f>
        <v>75.767</v>
      </c>
      <c r="BD33" s="68">
        <f>SUMIF(Month!$B$4:$FO$4,Quarter!BD$5,Month!$B33:$FO33)</f>
        <v>74.197</v>
      </c>
      <c r="BE33" s="68">
        <f>SUMIF(Month!$B$4:$FO$4,Quarter!BE$5,Month!$B33:$FO33)</f>
        <v>67.219</v>
      </c>
      <c r="BF33" s="68">
        <f>SUMIF(Month!$B$4:$FO$4,Quarter!BF$5,Month!$B33:$FO33)</f>
        <v>86.252</v>
      </c>
      <c r="BG33" s="68">
        <f>SUMIF(Month!$B$4:$FO$4,Quarter!BG$5,Month!$B33:$FO33)</f>
        <v>72.967</v>
      </c>
      <c r="BH33" s="68">
        <f>SUMIF(Month!$B$4:$IC$4,Quarter!BH$5,Month!$B33:$IC33)</f>
        <v>67.364</v>
      </c>
      <c r="BI33" s="68">
        <f>SUMIF(Month!$B$4:$IC$4,Quarter!BI$5,Month!$B33:$IC33)</f>
        <v>77.378</v>
      </c>
      <c r="BJ33" s="68">
        <f>SUMIF(Month!$B$4:$IC$4,Quarter!BJ$5,Month!$B33:$IC33)</f>
        <v>86.322</v>
      </c>
      <c r="BK33" s="68">
        <f>SUMIF(Month!$B$4:$IC$4,Quarter!BK$5,Month!$B33:$IC33)</f>
        <v>68.836</v>
      </c>
      <c r="BL33" s="68">
        <f>SUMIF(Month!$B$4:$IC$4,Quarter!BL$5,Month!$B33:$IC33)</f>
        <v>68.556</v>
      </c>
      <c r="BM33" s="68">
        <f>SUMIF(Month!$B$4:$IC$4,Quarter!BM$5,Month!$B33:$IC33)</f>
        <v>74.489</v>
      </c>
      <c r="BN33" s="68">
        <f>SUMIF(Month!$B$4:$IC$4,Quarter!BN$5,Month!$B33:$IC33)</f>
        <v>72.582</v>
      </c>
      <c r="BO33" s="68">
        <f>SUMIF(Month!$B$4:$IC$4,Quarter!BO$5,Month!$B33:$IC33)</f>
        <v>66.611</v>
      </c>
      <c r="BP33" s="68">
        <f>SUMIF(Month!$B$4:$IC$4,Quarter!BP$5,Month!$B33:$IC33)</f>
        <v>61.421</v>
      </c>
      <c r="BQ33" s="68">
        <f>SUMIF(Month!$B$4:$IC$4,Quarter!BQ$5,Month!$B33:$IC33)</f>
        <v>66.372</v>
      </c>
      <c r="BR33" s="68">
        <f>SUMIF(Month!$B$4:$IC$4,Quarter!BR$5,Month!$B33:$IC33)</f>
        <v>65.212</v>
      </c>
      <c r="BS33" s="68">
        <f>SUMIF(Month!$B$4:$IC$4,Quarter!BS$5,Month!$B33:$IC33)</f>
        <v>52.815</v>
      </c>
      <c r="BT33" s="165">
        <f>SUMIF(Month!$B$4:$IC$4,Quarter!BT$5,Month!$B33:$IC33)</f>
        <v>73.991</v>
      </c>
      <c r="BU33" s="165">
        <f>SUMIF(Month!$B$4:$IC$4,Quarter!BU$5,Month!$B33:$IC33)</f>
        <v>78.232</v>
      </c>
      <c r="BV33" s="165">
        <f>SUMIF(Month!$B$4:$IC$4,Quarter!BV$5,Month!$B33:$IC33)</f>
        <v>78.841</v>
      </c>
      <c r="BW33" s="61">
        <f>SUMIF(Month!$B$4:$IC$4,Quarter!BW$5,Month!$B33:$IC33)</f>
        <v>72.756</v>
      </c>
      <c r="BX33" s="61">
        <f>SUMIF(Month!$B$4:$IC$4,Quarter!BX$5,Month!$B33:$IC33)</f>
        <v>81.751</v>
      </c>
      <c r="BY33" s="61">
        <f>SUMIF(Month!$B$4:$IC$4,Quarter!BY$5,Month!$B33:$IC33)</f>
        <v>72.214</v>
      </c>
      <c r="BZ33" s="59"/>
    </row>
    <row r="34" ht="4.5" customHeight="1">
      <c r="A34" s="148">
        <f t="shared" si="1"/>
        <v>30</v>
      </c>
      <c r="B34" s="89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74"/>
      <c r="BU34" s="74"/>
      <c r="BV34" s="74"/>
      <c r="BW34" s="84"/>
      <c r="BX34" s="84"/>
      <c r="BY34" s="84"/>
      <c r="BZ34" s="59"/>
    </row>
    <row r="35" ht="13.5" customHeight="1">
      <c r="A35" s="148">
        <f t="shared" si="1"/>
        <v>31</v>
      </c>
      <c r="B35" s="91" t="s">
        <v>29</v>
      </c>
      <c r="C35" s="72"/>
      <c r="D35" s="72">
        <f>SUMIF(Month!$B$4:$FC$4,Quarter!D$5,Month!$B35:$FC35)</f>
        <v>194.347</v>
      </c>
      <c r="E35" s="72">
        <f>SUMIF(Month!$B$4:$FC$4,Quarter!E$5,Month!$B35:$FC35)</f>
        <v>214.778</v>
      </c>
      <c r="F35" s="72">
        <f>SUMIF(Month!$B$4:$FC$4,Quarter!F$5,Month!$B35:$FC35)</f>
        <v>233.264</v>
      </c>
      <c r="G35" s="72">
        <f>SUMIF(Month!$B$4:$FC$4,Quarter!G$5,Month!$B35:$FC35)</f>
        <v>225.133</v>
      </c>
      <c r="H35" s="72">
        <f>SUMIF(Month!$B$4:$FC$4,Quarter!H$5,Month!$B35:$FC35)</f>
        <v>191.951</v>
      </c>
      <c r="I35" s="72">
        <f>SUMIF(Month!$B$4:$FC$4,Quarter!I$5,Month!$B35:$FC35)</f>
        <v>220.535</v>
      </c>
      <c r="J35" s="72">
        <f>SUMIF(Month!$B$4:$FC$4,Quarter!J$5,Month!$B35:$FC35)</f>
        <v>235.533</v>
      </c>
      <c r="K35" s="72">
        <f>SUMIF(Month!$B$4:$FC$4,Quarter!K$5,Month!$B35:$FC35)</f>
        <v>227.982</v>
      </c>
      <c r="L35" s="72">
        <f>SUMIF(Month!$B$4:$FC$4,Quarter!L$5,Month!$B35:$FC35)</f>
        <v>198.019</v>
      </c>
      <c r="M35" s="72">
        <f>SUMIF(Month!$B$4:$FC$4,Quarter!M$5,Month!$B35:$FC35)</f>
        <v>198.167</v>
      </c>
      <c r="N35" s="72">
        <f>SUMIF(Month!$B$4:$FC$4,Quarter!N$5,Month!$B35:$FC35)</f>
        <v>223.723</v>
      </c>
      <c r="O35" s="72">
        <f>SUMIF(Month!$B$4:$FC$4,Quarter!O$5,Month!$B35:$FC35)</f>
        <v>242.311</v>
      </c>
      <c r="P35" s="72">
        <f>SUMIF(Month!$B$4:$FC$4,Quarter!P$5,Month!$B35:$FC35)</f>
        <v>178.439</v>
      </c>
      <c r="Q35" s="72">
        <f>SUMIF(Month!$B$4:$FC$4,Quarter!Q$5,Month!$B35:$FC35)</f>
        <v>237.974</v>
      </c>
      <c r="R35" s="72">
        <f>SUMIF(Month!$B$4:$FC$4,Quarter!R$5,Month!$B35:$FC35)</f>
        <v>247.999</v>
      </c>
      <c r="S35" s="72">
        <f>SUMIF(Month!$B$4:$FC$4,Quarter!S$5,Month!$B35:$FC35)</f>
        <v>225.635</v>
      </c>
      <c r="T35" s="72">
        <f>SUMIF(Month!$B$4:$FC$4,Quarter!T$5,Month!$B35:$FC35)</f>
        <v>207.694</v>
      </c>
      <c r="U35" s="72">
        <f>SUMIF(Month!$B$4:$FC$4,Quarter!U$5,Month!$B35:$FC35)</f>
        <v>234.451</v>
      </c>
      <c r="V35" s="72">
        <f>SUMIF(Month!$B$4:$FC$4,Quarter!V$5,Month!$B35:$FC35)</f>
        <v>247.811</v>
      </c>
      <c r="W35" s="72">
        <f>SUMIF(Month!$B$4:$FC$4,Quarter!W$5,Month!$B35:$FC35)</f>
        <v>238.761</v>
      </c>
      <c r="X35" s="72">
        <f>SUMIF(Month!$B$4:$FC$4,Quarter!X$5,Month!$B35:$FC35)</f>
        <v>202.56</v>
      </c>
      <c r="Y35" s="72">
        <f>SUMIF(Month!$B$4:$FC$4,Quarter!Y$5,Month!$B35:$FC35)</f>
        <v>236.007</v>
      </c>
      <c r="Z35" s="72">
        <f>SUMIF(Month!$B$4:$FC$4,Quarter!Z$5,Month!$B35:$FC35)</f>
        <v>252.309</v>
      </c>
      <c r="AA35" s="72">
        <f>SUMIF(Month!$B$4:$FC$4,Quarter!AA$5,Month!$B35:$FC35)</f>
        <v>210.444</v>
      </c>
      <c r="AB35" s="72">
        <f>SUMIF(Month!$B$4:$FC$4,Quarter!AB$5,Month!$B35:$FC35)</f>
        <v>210.094</v>
      </c>
      <c r="AC35" s="72">
        <f>SUMIF(Month!$B$4:$FC$4,Quarter!AC$5,Month!$B35:$FC35)</f>
        <v>216.34</v>
      </c>
      <c r="AD35" s="72">
        <f>SUMIF(Month!$B$4:$FC$4,Quarter!AD$5,Month!$B35:$FC35)</f>
        <v>255.288</v>
      </c>
      <c r="AE35" s="72">
        <f>SUMIF(Month!$B$4:$FC$4,Quarter!AE$5,Month!$B35:$FC35)</f>
        <v>226.559</v>
      </c>
      <c r="AF35" s="72">
        <f>SUMIF(Month!$B$4:$FC$4,Quarter!AF$5,Month!$B35:$FC35)</f>
        <v>195.776</v>
      </c>
      <c r="AG35" s="72">
        <f>SUMIF(Month!$B$4:$FC$4,Quarter!AG$5,Month!$B35:$FC35)</f>
        <v>229.272</v>
      </c>
      <c r="AH35" s="72">
        <f>SUMIF(Month!$B$4:$FC$4,Quarter!AH$5,Month!$B35:$FC35)</f>
        <v>247.026</v>
      </c>
      <c r="AI35" s="72">
        <f>SUMIF(Month!$B$4:$FC$4,Quarter!AI$5,Month!$B35:$FC35)</f>
        <v>265.442</v>
      </c>
      <c r="AJ35" s="72">
        <f>SUMIF(Month!$B$4:$FC$4,Quarter!AJ$5,Month!$B35:$FC35)</f>
        <v>243.524</v>
      </c>
      <c r="AK35" s="72">
        <f>SUMIF(Month!$B$4:$FC$4,Quarter!AK$5,Month!$B35:$FC35)</f>
        <v>245.815</v>
      </c>
      <c r="AL35" s="72">
        <f>SUMIF(Month!$B$4:$FC$4,Quarter!AL$5,Month!$B35:$FC35)</f>
        <v>250.539</v>
      </c>
      <c r="AM35" s="72">
        <f>SUMIF(Month!$B$4:$FC$4,Quarter!AM$5,Month!$B35:$FC35)</f>
        <v>235.238</v>
      </c>
      <c r="AN35" s="72">
        <f>SUMIF(Month!$B$4:$FC$4,Quarter!AN$5,Month!$B35:$FC35)</f>
        <v>225.794</v>
      </c>
      <c r="AO35" s="72">
        <f>SUMIF(Month!$B$4:$FC$4,Quarter!AO$5,Month!$B35:$FC35)</f>
        <v>255.757</v>
      </c>
      <c r="AP35" s="72">
        <f>SUMIF(Month!$B$4:$FC$4,Quarter!AP$5,Month!$B35:$FC35)</f>
        <v>288.721</v>
      </c>
      <c r="AQ35" s="72">
        <f>SUMIF(Month!$B$4:$FC$4,Quarter!AQ$5,Month!$B35:$FC35)</f>
        <v>264.886</v>
      </c>
      <c r="AR35" s="72">
        <f>SUMIF(Month!$B$4:$FC$4,Quarter!AR$5,Month!$B35:$FC35)</f>
        <v>237.465</v>
      </c>
      <c r="AS35" s="72">
        <f>SUMIF(Month!$B$4:$FC$4,Quarter!AS$5,Month!$B35:$FC35)</f>
        <v>266.016</v>
      </c>
      <c r="AT35" s="72">
        <f>SUMIF(Month!$B$4:$FC$4,Quarter!AT$5,Month!$B35:$FC35)</f>
        <v>275.29</v>
      </c>
      <c r="AU35" s="72">
        <f>SUMIF(Month!$B$4:$FC$4,Quarter!AU$5,Month!$B35:$FC35)</f>
        <v>251.134</v>
      </c>
      <c r="AV35" s="72">
        <f>SUMIF(Month!$B$4:$FC$4,Quarter!AV$5,Month!$B35:$FC35)</f>
        <v>248.841</v>
      </c>
      <c r="AW35" s="72">
        <f>SUMIF(Month!$B$4:$FC$4,Quarter!AW$5,Month!$B35:$FC35)</f>
        <v>254.616</v>
      </c>
      <c r="AX35" s="72">
        <f>SUMIF(Month!$B$4:$FC$4,Quarter!AX$5,Month!$B35:$FC35)</f>
        <v>295.434</v>
      </c>
      <c r="AY35" s="72">
        <f>SUMIF(Month!$B$4:$FC$4,Quarter!AY$5,Month!$B35:$FC35)</f>
        <v>269.199</v>
      </c>
      <c r="AZ35" s="72">
        <f>SUMIF(Month!$B$4:$FC$4,Quarter!AZ$5,Month!$B35:$FC35)</f>
        <v>248.198</v>
      </c>
      <c r="BA35" s="72">
        <f>SUMIF(Month!$B$4:$FC$4,Quarter!BA$5,Month!$B35:$FC35)</f>
        <v>235.825</v>
      </c>
      <c r="BB35" s="72">
        <f>SUMIF(Month!$B$4:$FC$4,Quarter!BB$5,Month!$B35:$FC35)</f>
        <v>312.283</v>
      </c>
      <c r="BC35" s="72">
        <f>SUMIF(Month!$B$4:$FC$4,Quarter!BC$5,Month!$B35:$FC35)</f>
        <v>276.397</v>
      </c>
      <c r="BD35" s="72">
        <f>SUMIF(Month!$B$4:$FO$4,Quarter!BD$5,Month!$B35:$FO35)</f>
        <v>244.096</v>
      </c>
      <c r="BE35" s="72">
        <f>SUMIF(Month!$B$4:$FO$4,Quarter!BE$5,Month!$B35:$FO35)</f>
        <v>242.616</v>
      </c>
      <c r="BF35" s="72">
        <f>SUMIF(Month!$B$4:$FO$4,Quarter!BF$5,Month!$B35:$FO35)</f>
        <v>275.883</v>
      </c>
      <c r="BG35" s="72">
        <f>SUMIF(Month!$B$4:$FO$4,Quarter!BG$5,Month!$B35:$FO35)</f>
        <v>264.991</v>
      </c>
      <c r="BH35" s="72">
        <f>SUMIF(Month!$B$4:$IC$4,Quarter!BH$5,Month!$B35:$IC35)</f>
        <v>243.868</v>
      </c>
      <c r="BI35" s="72">
        <f>SUMIF(Month!$B$4:$IC$4,Quarter!BI$5,Month!$B35:$IC35)</f>
        <v>240.133</v>
      </c>
      <c r="BJ35" s="72">
        <f>SUMIF(Month!$B$4:$IC$4,Quarter!BJ$5,Month!$B35:$IC35)</f>
        <v>279.11</v>
      </c>
      <c r="BK35" s="72">
        <f>SUMIF(Month!$B$4:$IC$4,Quarter!BK$5,Month!$B35:$IC35)</f>
        <v>254.509</v>
      </c>
      <c r="BL35" s="72">
        <f>SUMIF(Month!$B$4:$IC$4,Quarter!BL$5,Month!$B35:$IC35)</f>
        <v>257.88</v>
      </c>
      <c r="BM35" s="72">
        <f>SUMIF(Month!$B$4:$IC$4,Quarter!BM$5,Month!$B35:$IC35)</f>
        <v>280.72</v>
      </c>
      <c r="BN35" s="72">
        <f>SUMIF(Month!$B$4:$IC$4,Quarter!BN$5,Month!$B35:$IC35)</f>
        <v>258.353</v>
      </c>
      <c r="BO35" s="72">
        <f>SUMIF(Month!$B$4:$IC$4,Quarter!BO$5,Month!$B35:$IC35)</f>
        <v>245.33</v>
      </c>
      <c r="BP35" s="72">
        <f>SUMIF(Month!$B$4:$IC$4,Quarter!BP$5,Month!$B35:$IC35)</f>
        <v>222.936</v>
      </c>
      <c r="BQ35" s="72">
        <f>SUMIF(Month!$B$4:$IC$4,Quarter!BQ$5,Month!$B35:$IC35)</f>
        <v>235.062</v>
      </c>
      <c r="BR35" s="72">
        <f>SUMIF(Month!$B$4:$IC$4,Quarter!BR$5,Month!$B35:$IC35)</f>
        <v>227.682</v>
      </c>
      <c r="BS35" s="72">
        <f>SUMIF(Month!$B$4:$IC$4,Quarter!BS$5,Month!$B35:$IC35)</f>
        <v>230.262</v>
      </c>
      <c r="BT35" s="166">
        <f>SUMIF(Month!$B$4:$IC$4,Quarter!BT$5,Month!$B35:$IC35)</f>
        <v>237.699</v>
      </c>
      <c r="BU35" s="166">
        <f>SUMIF(Month!$B$4:$IC$4,Quarter!BU$5,Month!$B35:$IC35)</f>
        <v>252.751</v>
      </c>
      <c r="BV35" s="166">
        <f>SUMIF(Month!$B$4:$IC$4,Quarter!BV$5,Month!$B35:$IC35)</f>
        <v>277.274</v>
      </c>
      <c r="BW35" s="73">
        <f>SUMIF(Month!$B$4:$IC$4,Quarter!BW$5,Month!$B35:$IC35)</f>
        <v>296.478</v>
      </c>
      <c r="BX35" s="73">
        <f>SUMIF(Month!$B$4:$IC$4,Quarter!BX$5,Month!$B35:$IC35)</f>
        <v>293.73</v>
      </c>
      <c r="BY35" s="73">
        <f>SUMIF(Month!$B$4:$IC$4,Quarter!BY$5,Month!$B35:$IC35)</f>
        <v>317.629</v>
      </c>
      <c r="BZ35" s="59"/>
    </row>
    <row r="36" ht="15.75" customHeight="1">
      <c r="A36" s="148">
        <f t="shared" si="1"/>
        <v>32</v>
      </c>
      <c r="B36" s="93" t="s">
        <v>30</v>
      </c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167" t="s">
        <v>119</v>
      </c>
      <c r="BM36" s="94"/>
      <c r="BN36" s="94"/>
      <c r="BO36" s="167" t="s">
        <v>119</v>
      </c>
      <c r="BP36" s="94"/>
      <c r="BQ36" s="94"/>
      <c r="BR36" s="168"/>
      <c r="BS36" s="168"/>
      <c r="BT36" s="169"/>
      <c r="BU36" s="169"/>
      <c r="BV36" s="169"/>
      <c r="BW36" s="134"/>
      <c r="BX36" s="134"/>
      <c r="BY36" s="134"/>
      <c r="BZ36" s="170"/>
    </row>
    <row r="37" ht="13.5" customHeight="1">
      <c r="A37" s="148">
        <f t="shared" si="1"/>
        <v>33</v>
      </c>
      <c r="B37" s="9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168"/>
      <c r="BS37" s="168"/>
      <c r="BT37" s="169"/>
      <c r="BU37" s="169"/>
      <c r="BV37" s="169"/>
      <c r="BW37" s="134"/>
      <c r="BX37" s="134"/>
      <c r="BY37" s="134"/>
      <c r="BZ37" s="170"/>
    </row>
    <row r="38" ht="12.75" customHeight="1">
      <c r="A38" s="148">
        <f t="shared" si="1"/>
        <v>34</v>
      </c>
      <c r="B38" s="98" t="s">
        <v>31</v>
      </c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162"/>
      <c r="BS38" s="162"/>
      <c r="BT38" s="163"/>
      <c r="BU38" s="163"/>
      <c r="BV38" s="163"/>
      <c r="BW38" s="164"/>
      <c r="BX38" s="164"/>
      <c r="BY38" s="164"/>
      <c r="BZ38" s="170"/>
    </row>
    <row r="39" ht="12.75" customHeight="1">
      <c r="A39" s="148">
        <f t="shared" si="1"/>
        <v>35</v>
      </c>
      <c r="B39" s="54" t="s">
        <v>32</v>
      </c>
      <c r="C39" s="99"/>
      <c r="D39" s="99">
        <f>SUMIF(Month!$B$4:$FC$4,Quarter!D$5,Month!$B39:$FC39)</f>
        <v>14498</v>
      </c>
      <c r="E39" s="99">
        <f>SUMIF(Month!$B$4:$FC$4,Quarter!E$5,Month!$B39:$FC39)</f>
        <v>14047</v>
      </c>
      <c r="F39" s="99">
        <f>SUMIF(Month!$B$4:$FC$4,Quarter!F$5,Month!$B39:$FC39)</f>
        <v>14100</v>
      </c>
      <c r="G39" s="99">
        <f>SUMIF(Month!$B$4:$FC$4,Quarter!G$5,Month!$B39:$FC39)</f>
        <v>14714</v>
      </c>
      <c r="H39" s="99">
        <f>SUMIF(Month!$B$4:$FC$4,Quarter!H$5,Month!$B39:$FC39)</f>
        <v>14305</v>
      </c>
      <c r="I39" s="99">
        <f>SUMIF(Month!$B$4:$FC$4,Quarter!I$5,Month!$B39:$FC39)</f>
        <v>13458</v>
      </c>
      <c r="J39" s="99">
        <f>SUMIF(Month!$B$4:$FC$4,Quarter!J$5,Month!$B39:$FC39)</f>
        <v>15044</v>
      </c>
      <c r="K39" s="99">
        <f>SUMIF(Month!$B$4:$FC$4,Quarter!K$5,Month!$B39:$FC39)</f>
        <v>15438</v>
      </c>
      <c r="L39" s="99">
        <f>SUMIF(Month!$B$4:$FC$4,Quarter!L$5,Month!$B39:$FC39)</f>
        <v>14639.5</v>
      </c>
      <c r="M39" s="99">
        <f>SUMIF(Month!$B$4:$FC$4,Quarter!M$5,Month!$B39:$FC39)</f>
        <v>13928.5</v>
      </c>
      <c r="N39" s="99">
        <f>SUMIF(Month!$B$4:$FC$4,Quarter!N$5,Month!$B39:$FC39)</f>
        <v>13835</v>
      </c>
      <c r="O39" s="99">
        <f>SUMIF(Month!$B$4:$FC$4,Quarter!O$5,Month!$B39:$FC39)</f>
        <v>13252</v>
      </c>
      <c r="P39" s="99">
        <f>SUMIF(Month!$B$4:$FC$4,Quarter!P$5,Month!$B39:$FC39)</f>
        <v>12295</v>
      </c>
      <c r="Q39" s="99">
        <f>SUMIF(Month!$B$4:$FC$4,Quarter!Q$5,Month!$B39:$FC39)</f>
        <v>12508.5</v>
      </c>
      <c r="R39" s="99">
        <f>SUMIF(Month!$B$4:$FC$4,Quarter!R$5,Month!$B39:$FC39)</f>
        <v>12714</v>
      </c>
      <c r="S39" s="99">
        <f>SUMIF(Month!$B$4:$FC$4,Quarter!S$5,Month!$B39:$FC39)</f>
        <v>12547</v>
      </c>
      <c r="T39" s="99">
        <f>SUMIF(Month!$B$4:$FC$4,Quarter!T$5,Month!$B39:$FC39)</f>
        <v>12352.5</v>
      </c>
      <c r="U39" s="99">
        <f>SUMIF(Month!$B$4:$FC$4,Quarter!U$5,Month!$B39:$FC39)</f>
        <v>12553</v>
      </c>
      <c r="V39" s="99">
        <f>SUMIF(Month!$B$4:$FC$4,Quarter!V$5,Month!$B39:$FC39)</f>
        <v>13180</v>
      </c>
      <c r="W39" s="99">
        <f>SUMIF(Month!$B$4:$FC$4,Quarter!W$5,Month!$B39:$FC39)</f>
        <v>13422</v>
      </c>
      <c r="X39" s="99">
        <f>SUMIF(Month!$B$4:$FC$4,Quarter!X$5,Month!$B39:$FC39)</f>
        <v>13163.5</v>
      </c>
      <c r="Y39" s="99">
        <f>SUMIF(Month!$B$4:$FC$4,Quarter!Y$5,Month!$B39:$FC39)</f>
        <v>12888</v>
      </c>
      <c r="Z39" s="99">
        <f>SUMIF(Month!$B$4:$FC$4,Quarter!Z$5,Month!$B39:$FC39)</f>
        <v>13885.97337</v>
      </c>
      <c r="AA39" s="99">
        <f>SUMIF(Month!$B$4:$FC$4,Quarter!AA$5,Month!$B39:$FC39)</f>
        <v>14723.1</v>
      </c>
      <c r="AB39" s="99">
        <f>SUMIF(Month!$B$4:$FC$4,Quarter!AB$5,Month!$B39:$FC39)</f>
        <v>13423.5</v>
      </c>
      <c r="AC39" s="99">
        <f>SUMIF(Month!$B$4:$FC$4,Quarter!AC$5,Month!$B39:$FC39)</f>
        <v>12483</v>
      </c>
      <c r="AD39" s="99">
        <f>SUMIF(Month!$B$4:$FC$4,Quarter!AD$5,Month!$B39:$FC39)</f>
        <v>13138</v>
      </c>
      <c r="AE39" s="99">
        <f>SUMIF(Month!$B$4:$FC$4,Quarter!AE$5,Month!$B39:$FC39)</f>
        <v>13159.5</v>
      </c>
      <c r="AF39" s="99">
        <f>SUMIF(Month!$B$4:$FC$4,Quarter!AF$5,Month!$B39:$FC39)</f>
        <v>12514</v>
      </c>
      <c r="AG39" s="99">
        <f>SUMIF(Month!$B$4:$FC$4,Quarter!AG$5,Month!$B39:$FC39)</f>
        <v>13193</v>
      </c>
      <c r="AH39" s="99">
        <f>SUMIF(Month!$B$4:$FC$4,Quarter!AH$5,Month!$B39:$FC39)</f>
        <v>13638.5</v>
      </c>
      <c r="AI39" s="99">
        <f>SUMIF(Month!$B$4:$FC$4,Quarter!AI$5,Month!$B39:$FC39)</f>
        <v>14523.5</v>
      </c>
      <c r="AJ39" s="99">
        <f>SUMIF(Month!$B$4:$FC$4,Quarter!AJ$5,Month!$B39:$FC39)</f>
        <v>13682.5</v>
      </c>
      <c r="AK39" s="99">
        <f>SUMIF(Month!$B$4:$FC$4,Quarter!AK$5,Month!$B39:$FC39)</f>
        <v>14014.5</v>
      </c>
      <c r="AL39" s="99">
        <f>SUMIF(Month!$B$4:$FC$4,Quarter!AL$5,Month!$B39:$FC39)</f>
        <v>14913.5</v>
      </c>
      <c r="AM39" s="99">
        <f>SUMIF(Month!$B$4:$FC$4,Quarter!AM$5,Month!$B39:$FC39)</f>
        <v>15932</v>
      </c>
      <c r="AN39" s="99">
        <f>SUMIF(Month!$B$4:$FC$4,Quarter!AN$5,Month!$B39:$FC39)</f>
        <v>14905</v>
      </c>
      <c r="AO39" s="99">
        <f>SUMIF(Month!$B$4:$FC$4,Quarter!AO$5,Month!$B39:$FC39)</f>
        <v>14744</v>
      </c>
      <c r="AP39" s="99">
        <f>SUMIF(Month!$B$4:$FC$4,Quarter!AP$5,Month!$B39:$FC39)</f>
        <v>14682</v>
      </c>
      <c r="AQ39" s="99">
        <f>SUMIF(Month!$B$4:$FC$4,Quarter!AQ$5,Month!$B39:$FC39)</f>
        <v>14289</v>
      </c>
      <c r="AR39" s="99">
        <f>SUMIF(Month!$B$4:$FC$4,Quarter!AR$5,Month!$B39:$FC39)</f>
        <v>13868</v>
      </c>
      <c r="AS39" s="99">
        <f>SUMIF(Month!$B$4:$FC$4,Quarter!AS$5,Month!$B39:$FC39)</f>
        <v>14346</v>
      </c>
      <c r="AT39" s="99">
        <f>SUMIF(Month!$B$4:$FC$4,Quarter!AT$5,Month!$B39:$FC39)</f>
        <v>15040</v>
      </c>
      <c r="AU39" s="99">
        <f>SUMIF(Month!$B$4:$FC$4,Quarter!AU$5,Month!$B39:$FC39)</f>
        <v>15121.5</v>
      </c>
      <c r="AV39" s="99">
        <f>SUMIF(Month!$B$4:$FC$4,Quarter!AV$5,Month!$B39:$FC39)</f>
        <v>14741.5</v>
      </c>
      <c r="AW39" s="99">
        <f>SUMIF(Month!$B$4:$FC$4,Quarter!AW$5,Month!$B39:$FC39)</f>
        <v>15160</v>
      </c>
      <c r="AX39" s="99">
        <f>SUMIF(Month!$B$4:$FC$4,Quarter!AX$5,Month!$B39:$FC39)</f>
        <v>15067</v>
      </c>
      <c r="AY39" s="99">
        <f>SUMIF(Month!$B$4:$FC$4,Quarter!AY$5,Month!$B39:$FC39)</f>
        <v>14827</v>
      </c>
      <c r="AZ39" s="99">
        <f>SUMIF(Month!$B$4:$FC$4,Quarter!AZ$5,Month!$B39:$FC39)</f>
        <v>14013</v>
      </c>
      <c r="BA39" s="99">
        <f>SUMIF(Month!$B$4:$FC$4,Quarter!BA$5,Month!$B39:$FC39)</f>
        <v>13871.5</v>
      </c>
      <c r="BB39" s="99">
        <f>SUMIF(Month!$B$4:$FC$4,Quarter!BB$5,Month!$B39:$FC39)</f>
        <v>13992</v>
      </c>
      <c r="BC39" s="99">
        <f>SUMIF(Month!$B$4:$FC$4,Quarter!BC$5,Month!$B39:$FC39)</f>
        <v>14237</v>
      </c>
      <c r="BD39" s="99">
        <f>SUMIF(Month!$B$4:$FO$4,Quarter!BD$5,Month!$B39:$FO39)</f>
        <v>12925.5</v>
      </c>
      <c r="BE39" s="99">
        <f>SUMIF(Month!$B$4:$FO$4,Quarter!BE$5,Month!$B39:$FO39)</f>
        <v>12913.5</v>
      </c>
      <c r="BF39" s="99">
        <f>SUMIF(Month!$B$4:$FO$4,Quarter!BF$5,Month!$B39:$FO39)</f>
        <v>13724</v>
      </c>
      <c r="BG39" s="99">
        <f>SUMIF(Month!$B$4:$FO$4,Quarter!BG$5,Month!$B39:$FO39)</f>
        <v>13524.5</v>
      </c>
      <c r="BH39" s="99">
        <f>SUMIF(Month!$B$4:$IC$4,Quarter!BH$5,Month!$B39:$IC39)</f>
        <v>12539.5</v>
      </c>
      <c r="BI39" s="99">
        <f>SUMIF(Month!$B$4:$IC$4,Quarter!BI$5,Month!$B39:$IC39)</f>
        <v>12635.5</v>
      </c>
      <c r="BJ39" s="99">
        <f>SUMIF(Month!$B$4:$IC$4,Quarter!BJ$5,Month!$B39:$IC39)</f>
        <v>13973</v>
      </c>
      <c r="BK39" s="99">
        <f>SUMIF(Month!$B$4:$IC$4,Quarter!BK$5,Month!$B39:$IC39)</f>
        <v>13725</v>
      </c>
      <c r="BL39" s="99">
        <f>SUMIF(Month!$B$4:$IC$4,Quarter!BL$5,Month!$B39:$IC39)</f>
        <v>13204</v>
      </c>
      <c r="BM39" s="99">
        <f>SUMIF(Month!$B$4:$IC$4,Quarter!BM$5,Month!$B39:$IC39)</f>
        <v>13753</v>
      </c>
      <c r="BN39" s="99">
        <f>SUMIF(Month!$B$4:$IC$4,Quarter!BN$5,Month!$B39:$IC39)</f>
        <v>13746</v>
      </c>
      <c r="BO39" s="99">
        <f>SUMIF(Month!$B$4:$IC$4,Quarter!BO$5,Month!$B39:$IC39)</f>
        <v>13686</v>
      </c>
      <c r="BP39" s="99">
        <f>SUMIF(Month!$B$4:$IC$4,Quarter!BP$5,Month!$B39:$IC39)</f>
        <v>12957</v>
      </c>
      <c r="BQ39" s="99">
        <f>SUMIF(Month!$B$4:$IC$4,Quarter!BQ$5,Month!$B39:$IC39)</f>
        <v>13789</v>
      </c>
      <c r="BR39" s="55">
        <f>SUMIF(Month!$B$4:$IC$4,Quarter!BR$5,Month!$B39:$IC39)</f>
        <v>14087</v>
      </c>
      <c r="BS39" s="55">
        <f>SUMIF(Month!$B$4:$IC$4,Quarter!BS$5,Month!$B39:$IC39)</f>
        <v>14032</v>
      </c>
      <c r="BT39" s="111">
        <f>SUMIF(Month!$B$4:$IC$4,Quarter!BT$5,Month!$B39:$IC39)</f>
        <v>13360</v>
      </c>
      <c r="BU39" s="111">
        <f>SUMIF(Month!$B$4:$IC$4,Quarter!BU$5,Month!$B39:$IC39)</f>
        <v>13719</v>
      </c>
      <c r="BV39" s="111">
        <f>SUMIF(Month!$B$4:$IC$4,Quarter!BV$5,Month!$B39:$IC39)</f>
        <v>14914</v>
      </c>
      <c r="BW39" s="102">
        <f>SUMIF(Month!$B$4:$IC$4,Quarter!BW$5,Month!$B39:$IC39)</f>
        <v>15114</v>
      </c>
      <c r="BX39" s="102">
        <f>SUMIF(Month!$B$4:$IC$4,Quarter!BX$5,Month!$B39:$IC39)</f>
        <v>14321</v>
      </c>
      <c r="BY39" s="102">
        <f>SUMIF(Month!$B$4:$IC$4,Quarter!BY$5,Month!$B39:$IC39)</f>
        <v>14579</v>
      </c>
      <c r="BZ39" s="170"/>
    </row>
    <row r="40" ht="13.5" customHeight="1">
      <c r="A40" s="148">
        <f t="shared" si="1"/>
        <v>36</v>
      </c>
      <c r="B40" s="58" t="s">
        <v>33</v>
      </c>
      <c r="C40" s="59"/>
      <c r="D40" s="59">
        <f>SUMIF(Month!$B$4:$FC$4,Quarter!D$5,Month!$B40:$FC40)/3</f>
        <v>46.17933333</v>
      </c>
      <c r="E40" s="59">
        <f>SUMIF(Month!$B$4:$FC$4,Quarter!E$5,Month!$B40:$FC40)/3</f>
        <v>48.006</v>
      </c>
      <c r="F40" s="59">
        <f>SUMIF(Month!$B$4:$FC$4,Quarter!F$5,Month!$B40:$FC40)/3</f>
        <v>47.697</v>
      </c>
      <c r="G40" s="59">
        <f>SUMIF(Month!$B$4:$FC$4,Quarter!G$5,Month!$B40:$FC40)/3</f>
        <v>49.19566667</v>
      </c>
      <c r="H40" s="59">
        <f>SUMIF(Month!$B$4:$FC$4,Quarter!H$5,Month!$B40:$FC40)/3</f>
        <v>45.803</v>
      </c>
      <c r="I40" s="59">
        <f>SUMIF(Month!$B$4:$FC$4,Quarter!I$5,Month!$B40:$FC40)/3</f>
        <v>48.63733333</v>
      </c>
      <c r="J40" s="59">
        <f>SUMIF(Month!$B$4:$FC$4,Quarter!J$5,Month!$B40:$FC40)/3</f>
        <v>48.29566667</v>
      </c>
      <c r="K40" s="59">
        <f>SUMIF(Month!$B$4:$FC$4,Quarter!K$5,Month!$B40:$FC40)/3</f>
        <v>45.71666667</v>
      </c>
      <c r="L40" s="59">
        <f>SUMIF(Month!$B$4:$FC$4,Quarter!L$5,Month!$B40:$FC40)/3</f>
        <v>44.3048772</v>
      </c>
      <c r="M40" s="59">
        <f>SUMIF(Month!$B$4:$FC$4,Quarter!M$5,Month!$B40:$FC40)/3</f>
        <v>50.229957</v>
      </c>
      <c r="N40" s="59">
        <f>SUMIF(Month!$B$4:$FC$4,Quarter!N$5,Month!$B40:$FC40)/3</f>
        <v>50.09462336</v>
      </c>
      <c r="O40" s="59">
        <f>SUMIF(Month!$B$4:$FC$4,Quarter!O$5,Month!$B40:$FC40)/3</f>
        <v>48.68472299</v>
      </c>
      <c r="P40" s="59">
        <f>SUMIF(Month!$B$4:$FC$4,Quarter!P$5,Month!$B40:$FC40)/3</f>
        <v>48.66869184</v>
      </c>
      <c r="Q40" s="59">
        <f>SUMIF(Month!$B$4:$FC$4,Quarter!Q$5,Month!$B40:$FC40)/3</f>
        <v>50.51681334</v>
      </c>
      <c r="R40" s="59">
        <f>SUMIF(Month!$B$4:$FC$4,Quarter!R$5,Month!$B40:$FC40)/3</f>
        <v>50.06890932</v>
      </c>
      <c r="S40" s="59">
        <f>SUMIF(Month!$B$4:$FC$4,Quarter!S$5,Month!$B40:$FC40)/3</f>
        <v>48.11228281</v>
      </c>
      <c r="T40" s="59">
        <f>SUMIF(Month!$B$4:$FC$4,Quarter!T$5,Month!$B40:$FC40)/3</f>
        <v>46.69070673</v>
      </c>
      <c r="U40" s="59">
        <f>SUMIF(Month!$B$4:$FC$4,Quarter!U$5,Month!$B40:$FC40)/3</f>
        <v>51.35351685</v>
      </c>
      <c r="V40" s="59">
        <f>SUMIF(Month!$B$4:$FC$4,Quarter!V$5,Month!$B40:$FC40)/3</f>
        <v>51.4686444</v>
      </c>
      <c r="W40" s="59">
        <f>SUMIF(Month!$B$4:$FC$4,Quarter!W$5,Month!$B40:$FC40)/3</f>
        <v>48.86189071</v>
      </c>
      <c r="X40" s="59">
        <f>SUMIF(Month!$B$4:$FC$4,Quarter!X$5,Month!$B40:$FC40)/3</f>
        <v>47.95194531</v>
      </c>
      <c r="Y40" s="59">
        <f>SUMIF(Month!$B$4:$FC$4,Quarter!Y$5,Month!$B40:$FC40)/3</f>
        <v>52.21633153</v>
      </c>
      <c r="Z40" s="59">
        <f>SUMIF(Month!$B$4:$FC$4,Quarter!Z$5,Month!$B40:$FC40)/3</f>
        <v>52.6868244</v>
      </c>
      <c r="AA40" s="59">
        <f>SUMIF(Month!$B$4:$FC$4,Quarter!AA$5,Month!$B40:$FC40)/3</f>
        <v>50.96969095</v>
      </c>
      <c r="AB40" s="59">
        <f>SUMIF(Month!$B$4:$FC$4,Quarter!AB$5,Month!$B40:$FC40)/3</f>
        <v>49.65242807</v>
      </c>
      <c r="AC40" s="59">
        <f>SUMIF(Month!$B$4:$FC$4,Quarter!AC$5,Month!$B40:$FC40)/3</f>
        <v>52.60755958</v>
      </c>
      <c r="AD40" s="59">
        <f>SUMIF(Month!$B$4:$FC$4,Quarter!AD$5,Month!$B40:$FC40)/3</f>
        <v>54.62975528</v>
      </c>
      <c r="AE40" s="59">
        <f>SUMIF(Month!$B$4:$FC$4,Quarter!AE$5,Month!$B40:$FC40)/3</f>
        <v>54.52034096</v>
      </c>
      <c r="AF40" s="59">
        <f>SUMIF(Month!$B$4:$FC$4,Quarter!AF$5,Month!$B40:$FC40)/3</f>
        <v>56.64744411</v>
      </c>
      <c r="AG40" s="59">
        <f>SUMIF(Month!$B$4:$FC$4,Quarter!AG$5,Month!$B40:$FC40)/3</f>
        <v>56.7306872</v>
      </c>
      <c r="AH40" s="59">
        <f>SUMIF(Month!$B$4:$FC$4,Quarter!AH$5,Month!$B40:$FC40)/3</f>
        <v>58.01037419</v>
      </c>
      <c r="AI40" s="59">
        <f>SUMIF(Month!$B$4:$FC$4,Quarter!AI$5,Month!$B40:$FC40)/3</f>
        <v>60.02569811</v>
      </c>
      <c r="AJ40" s="59">
        <f>SUMIF(Month!$B$4:$FC$4,Quarter!AJ$5,Month!$B40:$FC40)/3</f>
        <v>61.67473811</v>
      </c>
      <c r="AK40" s="59">
        <f>SUMIF(Month!$B$4:$FC$4,Quarter!AK$5,Month!$B40:$FC40)/3</f>
        <v>62.8261136</v>
      </c>
      <c r="AL40" s="59">
        <f>SUMIF(Month!$B$4:$FC$4,Quarter!AL$5,Month!$B40:$FC40)/3</f>
        <v>63.23569462</v>
      </c>
      <c r="AM40" s="59">
        <f>SUMIF(Month!$B$4:$FC$4,Quarter!AM$5,Month!$B40:$FC40)/3</f>
        <v>62.82036484</v>
      </c>
      <c r="AN40" s="59">
        <f>SUMIF(Month!$B$4:$FC$4,Quarter!AN$5,Month!$B40:$FC40)/3</f>
        <v>61.85749038</v>
      </c>
      <c r="AO40" s="59">
        <f>SUMIF(Month!$B$4:$FC$4,Quarter!AO$5,Month!$B40:$FC40)/3</f>
        <v>63.01588363</v>
      </c>
      <c r="AP40" s="59">
        <f>SUMIF(Month!$B$4:$FC$4,Quarter!AP$5,Month!$B40:$FC40)/3</f>
        <v>64.228748</v>
      </c>
      <c r="AQ40" s="59">
        <f>SUMIF(Month!$B$4:$FC$4,Quarter!AQ$5,Month!$B40:$FC40)/3</f>
        <v>64.5770366</v>
      </c>
      <c r="AR40" s="59">
        <f>SUMIF(Month!$B$4:$FC$4,Quarter!AR$5,Month!$B40:$FC40)/3</f>
        <v>62.90087125</v>
      </c>
      <c r="AS40" s="59">
        <f>SUMIF(Month!$B$4:$FC$4,Quarter!AS$5,Month!$B40:$FC40)/3</f>
        <v>64.69205749</v>
      </c>
      <c r="AT40" s="59">
        <f>SUMIF(Month!$B$4:$FC$4,Quarter!AT$5,Month!$B40:$FC40)/3</f>
        <v>64.55651022</v>
      </c>
      <c r="AU40" s="59">
        <f>SUMIF(Month!$B$4:$FC$4,Quarter!AU$5,Month!$B40:$FC40)/3</f>
        <v>64.64294715</v>
      </c>
      <c r="AV40" s="59">
        <f>SUMIF(Month!$B$4:$FC$4,Quarter!AV$5,Month!$B40:$FC40)/3</f>
        <v>70.6421916</v>
      </c>
      <c r="AW40" s="59">
        <f>SUMIF(Month!$B$4:$FC$4,Quarter!AW$5,Month!$B40:$FC40)/3</f>
        <v>70.4488773</v>
      </c>
      <c r="AX40" s="59">
        <f>SUMIF(Month!$B$4:$FC$4,Quarter!AX$5,Month!$B40:$FC40)/3</f>
        <v>71.72027692</v>
      </c>
      <c r="AY40" s="59">
        <f>SUMIF(Month!$B$4:$FC$4,Quarter!AY$5,Month!$B40:$FC40)/3</f>
        <v>71.77359568</v>
      </c>
      <c r="AZ40" s="59">
        <f>SUMIF(Month!$B$4:$FC$4,Quarter!AZ$5,Month!$B40:$FC40)/3</f>
        <v>70.42031096</v>
      </c>
      <c r="BA40" s="59">
        <f>SUMIF(Month!$B$4:$FC$4,Quarter!BA$5,Month!$B40:$FC40)/3</f>
        <v>76.20712285</v>
      </c>
      <c r="BB40" s="59">
        <f>SUMIF(Month!$B$4:$FC$4,Quarter!BB$5,Month!$B40:$FC40)/3</f>
        <v>77.50557928</v>
      </c>
      <c r="BC40" s="59">
        <f>SUMIF(Month!$B$4:$FC$4,Quarter!BC$5,Month!$B40:$FC40)/3</f>
        <v>75.71082731</v>
      </c>
      <c r="BD40" s="59">
        <f>SUMIF(Month!$B$4:$FO$4,Quarter!BD$5,Month!$B40:$FO40)/3</f>
        <v>74.55130154</v>
      </c>
      <c r="BE40" s="59">
        <f>SUMIF(Month!$B$4:$FO$4,Quarter!BE$5,Month!$B40:$FO40)/3</f>
        <v>75.62440308</v>
      </c>
      <c r="BF40" s="59">
        <f>SUMIF(Month!$B$4:$FO$4,Quarter!BF$5,Month!$B40:$FO40)/3</f>
        <v>77.61831112</v>
      </c>
      <c r="BG40" s="59">
        <f>SUMIF(Month!$B$4:$FO$4,Quarter!BG$5,Month!$B40:$FO40)/3</f>
        <v>78.62426705</v>
      </c>
      <c r="BH40" s="59">
        <f>SUMIF(Month!$B$4:$IC$4,Quarter!BH$5,Month!$B40:$IC40)/3</f>
        <v>75.46243206</v>
      </c>
      <c r="BI40" s="59">
        <f>SUMIF(Month!$B$4:$IC$4,Quarter!BI$5,Month!$B40:$IC40)/3</f>
        <v>83.61735599</v>
      </c>
      <c r="BJ40" s="59">
        <f>SUMIF(Month!$B$4:$IC$4,Quarter!BJ$5,Month!$B40:$IC40)/3</f>
        <v>88.68011208</v>
      </c>
      <c r="BK40" s="59">
        <f>SUMIF(Month!$B$4:$IC$4,Quarter!BK$5,Month!$B40:$IC40)/3</f>
        <v>90.95336442</v>
      </c>
      <c r="BL40" s="59">
        <f>SUMIF(Month!$B$4:$IC$4,Quarter!BL$5,Month!$B40:$IC40)/3</f>
        <v>88.30950161</v>
      </c>
      <c r="BM40" s="59">
        <f>SUMIF(Month!$B$4:$IC$4,Quarter!BM$5,Month!$B40:$IC40)/3</f>
        <v>84.78114583</v>
      </c>
      <c r="BN40" s="59">
        <f>SUMIF(Month!$B$4:$IC$4,Quarter!BN$5,Month!$B40:$IC40)/3</f>
        <v>89.84549969</v>
      </c>
      <c r="BO40" s="59">
        <f>SUMIF(Month!$B$4:$IC$4,Quarter!BO$5,Month!$B40:$IC40)/3</f>
        <v>89.62415857</v>
      </c>
      <c r="BP40" s="59">
        <f>SUMIF(Month!$B$4:$IC$4,Quarter!BP$5,Month!$B40:$IC40)/3</f>
        <v>85.59710839</v>
      </c>
      <c r="BQ40" s="59">
        <f>SUMIF(Month!$B$4:$IC$4,Quarter!BQ$5,Month!$B40:$IC40)/3</f>
        <v>87.79731834</v>
      </c>
      <c r="BR40" s="59">
        <f>SUMIF(Month!$B$4:$IC$4,Quarter!BR$5,Month!$B40:$IC40)/3</f>
        <v>93.08503266</v>
      </c>
      <c r="BS40" s="59">
        <f>SUMIF(Month!$B$4:$IC$4,Quarter!BS$5,Month!$B40:$IC40)/3</f>
        <v>91.24617571</v>
      </c>
      <c r="BT40" s="165">
        <f>SUMIF(Month!$B$4:$IC$4,Quarter!BT$5,Month!$B40:$IC40)/3</f>
        <v>86.91888983</v>
      </c>
      <c r="BU40" s="165">
        <f>SUMIF(Month!$B$4:$IC$4,Quarter!BU$5,Month!$B40:$IC40)/3</f>
        <v>91.12042118</v>
      </c>
      <c r="BV40" s="165">
        <f>SUMIF(Month!$B$4:$IC$4,Quarter!BV$5,Month!$B40:$IC40)/3</f>
        <v>92.82071415</v>
      </c>
      <c r="BW40" s="144">
        <f>SUMIF(Month!$B$4:$IC$4,Quarter!BW$5,Month!$B40:$IC40)/3</f>
        <v>91.75144386</v>
      </c>
      <c r="BX40" s="144">
        <f>SUMIF(Month!$B$4:$IC$4,Quarter!BX$5,Month!$B40:$IC40)/3</f>
        <v>90.29487942</v>
      </c>
      <c r="BY40" s="144">
        <f>SUMIF(Month!$B$4:$IC$4,Quarter!BY$5,Month!$B40:$IC40)/3</f>
        <v>91.31233333</v>
      </c>
      <c r="BZ40" s="170"/>
    </row>
    <row r="41" ht="15.75" customHeight="1">
      <c r="A41" s="148">
        <f t="shared" si="1"/>
        <v>37</v>
      </c>
      <c r="B41" s="97"/>
      <c r="C41" s="105"/>
      <c r="D41" s="105"/>
      <c r="E41" s="105"/>
      <c r="F41" s="105"/>
      <c r="G41" s="105"/>
      <c r="H41" s="105"/>
      <c r="I41" s="105"/>
      <c r="J41" s="105"/>
      <c r="K41" s="105"/>
      <c r="L41" s="171">
        <f>MEDIAN(Month!AB40:AD40)</f>
        <v>43.71134021</v>
      </c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71"/>
      <c r="BS41" s="171"/>
      <c r="BT41" s="172"/>
      <c r="BU41" s="172"/>
      <c r="BV41" s="172"/>
      <c r="BW41" s="134"/>
      <c r="BX41" s="134"/>
      <c r="BY41" s="134"/>
      <c r="BZ41" s="170"/>
    </row>
    <row r="42" ht="13.5" customHeight="1">
      <c r="A42" s="148">
        <f t="shared" si="1"/>
        <v>38</v>
      </c>
      <c r="B42" s="98" t="s">
        <v>34</v>
      </c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162"/>
      <c r="BS42" s="162"/>
      <c r="BT42" s="163"/>
      <c r="BU42" s="163"/>
      <c r="BV42" s="163"/>
      <c r="BW42" s="164"/>
      <c r="BX42" s="164"/>
      <c r="BY42" s="164"/>
      <c r="BZ42" s="170"/>
    </row>
    <row r="43" ht="12.75" customHeight="1">
      <c r="A43" s="148">
        <f t="shared" si="1"/>
        <v>39</v>
      </c>
      <c r="B43" s="110" t="s">
        <v>35</v>
      </c>
      <c r="C43" s="99"/>
      <c r="D43" s="99">
        <f>SUMIF(Month!$B$4:$FC$4,Quarter!D$5,Month!$B43:$FC43)</f>
        <v>0</v>
      </c>
      <c r="E43" s="99">
        <f>SUMIF(Month!$B$4:$FC$4,Quarter!E$5,Month!$B43:$FC43)</f>
        <v>0</v>
      </c>
      <c r="F43" s="99">
        <f>SUMIF(Month!$B$4:$FC$4,Quarter!F$5,Month!$B43:$FC43)</f>
        <v>0</v>
      </c>
      <c r="G43" s="99">
        <f>SUMIF(Month!$B$4:$FC$4,Quarter!G$5,Month!$B43:$FC43)</f>
        <v>0</v>
      </c>
      <c r="H43" s="99">
        <f>SUMIF(Month!$B$4:$FC$4,Quarter!H$5,Month!$B43:$FC43)</f>
        <v>0</v>
      </c>
      <c r="I43" s="99">
        <f>SUMIF(Month!$B$4:$FC$4,Quarter!I$5,Month!$B43:$FC43)</f>
        <v>0</v>
      </c>
      <c r="J43" s="99">
        <f>SUMIF(Month!$B$4:$FC$4,Quarter!J$5,Month!$B43:$FC43)</f>
        <v>0</v>
      </c>
      <c r="K43" s="99">
        <f>SUMIF(Month!$B$4:$FC$4,Quarter!K$5,Month!$B43:$FC43)</f>
        <v>0</v>
      </c>
      <c r="L43" s="99">
        <f>SUMIF(Month!$B$4:$FC$4,Quarter!L$5,Month!$B43:$FC43)</f>
        <v>0</v>
      </c>
      <c r="M43" s="99">
        <f>SUMIF(Month!$B$4:$FC$4,Quarter!M$5,Month!$B43:$FC43)</f>
        <v>0</v>
      </c>
      <c r="N43" s="99">
        <f>SUMIF(Month!$B$4:$FC$4,Quarter!N$5,Month!$B43:$FC43)</f>
        <v>0</v>
      </c>
      <c r="O43" s="99">
        <f>SUMIF(Month!$B$4:$FC$4,Quarter!O$5,Month!$B43:$FC43)</f>
        <v>0</v>
      </c>
      <c r="P43" s="99">
        <f>SUMIF(Month!$B$4:$FC$4,Quarter!P$5,Month!$B43:$FC43)</f>
        <v>0</v>
      </c>
      <c r="Q43" s="99">
        <f>SUMIF(Month!$B$4:$FC$4,Quarter!Q$5,Month!$B43:$FC43)</f>
        <v>0</v>
      </c>
      <c r="R43" s="99">
        <f>SUMIF(Month!$B$4:$FC$4,Quarter!R$5,Month!$B43:$FC43)</f>
        <v>0</v>
      </c>
      <c r="S43" s="99">
        <f>SUMIF(Month!$B$4:$FC$4,Quarter!S$5,Month!$B43:$FC43)</f>
        <v>0</v>
      </c>
      <c r="T43" s="99">
        <f>SUMIF(Month!$B$4:$FC$4,Quarter!T$5,Month!$B43:$FC43)</f>
        <v>0</v>
      </c>
      <c r="U43" s="99">
        <f>SUMIF(Month!$B$4:$FC$4,Quarter!U$5,Month!$B43:$FC43)</f>
        <v>0</v>
      </c>
      <c r="V43" s="99">
        <f>SUMIF(Month!$B$4:$FC$4,Quarter!V$5,Month!$B43:$FC43)</f>
        <v>0</v>
      </c>
      <c r="W43" s="99">
        <f>SUMIF(Month!$B$4:$FC$4,Quarter!W$5,Month!$B43:$FC43)</f>
        <v>0</v>
      </c>
      <c r="X43" s="99">
        <f>SUMIF(Month!$B$4:$FC$4,Quarter!X$5,Month!$B43:$FC43)</f>
        <v>563</v>
      </c>
      <c r="Y43" s="99">
        <f>SUMIF(Month!$B$4:$FC$4,Quarter!Y$5,Month!$B43:$FC43)</f>
        <v>607</v>
      </c>
      <c r="Z43" s="99">
        <f>SUMIF(Month!$B$4:$FC$4,Quarter!Z$5,Month!$B43:$FC43)</f>
        <v>672</v>
      </c>
      <c r="AA43" s="99">
        <f>SUMIF(Month!$B$4:$FC$4,Quarter!AA$5,Month!$B43:$FC43)</f>
        <v>387</v>
      </c>
      <c r="AB43" s="99">
        <f>SUMIF(Month!$B$4:$FC$4,Quarter!AB$5,Month!$B43:$FC43)</f>
        <v>275</v>
      </c>
      <c r="AC43" s="99">
        <f>SUMIF(Month!$B$4:$FC$4,Quarter!AC$5,Month!$B43:$FC43)</f>
        <v>248</v>
      </c>
      <c r="AD43" s="99">
        <f>SUMIF(Month!$B$4:$FC$4,Quarter!AD$5,Month!$B43:$FC43)</f>
        <v>230</v>
      </c>
      <c r="AE43" s="99">
        <f>SUMIF(Month!$B$4:$FC$4,Quarter!AE$5,Month!$B43:$FC43)</f>
        <v>208</v>
      </c>
      <c r="AF43" s="99">
        <f>SUMIF(Month!$B$4:$FC$4,Quarter!AF$5,Month!$B43:$FC43)</f>
        <v>293</v>
      </c>
      <c r="AG43" s="99">
        <f>SUMIF(Month!$B$4:$FC$4,Quarter!AG$5,Month!$B43:$FC43)</f>
        <v>359</v>
      </c>
      <c r="AH43" s="99">
        <f>SUMIF(Month!$B$4:$FC$4,Quarter!AH$5,Month!$B43:$FC43)</f>
        <v>410</v>
      </c>
      <c r="AI43" s="99">
        <f>SUMIF(Month!$B$4:$FC$4,Quarter!AI$5,Month!$B43:$FC43)</f>
        <v>365</v>
      </c>
      <c r="AJ43" s="99">
        <f>SUMIF(Month!$B$4:$FC$4,Quarter!AJ$5,Month!$B43:$FC43)</f>
        <v>389</v>
      </c>
      <c r="AK43" s="99">
        <f>SUMIF(Month!$B$4:$FC$4,Quarter!AK$5,Month!$B43:$FC43)</f>
        <v>363</v>
      </c>
      <c r="AL43" s="99">
        <f>SUMIF(Month!$B$4:$FC$4,Quarter!AL$5,Month!$B43:$FC43)</f>
        <v>308</v>
      </c>
      <c r="AM43" s="99">
        <f>SUMIF(Month!$B$4:$FC$4,Quarter!AM$5,Month!$B43:$FC43)</f>
        <v>197</v>
      </c>
      <c r="AN43" s="99">
        <f>SUMIF(Month!$B$4:$FC$4,Quarter!AN$5,Month!$B43:$FC43)</f>
        <v>201</v>
      </c>
      <c r="AO43" s="99">
        <f>SUMIF(Month!$B$4:$FC$4,Quarter!AO$5,Month!$B43:$FC43)</f>
        <v>210</v>
      </c>
      <c r="AP43" s="99">
        <f>SUMIF(Month!$B$4:$FC$4,Quarter!AP$5,Month!$B43:$FC43)</f>
        <v>207</v>
      </c>
      <c r="AQ43" s="99">
        <f>SUMIF(Month!$B$4:$FC$4,Quarter!AQ$5,Month!$B43:$FC43)</f>
        <v>220</v>
      </c>
      <c r="AR43" s="99">
        <f>SUMIF(Month!$B$4:$FC$4,Quarter!AR$5,Month!$B43:$FC43)</f>
        <v>235</v>
      </c>
      <c r="AS43" s="99">
        <f>SUMIF(Month!$B$4:$FC$4,Quarter!AS$5,Month!$B43:$FC43)</f>
        <v>189</v>
      </c>
      <c r="AT43" s="99">
        <f>SUMIF(Month!$B$4:$FC$4,Quarter!AT$5,Month!$B43:$FC43)</f>
        <v>125</v>
      </c>
      <c r="AU43" s="99">
        <f>SUMIF(Month!$B$4:$FC$4,Quarter!AU$5,Month!$B43:$FC43)</f>
        <v>102</v>
      </c>
      <c r="AV43" s="99">
        <f>SUMIF(Month!$B$4:$FC$4,Quarter!AV$5,Month!$B43:$FC43)</f>
        <v>89</v>
      </c>
      <c r="AW43" s="99">
        <f>SUMIF(Month!$B$4:$FC$4,Quarter!AW$5,Month!$B43:$FC43)</f>
        <v>89</v>
      </c>
      <c r="AX43" s="99">
        <f>SUMIF(Month!$B$4:$FC$4,Quarter!AX$5,Month!$B43:$FC43)</f>
        <v>93</v>
      </c>
      <c r="AY43" s="99">
        <f>SUMIF(Month!$B$4:$FC$4,Quarter!AY$5,Month!$B43:$FC43)</f>
        <v>123</v>
      </c>
      <c r="AZ43" s="99">
        <f>SUMIF(Month!$B$4:$FC$4,Quarter!AZ$5,Month!$B43:$FC43)</f>
        <v>175</v>
      </c>
      <c r="BA43" s="99">
        <f>SUMIF(Month!$B$4:$FC$4,Quarter!BA$5,Month!$B43:$FC43)</f>
        <v>183</v>
      </c>
      <c r="BB43" s="99">
        <f>SUMIF(Month!$B$4:$FC$4,Quarter!BB$5,Month!$B43:$FC43)</f>
        <v>155</v>
      </c>
      <c r="BC43" s="99">
        <f>SUMIF(Month!$B$4:$FC$4,Quarter!BC$5,Month!$B43:$FC43)</f>
        <v>157</v>
      </c>
      <c r="BD43" s="99">
        <f>SUMIF(Month!$B$4:$FO$4,Quarter!BD$5,Month!$B43:$FO43)</f>
        <v>193</v>
      </c>
      <c r="BE43" s="99">
        <f>SUMIF(Month!$B$4:$FO$4,Quarter!BE$5,Month!$B43:$FO43)</f>
        <v>265</v>
      </c>
      <c r="BF43" s="99">
        <f>SUMIF(Month!$B$4:$FO$4,Quarter!BF$5,Month!$B43:$FO43)</f>
        <v>179</v>
      </c>
      <c r="BG43" s="99">
        <f>SUMIF(Month!$B$4:$FO$4,Quarter!BG$5,Month!$B43:$FO43)</f>
        <v>125</v>
      </c>
      <c r="BH43" s="99">
        <f>SUMIF(Month!$B$4:$IC$4,Quarter!BH$5,Month!$B43:$IC43)</f>
        <v>173</v>
      </c>
      <c r="BI43" s="99">
        <f>SUMIF(Month!$B$4:$IC$4,Quarter!BI$5,Month!$B43:$IC43)</f>
        <v>150</v>
      </c>
      <c r="BJ43" s="99">
        <f>SUMIF(Month!$B$4:$IC$4,Quarter!BJ$5,Month!$B43:$IC43)</f>
        <v>138</v>
      </c>
      <c r="BK43" s="99">
        <f>SUMIF(Month!$B$4:$IC$4,Quarter!BK$5,Month!$B43:$IC43)</f>
        <v>122</v>
      </c>
      <c r="BL43" s="99">
        <f>SUMIF(Month!$B$4:$IC$4,Quarter!BL$5,Month!$B43:$IC43)</f>
        <v>122</v>
      </c>
      <c r="BM43" s="99">
        <f>SUMIF(Month!$B$4:$IC$4,Quarter!BM$5,Month!$B43:$IC43)</f>
        <v>133</v>
      </c>
      <c r="BN43" s="99">
        <f>SUMIF(Month!$B$4:$IC$4,Quarter!BN$5,Month!$B43:$IC43)</f>
        <v>156</v>
      </c>
      <c r="BO43" s="99">
        <f>SUMIF(Month!$B$4:$IC$4,Quarter!BO$5,Month!$B43:$IC43)</f>
        <v>190</v>
      </c>
      <c r="BP43" s="99">
        <f>SUMIF(Month!$B$4:$IC$4,Quarter!BP$5,Month!$B43:$IC43)</f>
        <v>150</v>
      </c>
      <c r="BQ43" s="99">
        <f>SUMIF(Month!$B$4:$IC$4,Quarter!BQ$5,Month!$B43:$IC43)</f>
        <v>179</v>
      </c>
      <c r="BR43" s="55">
        <f>SUMIF(Month!$B$4:$IC$4,Quarter!BR$5,Month!$B43:$IC43)</f>
        <v>209</v>
      </c>
      <c r="BS43" s="55">
        <f>SUMIF(Month!$B$4:$IC$4,Quarter!BS$5,Month!$B43:$IC43)</f>
        <v>247</v>
      </c>
      <c r="BT43" s="111">
        <f>SUMIF(Month!$B$4:$IC$4,Quarter!BT$5,Month!$B43:$IC43)</f>
        <v>264</v>
      </c>
      <c r="BU43" s="111">
        <f>SUMIF(Month!$B$4:$IC$4,Quarter!BU$5,Month!$B43:$IC43)</f>
        <v>290</v>
      </c>
      <c r="BV43" s="111">
        <f>SUMIF(Month!$B$4:$IC$4,Quarter!BV$5,Month!$B43:$IC43)</f>
        <v>262</v>
      </c>
      <c r="BW43" s="102">
        <f>SUMIF(Month!$B$4:$IC$4,Quarter!BW$5,Month!$B43:$IC43)</f>
        <v>264</v>
      </c>
      <c r="BX43" s="102">
        <f>SUMIF(Month!$B$4:$IC$4,Quarter!BX$5,Month!$B43:$IC43)</f>
        <v>269</v>
      </c>
      <c r="BY43" s="102">
        <f>SUMIF(Month!$B$4:$IC$4,Quarter!BY$5,Month!$B43:$IC43)</f>
        <v>301</v>
      </c>
      <c r="BZ43" s="170"/>
    </row>
    <row r="44" ht="15.75" customHeight="1">
      <c r="A44" s="148">
        <f t="shared" si="1"/>
        <v>40</v>
      </c>
      <c r="B44" s="97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57"/>
      <c r="BS44" s="57"/>
      <c r="BT44" s="150"/>
      <c r="BU44" s="150"/>
      <c r="BV44" s="150"/>
      <c r="BW44" s="173"/>
      <c r="BX44" s="173"/>
      <c r="BY44" s="173"/>
      <c r="BZ44" s="170"/>
    </row>
    <row r="45" ht="13.5" customHeight="1">
      <c r="A45" s="148">
        <f t="shared" si="1"/>
        <v>41</v>
      </c>
      <c r="B45" s="98" t="s">
        <v>37</v>
      </c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162"/>
      <c r="BS45" s="162"/>
      <c r="BT45" s="163"/>
      <c r="BU45" s="163"/>
      <c r="BV45" s="163"/>
      <c r="BW45" s="164"/>
      <c r="BX45" s="164"/>
      <c r="BY45" s="164"/>
      <c r="BZ45" s="170"/>
    </row>
    <row r="46" ht="12.75" customHeight="1">
      <c r="A46" s="148">
        <f t="shared" si="1"/>
        <v>42</v>
      </c>
      <c r="B46" s="54" t="s">
        <v>38</v>
      </c>
      <c r="C46" s="99"/>
      <c r="D46" s="99">
        <f>SUMIF(Month!$B$4:$FC$4,Quarter!D$5,Month!$B46:$FC46)/3</f>
        <v>2</v>
      </c>
      <c r="E46" s="99">
        <f>SUMIF(Month!$B$4:$FC$4,Quarter!E$5,Month!$B46:$FC46)/3</f>
        <v>2</v>
      </c>
      <c r="F46" s="99">
        <f>SUMIF(Month!$B$4:$FC$4,Quarter!F$5,Month!$B46:$FC46)/3</f>
        <v>2</v>
      </c>
      <c r="G46" s="99">
        <f>SUMIF(Month!$B$4:$FC$4,Quarter!G$5,Month!$B46:$FC46)/3</f>
        <v>2</v>
      </c>
      <c r="H46" s="99">
        <f>SUMIF(Month!$B$4:$FC$4,Quarter!H$5,Month!$B46:$FC46)/3</f>
        <v>2</v>
      </c>
      <c r="I46" s="99">
        <f>SUMIF(Month!$B$4:$FC$4,Quarter!I$5,Month!$B46:$FC46)/3</f>
        <v>3</v>
      </c>
      <c r="J46" s="99">
        <f>SUMIF(Month!$B$4:$FC$4,Quarter!J$5,Month!$B46:$FC46)/3</f>
        <v>3</v>
      </c>
      <c r="K46" s="99">
        <f>SUMIF(Month!$B$4:$FC$4,Quarter!K$5,Month!$B46:$FC46)/3</f>
        <v>3</v>
      </c>
      <c r="L46" s="99">
        <f>SUMIF(Month!$B$4:$FC$4,Quarter!L$5,Month!$B46:$FC46)/3</f>
        <v>3</v>
      </c>
      <c r="M46" s="99">
        <f>SUMIF(Month!$B$4:$FC$4,Quarter!M$5,Month!$B46:$FC46)/3</f>
        <v>3.666666667</v>
      </c>
      <c r="N46" s="99">
        <f>SUMIF(Month!$B$4:$FC$4,Quarter!N$5,Month!$B46:$FC46)/3</f>
        <v>4.333333333</v>
      </c>
      <c r="O46" s="99">
        <f>SUMIF(Month!$B$4:$FC$4,Quarter!O$5,Month!$B46:$FC46)/3</f>
        <v>5</v>
      </c>
      <c r="P46" s="99">
        <f>SUMIF(Month!$B$4:$FC$4,Quarter!P$5,Month!$B46:$FC46)/3</f>
        <v>5</v>
      </c>
      <c r="Q46" s="99">
        <f>SUMIF(Month!$B$4:$FC$4,Quarter!Q$5,Month!$B46:$FC46)/3</f>
        <v>6</v>
      </c>
      <c r="R46" s="99">
        <f>SUMIF(Month!$B$4:$FC$4,Quarter!R$5,Month!$B46:$FC46)/3</f>
        <v>6.666666667</v>
      </c>
      <c r="S46" s="99">
        <f>SUMIF(Month!$B$4:$FC$4,Quarter!S$5,Month!$B46:$FC46)/3</f>
        <v>7</v>
      </c>
      <c r="T46" s="99">
        <f>SUMIF(Month!$B$4:$FC$4,Quarter!T$5,Month!$B46:$FC46)/3</f>
        <v>7.666666667</v>
      </c>
      <c r="U46" s="99">
        <f>SUMIF(Month!$B$4:$FC$4,Quarter!U$5,Month!$B46:$FC46)/3</f>
        <v>8.333333333</v>
      </c>
      <c r="V46" s="99">
        <f>SUMIF(Month!$B$4:$FC$4,Quarter!V$5,Month!$B46:$FC46)/3</f>
        <v>9</v>
      </c>
      <c r="W46" s="99">
        <f>SUMIF(Month!$B$4:$FC$4,Quarter!W$5,Month!$B46:$FC46)/3</f>
        <v>10</v>
      </c>
      <c r="X46" s="99">
        <f>SUMIF(Month!$B$4:$FC$4,Quarter!X$5,Month!$B46:$FC46)/3</f>
        <v>10.33333333</v>
      </c>
      <c r="Y46" s="99">
        <f>SUMIF(Month!$B$4:$FC$4,Quarter!Y$5,Month!$B46:$FC46)/3</f>
        <v>11</v>
      </c>
      <c r="Z46" s="99">
        <f>SUMIF(Month!$B$4:$FC$4,Quarter!Z$5,Month!$B46:$FC46)/3</f>
        <v>12</v>
      </c>
      <c r="AA46" s="99">
        <f>SUMIF(Month!$B$4:$FC$4,Quarter!AA$5,Month!$B46:$FC46)/3</f>
        <v>12</v>
      </c>
      <c r="AB46" s="99">
        <f>SUMIF(Month!$B$4:$FC$4,Quarter!AB$5,Month!$B46:$FC46)/3</f>
        <v>12.33333333</v>
      </c>
      <c r="AC46" s="99">
        <f>SUMIF(Month!$B$4:$FC$4,Quarter!AC$5,Month!$B46:$FC46)/3</f>
        <v>13</v>
      </c>
      <c r="AD46" s="99">
        <f>SUMIF(Month!$B$4:$FC$4,Quarter!AD$5,Month!$B46:$FC46)/3</f>
        <v>13.66666667</v>
      </c>
      <c r="AE46" s="99">
        <f>SUMIF(Month!$B$4:$FC$4,Quarter!AE$5,Month!$B46:$FC46)/3</f>
        <v>14</v>
      </c>
      <c r="AF46" s="99">
        <f>SUMIF(Month!$B$4:$FC$4,Quarter!AF$5,Month!$B46:$FC46)/3</f>
        <v>14.33333333</v>
      </c>
      <c r="AG46" s="99">
        <f>SUMIF(Month!$B$4:$FC$4,Quarter!AG$5,Month!$B46:$FC46)/3</f>
        <v>15</v>
      </c>
      <c r="AH46" s="99">
        <f>SUMIF(Month!$B$4:$FC$4,Quarter!AH$5,Month!$B46:$FC46)/3</f>
        <v>15</v>
      </c>
      <c r="AI46" s="99">
        <f>SUMIF(Month!$B$4:$FC$4,Quarter!AI$5,Month!$B46:$FC46)/3</f>
        <v>17.66666667</v>
      </c>
      <c r="AJ46" s="99">
        <f>SUMIF(Month!$B$4:$FC$4,Quarter!AJ$5,Month!$B46:$FC46)/3</f>
        <v>18</v>
      </c>
      <c r="AK46" s="99">
        <f>SUMIF(Month!$B$4:$FC$4,Quarter!AK$5,Month!$B46:$FC46)/3</f>
        <v>19</v>
      </c>
      <c r="AL46" s="99">
        <f>SUMIF(Month!$B$4:$FC$4,Quarter!AL$5,Month!$B46:$FC46)/3</f>
        <v>19</v>
      </c>
      <c r="AM46" s="99">
        <f>SUMIF(Month!$B$4:$FC$4,Quarter!AM$5,Month!$B46:$FC46)/3</f>
        <v>19</v>
      </c>
      <c r="AN46" s="99">
        <f>SUMIF(Month!$B$4:$FC$4,Quarter!AN$5,Month!$B46:$FC46)/3</f>
        <v>19</v>
      </c>
      <c r="AO46" s="99">
        <f>SUMIF(Month!$B$4:$FC$4,Quarter!AO$5,Month!$B46:$FC46)/3</f>
        <v>19</v>
      </c>
      <c r="AP46" s="99">
        <f>SUMIF(Month!$B$4:$FC$4,Quarter!AP$5,Month!$B46:$FC46)/3</f>
        <v>19</v>
      </c>
      <c r="AQ46" s="99">
        <f>SUMIF(Month!$B$4:$FC$4,Quarter!AQ$5,Month!$B46:$FC46)/3</f>
        <v>19</v>
      </c>
      <c r="AR46" s="99">
        <f>SUMIF(Month!$B$4:$FC$4,Quarter!AR$5,Month!$B46:$FC46)/3</f>
        <v>19</v>
      </c>
      <c r="AS46" s="99">
        <f>SUMIF(Month!$B$4:$FC$4,Quarter!AS$5,Month!$B46:$FC46)/3</f>
        <v>20</v>
      </c>
      <c r="AT46" s="99">
        <f>SUMIF(Month!$B$4:$FC$4,Quarter!AT$5,Month!$B46:$FC46)/3</f>
        <v>21</v>
      </c>
      <c r="AU46" s="99">
        <f>SUMIF(Month!$B$4:$FC$4,Quarter!AU$5,Month!$B46:$FC46)/3</f>
        <v>21.66666667</v>
      </c>
      <c r="AV46" s="99">
        <f>SUMIF(Month!$B$4:$FC$4,Quarter!AV$5,Month!$B46:$FC46)/3</f>
        <v>23</v>
      </c>
      <c r="AW46" s="99">
        <f>SUMIF(Month!$B$4:$FC$4,Quarter!AW$5,Month!$B46:$FC46)/3</f>
        <v>23</v>
      </c>
      <c r="AX46" s="99">
        <f>SUMIF(Month!$B$4:$FC$4,Quarter!AX$5,Month!$B46:$FC46)/3</f>
        <v>23</v>
      </c>
      <c r="AY46" s="99">
        <f>SUMIF(Month!$B$4:$FC$4,Quarter!AY$5,Month!$B46:$FC46)/3</f>
        <v>23</v>
      </c>
      <c r="AZ46" s="99">
        <f>SUMIF(Month!$B$4:$FC$4,Quarter!AZ$5,Month!$B46:$FC46)/3</f>
        <v>23</v>
      </c>
      <c r="BA46" s="99">
        <f>SUMIF(Month!$B$4:$FC$4,Quarter!BA$5,Month!$B46:$FC46)/3</f>
        <v>23</v>
      </c>
      <c r="BB46" s="99">
        <f>SUMIF(Month!$B$4:$FC$4,Quarter!BB$5,Month!$B46:$FC46)/3</f>
        <v>23</v>
      </c>
      <c r="BC46" s="99">
        <f>SUMIF(Month!$B$4:$FC$4,Quarter!BC$5,Month!$B46:$FC46)/3</f>
        <v>23</v>
      </c>
      <c r="BD46" s="99">
        <f>SUMIF(Month!$B$4:$FO$4,Quarter!BD$5,Month!$B46:$FO46)/3</f>
        <v>23</v>
      </c>
      <c r="BE46" s="99">
        <f>SUMIF(Month!$B$4:$FO$4,Quarter!BE$5,Month!$B46:$FO46)/3</f>
        <v>23</v>
      </c>
      <c r="BF46" s="99">
        <f>SUMIF(Month!$B$4:$FO$4,Quarter!BF$5,Month!$B46:$FO46)/3</f>
        <v>23</v>
      </c>
      <c r="BG46" s="99">
        <f>SUMIF(Month!$B$4:$FO$4,Quarter!BG$5,Month!$B46:$FO46)/3</f>
        <v>23</v>
      </c>
      <c r="BH46" s="99">
        <f>SUMIF(Month!$B$4:$IA$4,Quarter!BH$5,Month!$B46:$IA46)/3</f>
        <v>23</v>
      </c>
      <c r="BI46" s="99">
        <f>SUMIF(Month!$B$4:$IA$4,Quarter!BI$5,Month!$B46:$IA46)/3</f>
        <v>23</v>
      </c>
      <c r="BJ46" s="99">
        <f>SUMIF(Month!$B$4:$IA$4,Quarter!BJ$5,Month!$B46:$IA46)/3</f>
        <v>23</v>
      </c>
      <c r="BK46" s="99">
        <f>SUMIF(Month!$B$4:$IA$4,Quarter!BK$5,Month!$B46:$IA46)/3</f>
        <v>23</v>
      </c>
      <c r="BL46" s="99">
        <f>SUMIF(Month!$B$4:$IA$4,Quarter!BL$5,Month!$B46:$IA46)/3</f>
        <v>23</v>
      </c>
      <c r="BM46" s="99">
        <f>SUMIF(Month!$B$4:$IA$4,Quarter!BM$5,Month!$B46:$IA46)/3</f>
        <v>23</v>
      </c>
      <c r="BN46" s="99">
        <v>23.0</v>
      </c>
      <c r="BO46" s="99">
        <v>23.0</v>
      </c>
      <c r="BP46" s="99">
        <v>23.0</v>
      </c>
      <c r="BQ46" s="99">
        <v>23.0</v>
      </c>
      <c r="BR46" s="65">
        <v>25.0</v>
      </c>
      <c r="BS46" s="65">
        <v>25.0</v>
      </c>
      <c r="BT46" s="111">
        <v>25.0</v>
      </c>
      <c r="BU46" s="111">
        <v>25.0</v>
      </c>
      <c r="BV46" s="111">
        <v>25.0</v>
      </c>
      <c r="BW46" s="102">
        <v>25.0</v>
      </c>
      <c r="BX46" s="102">
        <v>25.0</v>
      </c>
      <c r="BY46" s="102">
        <v>25.0</v>
      </c>
      <c r="BZ46" s="170"/>
    </row>
    <row r="47" ht="12.75" customHeight="1">
      <c r="A47" s="148">
        <f t="shared" si="1"/>
        <v>43</v>
      </c>
      <c r="B47" s="174" t="s">
        <v>39</v>
      </c>
      <c r="C47" s="116"/>
      <c r="D47" s="116">
        <f>SUMIF(Month!$B$4:$FC$4,Quarter!D$5,Month!$B47:$FC47)</f>
        <v>180</v>
      </c>
      <c r="E47" s="116">
        <f>SUMIF(Month!$B$4:$FC$4,Quarter!E$5,Month!$B47:$FC47)</f>
        <v>183.208</v>
      </c>
      <c r="F47" s="116">
        <f>SUMIF(Month!$B$4:$FC$4,Quarter!F$5,Month!$B47:$FC47)</f>
        <v>184</v>
      </c>
      <c r="G47" s="116">
        <f>SUMIF(Month!$B$4:$FC$4,Quarter!G$5,Month!$B47:$FC47)</f>
        <v>182</v>
      </c>
      <c r="H47" s="116">
        <f>SUMIF(Month!$B$4:$FC$4,Quarter!H$5,Month!$B47:$FC47)</f>
        <v>180</v>
      </c>
      <c r="I47" s="116">
        <f>SUMIF(Month!$B$4:$FC$4,Quarter!I$5,Month!$B47:$FC47)</f>
        <v>214</v>
      </c>
      <c r="J47" s="116">
        <f>SUMIF(Month!$B$4:$FC$4,Quarter!J$5,Month!$B47:$FC47)</f>
        <v>276</v>
      </c>
      <c r="K47" s="116">
        <f>SUMIF(Month!$B$4:$FC$4,Quarter!K$5,Month!$B47:$FC47)</f>
        <v>273</v>
      </c>
      <c r="L47" s="116">
        <f>SUMIF(Month!$B$4:$FC$4,Quarter!L$5,Month!$B47:$FC47)</f>
        <v>273</v>
      </c>
      <c r="M47" s="116">
        <f>SUMIF(Month!$B$4:$FC$4,Quarter!M$5,Month!$B47:$FC47)</f>
        <v>300.681</v>
      </c>
      <c r="N47" s="116">
        <f>SUMIF(Month!$B$4:$FC$4,Quarter!N$5,Month!$B47:$FC47)</f>
        <v>352.422</v>
      </c>
      <c r="O47" s="116">
        <f>SUMIF(Month!$B$4:$FC$4,Quarter!O$5,Month!$B47:$FC47)</f>
        <v>433.1085</v>
      </c>
      <c r="P47" s="116">
        <f>SUMIF(Month!$B$4:$FC$4,Quarter!P$5,Month!$B47:$FC47)</f>
        <v>433.827</v>
      </c>
      <c r="Q47" s="116">
        <f>SUMIF(Month!$B$4:$FC$4,Quarter!Q$5,Month!$B47:$FC47)</f>
        <v>501.38</v>
      </c>
      <c r="R47" s="116">
        <f>SUMIF(Month!$B$4:$FC$4,Quarter!R$5,Month!$B47:$FC47)</f>
        <v>512.171</v>
      </c>
      <c r="S47" s="116">
        <f>SUMIF(Month!$B$4:$FC$4,Quarter!S$5,Month!$B47:$FC47)</f>
        <v>597.9273</v>
      </c>
      <c r="T47" s="116">
        <f>SUMIF(Month!$B$4:$FC$4,Quarter!T$5,Month!$B47:$FC47)</f>
        <v>630.5115</v>
      </c>
      <c r="U47" s="116">
        <f>SUMIF(Month!$B$4:$FC$4,Quarter!U$5,Month!$B47:$FC47)</f>
        <v>717.7632</v>
      </c>
      <c r="V47" s="116">
        <f>SUMIF(Month!$B$4:$FC$4,Quarter!V$5,Month!$B47:$FC47)</f>
        <v>819.1008</v>
      </c>
      <c r="W47" s="116">
        <f>SUMIF(Month!$B$4:$FC$4,Quarter!W$5,Month!$B47:$FC47)</f>
        <v>899.8840944</v>
      </c>
      <c r="X47" s="116">
        <f>SUMIF(Month!$B$4:$FC$4,Quarter!X$5,Month!$B47:$FC47)</f>
        <v>829.8029769</v>
      </c>
      <c r="Y47" s="116">
        <f>SUMIF(Month!$B$4:$FC$4,Quarter!Y$5,Month!$B47:$FC47)</f>
        <v>979.179</v>
      </c>
      <c r="Z47" s="116">
        <f>SUMIF(Month!$B$4:$FC$4,Quarter!Z$5,Month!$B47:$FC47)</f>
        <v>1037.601888</v>
      </c>
      <c r="AA47" s="116">
        <f>SUMIF(Month!$B$4:$FC$4,Quarter!AA$5,Month!$B47:$FC47)</f>
        <v>1122.396</v>
      </c>
      <c r="AB47" s="116">
        <f>SUMIF(Month!$B$4:$FC$4,Quarter!AB$5,Month!$B47:$FC47)</f>
        <v>1003.697</v>
      </c>
      <c r="AC47" s="116">
        <f>SUMIF(Month!$B$4:$FC$4,Quarter!AC$5,Month!$B47:$FC47)</f>
        <v>1172.112</v>
      </c>
      <c r="AD47" s="116">
        <f>SUMIF(Month!$B$4:$FC$4,Quarter!AD$5,Month!$B47:$FC47)</f>
        <v>1208.450702</v>
      </c>
      <c r="AE47" s="116">
        <f>SUMIF(Month!$B$4:$FC$4,Quarter!AE$5,Month!$B47:$FC47)</f>
        <v>1318.144171</v>
      </c>
      <c r="AF47" s="116">
        <f>SUMIF(Month!$B$4:$FC$4,Quarter!AF$5,Month!$B47:$FC47)</f>
        <v>1135.229</v>
      </c>
      <c r="AG47" s="116">
        <f>SUMIF(Month!$B$4:$FC$4,Quarter!AG$5,Month!$B47:$FC47)</f>
        <v>1272.635</v>
      </c>
      <c r="AH47" s="116">
        <f>SUMIF(Month!$B$4:$FC$4,Quarter!AH$5,Month!$B47:$FC47)</f>
        <v>1333.324</v>
      </c>
      <c r="AI47" s="116">
        <f>SUMIF(Month!$B$4:$FC$4,Quarter!AI$5,Month!$B47:$FC47)</f>
        <v>1627.402</v>
      </c>
      <c r="AJ47" s="116">
        <f>SUMIF(Month!$B$4:$FC$4,Quarter!AJ$5,Month!$B47:$FC47)</f>
        <v>1491.0043</v>
      </c>
      <c r="AK47" s="116">
        <f>SUMIF(Month!$B$4:$FC$4,Quarter!AK$5,Month!$B47:$FC47)</f>
        <v>1699.765739</v>
      </c>
      <c r="AL47" s="116">
        <f>SUMIF(Month!$B$4:$FC$4,Quarter!AL$5,Month!$B47:$FC47)</f>
        <v>1696.68</v>
      </c>
      <c r="AM47" s="116">
        <f>SUMIF(Month!$B$4:$FC$4,Quarter!AM$5,Month!$B47:$FC47)</f>
        <v>1795.767651</v>
      </c>
      <c r="AN47" s="116">
        <f>SUMIF(Month!$B$4:$FC$4,Quarter!AN$5,Month!$B47:$FC47)</f>
        <v>1556.4507</v>
      </c>
      <c r="AO47" s="116">
        <f>SUMIF(Month!$B$4:$FC$4,Quarter!AO$5,Month!$B47:$FC47)</f>
        <v>1710</v>
      </c>
      <c r="AP47" s="116">
        <f>SUMIF(Month!$B$4:$FC$4,Quarter!AP$5,Month!$B47:$FC47)</f>
        <v>1716.198</v>
      </c>
      <c r="AQ47" s="116">
        <f>SUMIF(Month!$B$4:$FC$4,Quarter!AQ$5,Month!$B47:$FC47)</f>
        <v>1603.056</v>
      </c>
      <c r="AR47" s="116">
        <f>SUMIF(Month!$B$4:$FC$4,Quarter!AR$5,Month!$B47:$FC47)</f>
        <v>1421.617</v>
      </c>
      <c r="AS47" s="116">
        <f>SUMIF(Month!$B$4:$FC$4,Quarter!AS$5,Month!$B47:$FC47)</f>
        <v>1569</v>
      </c>
      <c r="AT47" s="116">
        <f>SUMIF(Month!$B$4:$FC$4,Quarter!AT$5,Month!$B47:$FC47)</f>
        <v>1675</v>
      </c>
      <c r="AU47" s="116">
        <f>SUMIF(Month!$B$4:$FC$4,Quarter!AU$5,Month!$B47:$FC47)</f>
        <v>1763.400118</v>
      </c>
      <c r="AV47" s="116">
        <f>SUMIF(Month!$B$4:$FC$4,Quarter!AV$5,Month!$B47:$FC47)</f>
        <v>1466.274056</v>
      </c>
      <c r="AW47" s="116">
        <f>SUMIF(Month!$B$4:$FC$4,Quarter!AW$5,Month!$B47:$FC47)</f>
        <v>1677.628042</v>
      </c>
      <c r="AX47" s="116">
        <f>SUMIF(Month!$B$4:$FC$4,Quarter!AX$5,Month!$B47:$FC47)</f>
        <v>1653.331979</v>
      </c>
      <c r="AY47" s="116">
        <f>SUMIF(Month!$B$4:$FC$4,Quarter!AY$5,Month!$B47:$FC47)</f>
        <v>1237.8648</v>
      </c>
      <c r="AZ47" s="116">
        <f>SUMIF(Month!$B$4:$FC$4,Quarter!AZ$5,Month!$B47:$FC47)</f>
        <v>1174.2268</v>
      </c>
      <c r="BA47" s="116">
        <f>SUMIF(Month!$B$4:$FC$4,Quarter!BA$5,Month!$B47:$FC47)</f>
        <v>1358.5874</v>
      </c>
      <c r="BB47" s="116">
        <f>SUMIF(Month!$B$4:$FC$4,Quarter!BB$5,Month!$B47:$FC47)</f>
        <v>1442.031511</v>
      </c>
      <c r="BC47" s="116">
        <f>SUMIF(Month!$B$4:$FC$4,Quarter!BC$5,Month!$B47:$FC47)</f>
        <v>1151.359416</v>
      </c>
      <c r="BD47" s="116">
        <f>SUMIF(Month!$B$4:$FO$4,Quarter!BD$5,Month!$B47:$FO47)</f>
        <v>1043.787</v>
      </c>
      <c r="BE47" s="116">
        <f>SUMIF(Month!$B$4:$FO$4,Quarter!BE$5,Month!$B47:$FO47)</f>
        <v>1220.834293</v>
      </c>
      <c r="BF47" s="116">
        <f>SUMIF(Month!$B$4:$FO$4,Quarter!BF$5,Month!$B47:$FO47)</f>
        <v>1372.210545</v>
      </c>
      <c r="BG47" s="116">
        <f>SUMIF(Month!$B$4:$FO$4,Quarter!BG$5,Month!$B47:$FO47)</f>
        <v>1491.5946</v>
      </c>
      <c r="BH47" s="116">
        <f>SUMIF(Month!$B$4:$IA$4,Quarter!BH$5,Month!$B47:$IA47)</f>
        <v>1326.939686</v>
      </c>
      <c r="BI47" s="116">
        <f>SUMIF(Month!$B$4:$IA$4,Quarter!BI$5,Month!$B47:$IA47)</f>
        <v>1225.908245</v>
      </c>
      <c r="BJ47" s="116">
        <f>SUMIF(Month!$B$4:$IA$4,Quarter!BJ$5,Month!$B47:$IA47)</f>
        <v>1377.34892</v>
      </c>
      <c r="BK47" s="116">
        <f>SUMIF(Month!$B$4:$IA$4,Quarter!BK$5,Month!$B47:$IA47)</f>
        <v>1425.88245</v>
      </c>
      <c r="BL47" s="116">
        <f>SUMIF(Month!$B$4:$IA$4,Quarter!BL$5,Month!$B47:$IA47)</f>
        <v>1247.071577</v>
      </c>
      <c r="BM47" s="116">
        <f>SUMIF(Month!$B$4:$IA$4,Quarter!BM$5,Month!$B47:$IA47)</f>
        <v>1326.047185</v>
      </c>
      <c r="BN47" s="116">
        <f>SUMIF(Month!$B$4:$IA$4,Quarter!BN$5,Month!$B47:$IA47)</f>
        <v>1351.7851</v>
      </c>
      <c r="BO47" s="116">
        <f>SUMIF(Month!$B$4:$IA$4,Quarter!BO$5,Month!$B47:$IA47)</f>
        <v>1474.850382</v>
      </c>
      <c r="BP47" s="116">
        <f>SUMIF(Month!$B$4:$IA$4,Quarter!BP$5,Month!$B47:$IA47)</f>
        <v>1399.6334</v>
      </c>
      <c r="BQ47" s="116">
        <f>SUMIF(Month!$B$4:$IA$4,Quarter!BQ$5,Month!$B47:$IA47)</f>
        <v>1704.1924</v>
      </c>
      <c r="BR47" s="175">
        <f>SUMIF(Month!$B$4:$IA$4,Quarter!BR$5,Month!$B47:$IA47)</f>
        <v>1599.229078</v>
      </c>
      <c r="BS47" s="175">
        <f>SUMIF(Month!$B$4:$IA$4,Quarter!BS$5,Month!$B47:$IA47)</f>
        <v>1785.471856</v>
      </c>
      <c r="BT47" s="118">
        <f>SUMIF(Month!$B$4:$IA$4,Quarter!BT$5,Month!$B47:$IA47)</f>
        <v>1743.972255</v>
      </c>
      <c r="BU47" s="118">
        <f>SUMIF(Month!$B$4:$IA$4,Quarter!BU$5,Month!$B47:$IA47)</f>
        <v>1913.399278</v>
      </c>
      <c r="BV47" s="118">
        <f>SUMIF(Month!$B$4:$IA$4,Quarter!BV$5,Month!$B47:$IA47)</f>
        <v>1851.8459</v>
      </c>
      <c r="BW47" s="119">
        <f>SUMIF(Month!$B$4:$IA$4,Quarter!BW$5,Month!$B47:$IA47)</f>
        <v>1862.0713</v>
      </c>
      <c r="BX47" s="119">
        <f>SUMIF(Month!$B$4:$IA$4,Quarter!BX$5,Month!$B47:$IA47)</f>
        <v>1896.43</v>
      </c>
      <c r="BY47" s="119">
        <f>SUMIF(Month!$B$4:$IA$4,Quarter!BY$5,Month!$B47:$IA47)</f>
        <v>1996.45</v>
      </c>
      <c r="BZ47" s="176"/>
    </row>
    <row r="48" ht="12.75" customHeight="1">
      <c r="A48" s="148">
        <f t="shared" si="1"/>
        <v>44</v>
      </c>
      <c r="B48" s="177" t="s">
        <v>40</v>
      </c>
      <c r="C48" s="126"/>
      <c r="D48" s="126">
        <f t="shared" ref="D48:BY48" si="3">D47/(D46*D4)</f>
        <v>1</v>
      </c>
      <c r="E48" s="126">
        <f t="shared" si="3"/>
        <v>1.006637363</v>
      </c>
      <c r="F48" s="126">
        <f t="shared" si="3"/>
        <v>1</v>
      </c>
      <c r="G48" s="126">
        <f t="shared" si="3"/>
        <v>0.9891304348</v>
      </c>
      <c r="H48" s="126">
        <f t="shared" si="3"/>
        <v>1</v>
      </c>
      <c r="I48" s="126">
        <f t="shared" si="3"/>
        <v>0.7838827839</v>
      </c>
      <c r="J48" s="126">
        <f t="shared" si="3"/>
        <v>1</v>
      </c>
      <c r="K48" s="126">
        <f t="shared" si="3"/>
        <v>0.9891304348</v>
      </c>
      <c r="L48" s="126">
        <f t="shared" si="3"/>
        <v>1</v>
      </c>
      <c r="M48" s="126">
        <f t="shared" si="3"/>
        <v>0.9011418581</v>
      </c>
      <c r="N48" s="126">
        <f t="shared" si="3"/>
        <v>0.8840016722</v>
      </c>
      <c r="O48" s="126">
        <f t="shared" si="3"/>
        <v>0.9415402174</v>
      </c>
      <c r="P48" s="126">
        <f t="shared" si="3"/>
        <v>0.96406</v>
      </c>
      <c r="Q48" s="126">
        <f t="shared" si="3"/>
        <v>0.9182783883</v>
      </c>
      <c r="R48" s="126">
        <f t="shared" si="3"/>
        <v>0.835061413</v>
      </c>
      <c r="S48" s="126">
        <f t="shared" si="3"/>
        <v>0.9284585404</v>
      </c>
      <c r="T48" s="126">
        <f t="shared" si="3"/>
        <v>0.9137847826</v>
      </c>
      <c r="U48" s="126">
        <f t="shared" si="3"/>
        <v>0.9465009231</v>
      </c>
      <c r="V48" s="126">
        <f t="shared" si="3"/>
        <v>0.9892521739</v>
      </c>
      <c r="W48" s="126">
        <f t="shared" si="3"/>
        <v>0.9781348852</v>
      </c>
      <c r="X48" s="126">
        <f t="shared" si="3"/>
        <v>0.8922612654</v>
      </c>
      <c r="Y48" s="126">
        <f t="shared" si="3"/>
        <v>0.9782007992</v>
      </c>
      <c r="Z48" s="126">
        <f t="shared" si="3"/>
        <v>0.939856783</v>
      </c>
      <c r="AA48" s="126">
        <f t="shared" si="3"/>
        <v>1.016663043</v>
      </c>
      <c r="AB48" s="126">
        <f t="shared" si="3"/>
        <v>0.8942949213</v>
      </c>
      <c r="AC48" s="126">
        <f t="shared" si="3"/>
        <v>0.9907962806</v>
      </c>
      <c r="AD48" s="126">
        <f t="shared" si="3"/>
        <v>0.9611219793</v>
      </c>
      <c r="AE48" s="126">
        <f t="shared" si="3"/>
        <v>1.02340386</v>
      </c>
      <c r="AF48" s="126">
        <f t="shared" si="3"/>
        <v>0.8800224806</v>
      </c>
      <c r="AG48" s="126">
        <f t="shared" si="3"/>
        <v>0.9323333333</v>
      </c>
      <c r="AH48" s="126">
        <f t="shared" si="3"/>
        <v>0.9661768116</v>
      </c>
      <c r="AI48" s="126">
        <f t="shared" si="3"/>
        <v>1.001272765</v>
      </c>
      <c r="AJ48" s="126">
        <f t="shared" si="3"/>
        <v>0.9203730247</v>
      </c>
      <c r="AK48" s="126">
        <f t="shared" si="3"/>
        <v>0.9830918097</v>
      </c>
      <c r="AL48" s="126">
        <f t="shared" si="3"/>
        <v>0.9706407323</v>
      </c>
      <c r="AM48" s="126">
        <f t="shared" si="3"/>
        <v>1.027327032</v>
      </c>
      <c r="AN48" s="126">
        <f t="shared" si="3"/>
        <v>0.9102050877</v>
      </c>
      <c r="AO48" s="126">
        <f t="shared" si="3"/>
        <v>0.989010989</v>
      </c>
      <c r="AP48" s="126">
        <f t="shared" si="3"/>
        <v>0.9818066362</v>
      </c>
      <c r="AQ48" s="126">
        <f t="shared" si="3"/>
        <v>0.9170800915</v>
      </c>
      <c r="AR48" s="126">
        <f t="shared" si="3"/>
        <v>0.8222192019</v>
      </c>
      <c r="AS48" s="126">
        <f t="shared" si="3"/>
        <v>0.8620879121</v>
      </c>
      <c r="AT48" s="126">
        <f t="shared" si="3"/>
        <v>0.8669772257</v>
      </c>
      <c r="AU48" s="126">
        <f t="shared" si="3"/>
        <v>0.8846488886</v>
      </c>
      <c r="AV48" s="126">
        <f t="shared" si="3"/>
        <v>0.7083449544</v>
      </c>
      <c r="AW48" s="126">
        <f t="shared" si="3"/>
        <v>0.8015423037</v>
      </c>
      <c r="AX48" s="126">
        <f t="shared" si="3"/>
        <v>0.7813478162</v>
      </c>
      <c r="AY48" s="126">
        <f t="shared" si="3"/>
        <v>0.5850022684</v>
      </c>
      <c r="AZ48" s="126">
        <f t="shared" si="3"/>
        <v>0.5672593237</v>
      </c>
      <c r="BA48" s="126">
        <f t="shared" si="3"/>
        <v>0.6491100812</v>
      </c>
      <c r="BB48" s="126">
        <f t="shared" si="3"/>
        <v>0.6814893718</v>
      </c>
      <c r="BC48" s="126">
        <f t="shared" si="3"/>
        <v>0.5441207071</v>
      </c>
      <c r="BD48" s="126">
        <f t="shared" si="3"/>
        <v>0.5042449275</v>
      </c>
      <c r="BE48" s="126">
        <f t="shared" si="3"/>
        <v>0.5832939767</v>
      </c>
      <c r="BF48" s="126">
        <f t="shared" si="3"/>
        <v>0.648492696</v>
      </c>
      <c r="BG48" s="126">
        <f t="shared" si="3"/>
        <v>0.7049123819</v>
      </c>
      <c r="BH48" s="126">
        <f t="shared" si="3"/>
        <v>0.6339893389</v>
      </c>
      <c r="BI48" s="126">
        <f t="shared" si="3"/>
        <v>0.5857182251</v>
      </c>
      <c r="BJ48" s="126">
        <f t="shared" si="3"/>
        <v>0.6509210398</v>
      </c>
      <c r="BK48" s="126">
        <f t="shared" si="3"/>
        <v>0.6738574905</v>
      </c>
      <c r="BL48" s="126">
        <f t="shared" si="3"/>
        <v>0.6024500373</v>
      </c>
      <c r="BM48" s="126">
        <f t="shared" si="3"/>
        <v>0.6335629166</v>
      </c>
      <c r="BN48" s="126">
        <f t="shared" si="3"/>
        <v>0.6388398393</v>
      </c>
      <c r="BO48" s="126">
        <f t="shared" si="3"/>
        <v>0.6969992352</v>
      </c>
      <c r="BP48" s="126">
        <f t="shared" si="3"/>
        <v>0.676151401</v>
      </c>
      <c r="BQ48" s="126">
        <f t="shared" si="3"/>
        <v>0.8142343048</v>
      </c>
      <c r="BR48" s="55">
        <f t="shared" si="3"/>
        <v>0.6953169903</v>
      </c>
      <c r="BS48" s="55">
        <f t="shared" si="3"/>
        <v>0.7762921111</v>
      </c>
      <c r="BT48" s="178">
        <f t="shared" si="3"/>
        <v>0.7750987801</v>
      </c>
      <c r="BU48" s="178">
        <f t="shared" si="3"/>
        <v>0.8410546276</v>
      </c>
      <c r="BV48" s="178">
        <f t="shared" si="3"/>
        <v>0.8051503913</v>
      </c>
      <c r="BW48" s="178">
        <f t="shared" si="3"/>
        <v>0.8095962174</v>
      </c>
      <c r="BX48" s="178">
        <f t="shared" si="3"/>
        <v>0.8335956044</v>
      </c>
      <c r="BY48" s="178">
        <f t="shared" si="3"/>
        <v>0.8775604396</v>
      </c>
      <c r="BZ48" s="179"/>
    </row>
    <row r="49" ht="15.75" customHeight="1">
      <c r="A49" s="148">
        <f t="shared" si="1"/>
        <v>45</v>
      </c>
      <c r="B49" s="128" t="s">
        <v>41</v>
      </c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80"/>
      <c r="BS49" s="180"/>
      <c r="BT49" s="172"/>
      <c r="BU49" s="172"/>
      <c r="BV49" s="172"/>
      <c r="BW49" s="134"/>
      <c r="BX49" s="134"/>
      <c r="BY49" s="134"/>
      <c r="BZ49" s="181"/>
    </row>
    <row r="50" ht="15.75" customHeight="1">
      <c r="A50" s="148">
        <f t="shared" si="1"/>
        <v>46</v>
      </c>
      <c r="B50" s="182"/>
      <c r="C50" s="23"/>
      <c r="D50" s="23"/>
      <c r="E50" s="23"/>
      <c r="F50" s="23"/>
      <c r="G50" s="23"/>
      <c r="H50" s="23"/>
      <c r="I50" s="23"/>
      <c r="J50" s="23"/>
      <c r="K50" s="23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23"/>
      <c r="AQ50" s="23"/>
      <c r="AR50" s="23"/>
      <c r="AS50" s="23"/>
      <c r="AT50" s="182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183"/>
      <c r="BS50" s="183"/>
      <c r="BT50" s="150"/>
      <c r="BU50" s="150"/>
      <c r="BV50" s="184"/>
      <c r="BW50" s="184"/>
      <c r="BX50" s="184"/>
      <c r="BY50" s="184"/>
      <c r="BZ50" s="185"/>
    </row>
    <row r="51" ht="13.5" customHeight="1">
      <c r="A51" s="148">
        <f t="shared" si="1"/>
        <v>47</v>
      </c>
      <c r="B51" s="98" t="s">
        <v>42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162"/>
      <c r="BS51" s="162"/>
      <c r="BT51" s="163"/>
      <c r="BU51" s="163"/>
      <c r="BV51" s="163"/>
      <c r="BW51" s="164"/>
      <c r="BX51" s="164"/>
      <c r="BY51" s="164"/>
      <c r="BZ51" s="170"/>
    </row>
    <row r="52" ht="13.5" customHeight="1">
      <c r="A52" s="148">
        <f t="shared" si="1"/>
        <v>48</v>
      </c>
      <c r="B52" s="139" t="s">
        <v>43</v>
      </c>
      <c r="C52" s="55"/>
      <c r="D52" s="99">
        <f>SUMIF(Month!$B$4:$FC$4,Quarter!D$5,Month!$B52:$FC52)</f>
        <v>0</v>
      </c>
      <c r="E52" s="99">
        <f>SUMIF(Month!$B$4:$FC$4,Quarter!E$5,Month!$B52:$FC52)</f>
        <v>0</v>
      </c>
      <c r="F52" s="99">
        <f>SUMIF(Month!$B$4:$FC$4,Quarter!F$5,Month!$B52:$FC52)</f>
        <v>0</v>
      </c>
      <c r="G52" s="99">
        <f>SUMIF(Month!$B$4:$FC$4,Quarter!G$5,Month!$B52:$FC52)</f>
        <v>0</v>
      </c>
      <c r="H52" s="99">
        <f>SUMIF(Month!$B$4:$FC$4,Quarter!H$5,Month!$B52:$FC52)</f>
        <v>1</v>
      </c>
      <c r="I52" s="99">
        <f>SUMIF(Month!$B$4:$FC$4,Quarter!I$5,Month!$B52:$FC52)</f>
        <v>0</v>
      </c>
      <c r="J52" s="99">
        <f>SUMIF(Month!$B$4:$FC$4,Quarter!J$5,Month!$B52:$FC52)</f>
        <v>0</v>
      </c>
      <c r="K52" s="99">
        <f>SUMIF(Month!$B$4:$FC$4,Quarter!K$5,Month!$B52:$FC52)</f>
        <v>0</v>
      </c>
      <c r="L52" s="99">
        <f>SUMIF(Month!$B$4:$FC$4,Quarter!L$5,Month!$B52:$FC52)</f>
        <v>0</v>
      </c>
      <c r="M52" s="99">
        <f>SUMIF(Month!$B$4:$FC$4,Quarter!M$5,Month!$B52:$FC52)</f>
        <v>1</v>
      </c>
      <c r="N52" s="99">
        <f>SUMIF(Month!$B$4:$FC$4,Quarter!N$5,Month!$B52:$FC52)</f>
        <v>1</v>
      </c>
      <c r="O52" s="99">
        <f>SUMIF(Month!$B$4:$FC$4,Quarter!O$5,Month!$B52:$FC52)</f>
        <v>0</v>
      </c>
      <c r="P52" s="99">
        <f>SUMIF(Month!$B$4:$FC$4,Quarter!P$5,Month!$B52:$FC52)</f>
        <v>1</v>
      </c>
      <c r="Q52" s="99">
        <f>SUMIF(Month!$B$4:$FC$4,Quarter!Q$5,Month!$B52:$FC52)</f>
        <v>0</v>
      </c>
      <c r="R52" s="99">
        <f>SUMIF(Month!$B$4:$FC$4,Quarter!R$5,Month!$B52:$FC52)</f>
        <v>1</v>
      </c>
      <c r="S52" s="99">
        <f>SUMIF(Month!$B$4:$FC$4,Quarter!S$5,Month!$B52:$FC52)</f>
        <v>0</v>
      </c>
      <c r="T52" s="99">
        <f>SUMIF(Month!$B$4:$FC$4,Quarter!T$5,Month!$B52:$FC52)</f>
        <v>1</v>
      </c>
      <c r="U52" s="99">
        <f>SUMIF(Month!$B$4:$FC$4,Quarter!U$5,Month!$B52:$FC52)</f>
        <v>1</v>
      </c>
      <c r="V52" s="99">
        <f>SUMIF(Month!$B$4:$FC$4,Quarter!V$5,Month!$B52:$FC52)</f>
        <v>1</v>
      </c>
      <c r="W52" s="99">
        <f>SUMIF(Month!$B$4:$FC$4,Quarter!W$5,Month!$B52:$FC52)</f>
        <v>0</v>
      </c>
      <c r="X52" s="99">
        <f>SUMIF(Month!$B$4:$FC$4,Quarter!X$5,Month!$B52:$FC52)</f>
        <v>1</v>
      </c>
      <c r="Y52" s="99">
        <f>SUMIF(Month!$B$4:$FC$4,Quarter!Y$5,Month!$B52:$FC52)</f>
        <v>0</v>
      </c>
      <c r="Z52" s="99">
        <f>SUMIF(Month!$B$4:$FC$4,Quarter!Z$5,Month!$B52:$FC52)</f>
        <v>1</v>
      </c>
      <c r="AA52" s="99">
        <f>SUMIF(Month!$B$4:$FC$4,Quarter!AA$5,Month!$B52:$FC52)</f>
        <v>0</v>
      </c>
      <c r="AB52" s="99">
        <f>SUMIF(Month!$B$4:$FC$4,Quarter!AB$5,Month!$B52:$FC52)</f>
        <v>1</v>
      </c>
      <c r="AC52" s="99">
        <f>SUMIF(Month!$B$4:$FC$4,Quarter!AC$5,Month!$B52:$FC52)</f>
        <v>0</v>
      </c>
      <c r="AD52" s="99">
        <f>SUMIF(Month!$B$4:$FC$4,Quarter!AD$5,Month!$B52:$FC52)</f>
        <v>1</v>
      </c>
      <c r="AE52" s="99">
        <f>SUMIF(Month!$B$4:$FC$4,Quarter!AE$5,Month!$B52:$FC52)</f>
        <v>0</v>
      </c>
      <c r="AF52" s="99">
        <f>SUMIF(Month!$B$4:$FC$4,Quarter!AF$5,Month!$B52:$FC52)</f>
        <v>1</v>
      </c>
      <c r="AG52" s="99">
        <f>SUMIF(Month!$B$4:$FC$4,Quarter!AG$5,Month!$B52:$FC52)</f>
        <v>0</v>
      </c>
      <c r="AH52" s="99">
        <f>SUMIF(Month!$B$4:$FC$4,Quarter!AH$5,Month!$B52:$FC52)</f>
        <v>1</v>
      </c>
      <c r="AI52" s="99">
        <f>SUMIF(Month!$B$4:$FC$4,Quarter!AI$5,Month!$B52:$FC52)</f>
        <v>1</v>
      </c>
      <c r="AJ52" s="99">
        <f>SUMIF(Month!$B$4:$FC$4,Quarter!AJ$5,Month!$B52:$FC52)</f>
        <v>1</v>
      </c>
      <c r="AK52" s="99">
        <f>SUMIF(Month!$B$4:$FC$4,Quarter!AK$5,Month!$B52:$FC52)</f>
        <v>0</v>
      </c>
      <c r="AL52" s="99">
        <f>SUMIF(Month!$B$4:$FC$4,Quarter!AL$5,Month!$B52:$FC52)</f>
        <v>0</v>
      </c>
      <c r="AM52" s="99">
        <f>SUMIF(Month!$B$4:$FC$4,Quarter!AM$5,Month!$B52:$FC52)</f>
        <v>0</v>
      </c>
      <c r="AN52" s="99">
        <f>SUMIF(Month!$B$4:$FC$4,Quarter!AN$5,Month!$B52:$FC52)</f>
        <v>0</v>
      </c>
      <c r="AO52" s="99">
        <f>SUMIF(Month!$B$4:$FC$4,Quarter!AO$5,Month!$B52:$FC52)</f>
        <v>0</v>
      </c>
      <c r="AP52" s="99">
        <f>SUMIF(Month!$B$4:$FC$4,Quarter!AP$5,Month!$B52:$FC52)</f>
        <v>0</v>
      </c>
      <c r="AQ52" s="99">
        <f>SUMIF(Month!$B$4:$FC$4,Quarter!AQ$5,Month!$B52:$FC52)</f>
        <v>2</v>
      </c>
      <c r="AR52" s="99">
        <f>SUMIF(Month!$B$4:$FC$4,Quarter!AR$5,Month!$B52:$FC52)</f>
        <v>0</v>
      </c>
      <c r="AS52" s="99">
        <f>SUMIF(Month!$B$4:$FC$4,Quarter!AS$5,Month!$B52:$FC52)</f>
        <v>2</v>
      </c>
      <c r="AT52" s="99">
        <f>SUMIF(Month!$B$4:$FC$4,Quarter!AT$5,Month!$B52:$FC52)</f>
        <v>0</v>
      </c>
      <c r="AU52" s="99">
        <f>SUMIF(Month!$B$4:$FC$4,Quarter!AU$5,Month!$B52:$FC52)</f>
        <v>1</v>
      </c>
      <c r="AV52" s="99">
        <f>SUMIF(Month!$B$4:$FC$4,Quarter!AV$5,Month!$B52:$FC52)</f>
        <v>0</v>
      </c>
      <c r="AW52" s="99">
        <f>SUMIF(Month!$B$4:$FC$4,Quarter!AW$5,Month!$B52:$FC52)</f>
        <v>0</v>
      </c>
      <c r="AX52" s="99">
        <f>SUMIF(Month!$B$4:$FC$4,Quarter!AX$5,Month!$B52:$FC52)</f>
        <v>0</v>
      </c>
      <c r="AY52" s="99">
        <f>SUMIF(Month!$B$4:$FC$4,Quarter!AY$5,Month!$B52:$FC52)</f>
        <v>0</v>
      </c>
      <c r="AZ52" s="99">
        <f>SUMIF(Month!$B$4:$FC$4,Quarter!AZ$5,Month!$B52:$FC52)</f>
        <v>0</v>
      </c>
      <c r="BA52" s="99">
        <f>SUMIF(Month!$B$4:$FC$4,Quarter!BA$5,Month!$B52:$FC52)</f>
        <v>0</v>
      </c>
      <c r="BB52" s="99">
        <f>SUMIF(Month!$B$4:$FC$4,Quarter!BB$5,Month!$B52:$FC52)</f>
        <v>0</v>
      </c>
      <c r="BC52" s="99">
        <f>SUMIF(Month!$B$4:$FC$4,Quarter!BC$5,Month!$B52:$FC52)</f>
        <v>0</v>
      </c>
      <c r="BD52" s="99">
        <f>SUMIF(Month!$B$4:$FO$4,Quarter!BD$5,Month!$B52:$FO52)</f>
        <v>0</v>
      </c>
      <c r="BE52" s="99">
        <f>SUMIF(Month!$B$4:$FO$4,Quarter!BE$5,Month!$B52:$FO52)</f>
        <v>0</v>
      </c>
      <c r="BF52" s="99">
        <f>SUMIF(Month!$B$4:$FO$4,Quarter!BF$5,Month!$B52:$FO52)</f>
        <v>0</v>
      </c>
      <c r="BG52" s="99">
        <f>SUMIF(Month!$B$4:$FO$4,Quarter!BG$5,Month!$B52:$FO52)</f>
        <v>0</v>
      </c>
      <c r="BH52" s="99">
        <f>SUMIF(Month!$B$4:$IC$4,Quarter!BH$5,Month!$B52:$IC52)</f>
        <v>0</v>
      </c>
      <c r="BI52" s="99">
        <f>SUMIF(Month!$B$4:$IC$4,Quarter!BI$5,Month!$B52:$IC52)</f>
        <v>0</v>
      </c>
      <c r="BJ52" s="99">
        <f>SUMIF(Month!$B$4:$IC$4,Quarter!BJ$5,Month!$B52:$IC52)</f>
        <v>0</v>
      </c>
      <c r="BK52" s="99">
        <f>SUMIF(Month!$B$4:$IC$4,Quarter!BK$5,Month!$B52:$IC52)</f>
        <v>0</v>
      </c>
      <c r="BL52" s="99">
        <f>SUMIF(Month!$B$4:$IC$4,Quarter!BL$5,Month!$B52:$IC52)</f>
        <v>0</v>
      </c>
      <c r="BM52" s="99">
        <f>SUMIF(Month!$B$4:$IC$4,Quarter!BM$5,Month!$B52:$IC52)</f>
        <v>0</v>
      </c>
      <c r="BN52" s="99">
        <f>SUMIF(Month!$B$4:$IC$4,Quarter!BN$5,Month!$B52:$IC52)</f>
        <v>0</v>
      </c>
      <c r="BO52" s="99">
        <f>SUMIF(Month!$B$4:$IC$4,Quarter!BO$5,Month!$B52:$IC52)</f>
        <v>0</v>
      </c>
      <c r="BP52" s="99">
        <f>SUMIF(Month!$B$4:$IC$4,Quarter!BP$5,Month!$B52:$IC52)</f>
        <v>0</v>
      </c>
      <c r="BQ52" s="99">
        <f>SUMIF(Month!$B$4:$IC$4,Quarter!BQ$5,Month!$B52:$IC52)</f>
        <v>0</v>
      </c>
      <c r="BR52" s="55">
        <f>SUMIF(Month!$B$4:$IC$4,Quarter!BR$5,Month!$B52:$IC52)</f>
        <v>0</v>
      </c>
      <c r="BS52" s="55">
        <f>SUMIF(Month!$B$4:$IC$4,Quarter!BS$5,Month!$B52:$IC52)</f>
        <v>0</v>
      </c>
      <c r="BT52" s="111">
        <f>SUMIF(Month!$B$4:$IC$4,Quarter!BT$5,Month!$B52:$IC52)</f>
        <v>0</v>
      </c>
      <c r="BU52" s="111">
        <f>SUMIF(Month!$B$4:$IC$4,Quarter!BU$5,Month!$B52:$IC52)</f>
        <v>0</v>
      </c>
      <c r="BV52" s="111">
        <f>SUMIF(Month!$B$4:$IC$4,Quarter!BV$5,Month!$B52:$IC52)</f>
        <v>0</v>
      </c>
      <c r="BW52" s="102">
        <f>SUMIF(Month!$B$4:$IC$4,Quarter!BW$5,Month!$B52:$IC52)</f>
        <v>0</v>
      </c>
      <c r="BX52" s="102">
        <f>SUMIF(Month!$B$4:$IC$4,Quarter!BX$5,Month!$B52:$IC52)</f>
        <v>0</v>
      </c>
      <c r="BY52" s="102">
        <f>SUMIF(Month!$B$4:$IC$4,Quarter!BY$5,Month!$B52:$IC52)</f>
        <v>0</v>
      </c>
      <c r="BZ52" s="170"/>
    </row>
    <row r="53" ht="12.75" customHeight="1">
      <c r="A53" s="148">
        <f t="shared" si="1"/>
        <v>49</v>
      </c>
      <c r="B53" s="141" t="s">
        <v>44</v>
      </c>
      <c r="C53" s="142"/>
      <c r="D53" s="142">
        <f>SUMIF(Month!$B$4:$FC$4,Quarter!D$5,Month!$B53:$FC53)</f>
        <v>1</v>
      </c>
      <c r="E53" s="142">
        <f>SUMIF(Month!$B$4:$FC$4,Quarter!E$5,Month!$B53:$FC53)</f>
        <v>1</v>
      </c>
      <c r="F53" s="142">
        <f>SUMIF(Month!$B$4:$FC$4,Quarter!F$5,Month!$B53:$FC53)</f>
        <v>0</v>
      </c>
      <c r="G53" s="142">
        <f>SUMIF(Month!$B$4:$FC$4,Quarter!G$5,Month!$B53:$FC53)</f>
        <v>0</v>
      </c>
      <c r="H53" s="142">
        <f>SUMIF(Month!$B$4:$FC$4,Quarter!H$5,Month!$B53:$FC53)</f>
        <v>0</v>
      </c>
      <c r="I53" s="142">
        <f>SUMIF(Month!$B$4:$FC$4,Quarter!I$5,Month!$B53:$FC53)</f>
        <v>0</v>
      </c>
      <c r="J53" s="142">
        <f>SUMIF(Month!$B$4:$FC$4,Quarter!J$5,Month!$B53:$FC53)</f>
        <v>1</v>
      </c>
      <c r="K53" s="142">
        <f>SUMIF(Month!$B$4:$FC$4,Quarter!K$5,Month!$B53:$FC53)</f>
        <v>1</v>
      </c>
      <c r="L53" s="142">
        <f>SUMIF(Month!$B$4:$FC$4,Quarter!L$5,Month!$B53:$FC53)</f>
        <v>0</v>
      </c>
      <c r="M53" s="142">
        <f>SUMIF(Month!$B$4:$FC$4,Quarter!M$5,Month!$B53:$FC53)</f>
        <v>1</v>
      </c>
      <c r="N53" s="142">
        <f>SUMIF(Month!$B$4:$FC$4,Quarter!N$5,Month!$B53:$FC53)</f>
        <v>0</v>
      </c>
      <c r="O53" s="142">
        <f>SUMIF(Month!$B$4:$FC$4,Quarter!O$5,Month!$B53:$FC53)</f>
        <v>1</v>
      </c>
      <c r="P53" s="142">
        <f>SUMIF(Month!$B$4:$FC$4,Quarter!P$5,Month!$B53:$FC53)</f>
        <v>1</v>
      </c>
      <c r="Q53" s="142">
        <f>SUMIF(Month!$B$4:$FC$4,Quarter!Q$5,Month!$B53:$FC53)</f>
        <v>2</v>
      </c>
      <c r="R53" s="142">
        <f>SUMIF(Month!$B$4:$FC$4,Quarter!R$5,Month!$B53:$FC53)</f>
        <v>0</v>
      </c>
      <c r="S53" s="142">
        <f>SUMIF(Month!$B$4:$FC$4,Quarter!S$5,Month!$B53:$FC53)</f>
        <v>4</v>
      </c>
      <c r="T53" s="142">
        <f>SUMIF(Month!$B$4:$FC$4,Quarter!T$5,Month!$B53:$FC53)</f>
        <v>0</v>
      </c>
      <c r="U53" s="142">
        <f>SUMIF(Month!$B$4:$FC$4,Quarter!U$5,Month!$B53:$FC53)</f>
        <v>1</v>
      </c>
      <c r="V53" s="142">
        <f>SUMIF(Month!$B$4:$FC$4,Quarter!V$5,Month!$B53:$FC53)</f>
        <v>1</v>
      </c>
      <c r="W53" s="142">
        <f>SUMIF(Month!$B$4:$FC$4,Quarter!W$5,Month!$B53:$FC53)</f>
        <v>3</v>
      </c>
      <c r="X53" s="142">
        <f>SUMIF(Month!$B$4:$FC$4,Quarter!X$5,Month!$B53:$FC53)</f>
        <v>0</v>
      </c>
      <c r="Y53" s="142">
        <f>SUMIF(Month!$B$4:$FC$4,Quarter!Y$5,Month!$B53:$FC53)</f>
        <v>1</v>
      </c>
      <c r="Z53" s="142">
        <f>SUMIF(Month!$B$4:$FC$4,Quarter!Z$5,Month!$B53:$FC53)</f>
        <v>2</v>
      </c>
      <c r="AA53" s="142">
        <f>SUMIF(Month!$B$4:$FC$4,Quarter!AA$5,Month!$B53:$FC53)</f>
        <v>1</v>
      </c>
      <c r="AB53" s="142">
        <f>SUMIF(Month!$B$4:$FC$4,Quarter!AB$5,Month!$B53:$FC53)</f>
        <v>0</v>
      </c>
      <c r="AC53" s="142">
        <f>SUMIF(Month!$B$4:$FC$4,Quarter!AC$5,Month!$B53:$FC53)</f>
        <v>1</v>
      </c>
      <c r="AD53" s="142">
        <f>SUMIF(Month!$B$4:$FC$4,Quarter!AD$5,Month!$B53:$FC53)</f>
        <v>0</v>
      </c>
      <c r="AE53" s="142">
        <f>SUMIF(Month!$B$4:$FC$4,Quarter!AE$5,Month!$B53:$FC53)</f>
        <v>1</v>
      </c>
      <c r="AF53" s="142">
        <f>SUMIF(Month!$B$4:$FC$4,Quarter!AF$5,Month!$B53:$FC53)</f>
        <v>0</v>
      </c>
      <c r="AG53" s="142">
        <f>SUMIF(Month!$B$4:$FC$4,Quarter!AG$5,Month!$B53:$FC53)</f>
        <v>1</v>
      </c>
      <c r="AH53" s="142">
        <f>SUMIF(Month!$B$4:$FC$4,Quarter!AH$5,Month!$B53:$FC53)</f>
        <v>0</v>
      </c>
      <c r="AI53" s="142">
        <f>SUMIF(Month!$B$4:$FC$4,Quarter!AI$5,Month!$B53:$FC53)</f>
        <v>0</v>
      </c>
      <c r="AJ53" s="142">
        <f>SUMIF(Month!$B$4:$FC$4,Quarter!AJ$5,Month!$B53:$FC53)</f>
        <v>1</v>
      </c>
      <c r="AK53" s="142">
        <f>SUMIF(Month!$B$4:$FC$4,Quarter!AK$5,Month!$B53:$FC53)</f>
        <v>1</v>
      </c>
      <c r="AL53" s="142">
        <f>SUMIF(Month!$B$4:$FC$4,Quarter!AL$5,Month!$B53:$FC53)</f>
        <v>2</v>
      </c>
      <c r="AM53" s="142">
        <f>SUMIF(Month!$B$4:$FC$4,Quarter!AM$5,Month!$B53:$FC53)</f>
        <v>1</v>
      </c>
      <c r="AN53" s="142">
        <f>SUMIF(Month!$B$4:$FC$4,Quarter!AN$5,Month!$B53:$FC53)</f>
        <v>0</v>
      </c>
      <c r="AO53" s="142">
        <f>SUMIF(Month!$B$4:$FC$4,Quarter!AO$5,Month!$B53:$FC53)</f>
        <v>0</v>
      </c>
      <c r="AP53" s="142">
        <f>SUMIF(Month!$B$4:$FC$4,Quarter!AP$5,Month!$B53:$FC53)</f>
        <v>0</v>
      </c>
      <c r="AQ53" s="142">
        <f>SUMIF(Month!$B$4:$FC$4,Quarter!AQ$5,Month!$B53:$FC53)</f>
        <v>1</v>
      </c>
      <c r="AR53" s="142">
        <f>SUMIF(Month!$B$4:$FC$4,Quarter!AR$5,Month!$B53:$FC53)</f>
        <v>1</v>
      </c>
      <c r="AS53" s="142">
        <f>SUMIF(Month!$B$4:$FC$4,Quarter!AS$5,Month!$B53:$FC53)</f>
        <v>2</v>
      </c>
      <c r="AT53" s="142">
        <f>SUMIF(Month!$B$4:$FC$4,Quarter!AT$5,Month!$B53:$FC53)</f>
        <v>1</v>
      </c>
      <c r="AU53" s="142">
        <f>SUMIF(Month!$B$4:$FC$4,Quarter!AU$5,Month!$B53:$FC53)</f>
        <v>2</v>
      </c>
      <c r="AV53" s="142">
        <f>SUMIF(Month!$B$4:$FC$4,Quarter!AV$5,Month!$B53:$FC53)</f>
        <v>0</v>
      </c>
      <c r="AW53" s="142">
        <f>SUMIF(Month!$B$4:$FC$4,Quarter!AW$5,Month!$B53:$FC53)</f>
        <v>0</v>
      </c>
      <c r="AX53" s="142">
        <f>SUMIF(Month!$B$4:$FC$4,Quarter!AX$5,Month!$B53:$FC53)</f>
        <v>1</v>
      </c>
      <c r="AY53" s="142">
        <f>SUMIF(Month!$B$4:$FC$4,Quarter!AY$5,Month!$B53:$FC53)</f>
        <v>1</v>
      </c>
      <c r="AZ53" s="142">
        <f>SUMIF(Month!$B$4:$FC$4,Quarter!AZ$5,Month!$B53:$FC53)</f>
        <v>0</v>
      </c>
      <c r="BA53" s="142">
        <f>SUMIF(Month!$B$4:$FC$4,Quarter!BA$5,Month!$B53:$FC53)</f>
        <v>0</v>
      </c>
      <c r="BB53" s="142">
        <f>SUMIF(Month!$B$4:$FC$4,Quarter!BB$5,Month!$B53:$FC53)</f>
        <v>1</v>
      </c>
      <c r="BC53" s="142">
        <f>SUMIF(Month!$B$4:$FC$4,Quarter!BC$5,Month!$B53:$FC53)</f>
        <v>2</v>
      </c>
      <c r="BD53" s="142">
        <f>SUMIF(Month!$B$4:$FO$4,Quarter!BD$5,Month!$B53:$FO53)</f>
        <v>0</v>
      </c>
      <c r="BE53" s="142">
        <f>SUMIF(Month!$B$4:$FO$4,Quarter!BE$5,Month!$B53:$FO53)</f>
        <v>0</v>
      </c>
      <c r="BF53" s="142">
        <f>SUMIF(Month!$B$4:$FO$4,Quarter!BF$5,Month!$B53:$FO53)</f>
        <v>1</v>
      </c>
      <c r="BG53" s="142">
        <f>SUMIF(Month!$B$4:$FO$4,Quarter!BG$5,Month!$B53:$FO53)</f>
        <v>0</v>
      </c>
      <c r="BH53" s="142">
        <f>SUMIF(Month!$B$4:$IC$4,Quarter!BH$5,Month!$B53:$IC53)</f>
        <v>0</v>
      </c>
      <c r="BI53" s="142">
        <f>SUMIF(Month!$B$4:$IC$4,Quarter!BI$5,Month!$B53:$IC53)</f>
        <v>0</v>
      </c>
      <c r="BJ53" s="142">
        <f>SUMIF(Month!$B$4:$IC$4,Quarter!BJ$5,Month!$B53:$IC53)</f>
        <v>0</v>
      </c>
      <c r="BK53" s="142">
        <f>SUMIF(Month!$B$4:$IC$4,Quarter!BK$5,Month!$B53:$IC53)</f>
        <v>0</v>
      </c>
      <c r="BL53" s="142">
        <f>SUMIF(Month!$B$4:$IC$4,Quarter!BL$5,Month!$B53:$IC53)</f>
        <v>0</v>
      </c>
      <c r="BM53" s="142">
        <f>SUMIF(Month!$B$4:$IC$4,Quarter!BM$5,Month!$B53:$IC53)</f>
        <v>0</v>
      </c>
      <c r="BN53" s="142">
        <f>SUMIF(Month!$B$4:$IC$4,Quarter!BN$5,Month!$B53:$IC53)</f>
        <v>0</v>
      </c>
      <c r="BO53" s="142">
        <f>SUMIF(Month!$B$4:$IC$4,Quarter!BO$5,Month!$B53:$IC53)</f>
        <v>0</v>
      </c>
      <c r="BP53" s="142">
        <f>SUMIF(Month!$B$4:$IC$4,Quarter!BP$5,Month!$B53:$IC53)</f>
        <v>0</v>
      </c>
      <c r="BQ53" s="142">
        <f>SUMIF(Month!$B$4:$IC$4,Quarter!BQ$5,Month!$B53:$IC53)</f>
        <v>0</v>
      </c>
      <c r="BR53" s="149">
        <f>SUMIF(Month!$B$4:$IC$4,Quarter!BR$5,Month!$B53:$IC53)</f>
        <v>0</v>
      </c>
      <c r="BS53" s="149">
        <f>SUMIF(Month!$B$4:$IC$4,Quarter!BS$5,Month!$B53:$IC53)</f>
        <v>0</v>
      </c>
      <c r="BT53" s="186">
        <f>SUMIF(Month!$B$4:$IC$4,Quarter!BT$5,Month!$B53:$IC53)</f>
        <v>0</v>
      </c>
      <c r="BU53" s="186">
        <f>SUMIF(Month!$B$4:$IC$4,Quarter!BU$5,Month!$B53:$IC53)</f>
        <v>0</v>
      </c>
      <c r="BV53" s="186">
        <f>SUMIF(Month!$B$4:$IC$4,Quarter!BV$5,Month!$B53:$IC53)</f>
        <v>0</v>
      </c>
      <c r="BW53" s="144">
        <f>SUMIF(Month!$B$4:$IC$4,Quarter!BW$5,Month!$B53:$IC53)</f>
        <v>0</v>
      </c>
      <c r="BX53" s="144">
        <f>SUMIF(Month!$B$4:$IC$4,Quarter!BX$5,Month!$B53:$IC53)</f>
        <v>0</v>
      </c>
      <c r="BY53" s="144">
        <f>SUMIF(Month!$B$4:$IC$4,Quarter!BY$5,Month!$B53:$IC53)</f>
        <v>0</v>
      </c>
      <c r="BZ53" s="170"/>
    </row>
    <row r="54" ht="15.75" customHeight="1">
      <c r="A54" s="148"/>
      <c r="B54" s="182"/>
      <c r="C54" s="23"/>
      <c r="D54" s="23"/>
      <c r="E54" s="23"/>
      <c r="F54" s="23"/>
      <c r="G54" s="23"/>
      <c r="H54" s="23"/>
      <c r="I54" s="23"/>
      <c r="J54" s="23"/>
      <c r="K54" s="23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23"/>
      <c r="AQ54" s="23"/>
      <c r="AR54" s="23"/>
      <c r="AS54" s="23"/>
      <c r="AT54" s="182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183"/>
      <c r="BS54" s="183"/>
      <c r="BT54" s="150"/>
      <c r="BU54" s="150"/>
      <c r="BV54" s="150"/>
      <c r="BW54" s="84"/>
      <c r="BX54" s="84"/>
      <c r="BY54" s="84"/>
      <c r="BZ54" s="75"/>
    </row>
    <row r="55" ht="15.75" customHeight="1">
      <c r="A55" s="148"/>
      <c r="B55" s="182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74"/>
      <c r="BS55" s="74"/>
      <c r="BT55" s="173"/>
      <c r="BU55" s="173"/>
      <c r="BV55" s="173"/>
      <c r="BW55" s="173"/>
      <c r="BX55" s="173"/>
      <c r="BY55" s="173"/>
      <c r="BZ55" s="187"/>
    </row>
    <row r="56" ht="15.75" customHeight="1">
      <c r="A56" s="148"/>
      <c r="B56" s="182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74"/>
      <c r="BS56" s="74"/>
      <c r="BT56" s="173"/>
      <c r="BU56" s="173"/>
      <c r="BV56" s="173"/>
      <c r="BW56" s="173"/>
      <c r="BX56" s="173"/>
      <c r="BY56" s="173"/>
      <c r="BZ56" s="187"/>
    </row>
    <row r="57" ht="15.75" customHeight="1">
      <c r="A57" s="148"/>
      <c r="B57" s="182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74"/>
      <c r="BS57" s="74"/>
      <c r="BT57" s="173"/>
      <c r="BU57" s="173"/>
      <c r="BV57" s="173"/>
      <c r="BW57" s="173"/>
      <c r="BX57" s="173"/>
      <c r="BY57" s="173"/>
      <c r="BZ57" s="187"/>
    </row>
    <row r="58" ht="15.75" customHeight="1">
      <c r="A58" s="148"/>
      <c r="B58" s="182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74"/>
      <c r="BS58" s="74"/>
      <c r="BT58" s="173"/>
      <c r="BU58" s="173"/>
      <c r="BV58" s="173"/>
      <c r="BW58" s="173"/>
      <c r="BX58" s="173"/>
      <c r="BY58" s="173"/>
      <c r="BZ58" s="187"/>
    </row>
    <row r="59" ht="15.75" customHeight="1">
      <c r="A59" s="148"/>
      <c r="B59" s="182"/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74"/>
      <c r="BS59" s="74"/>
      <c r="BT59" s="189"/>
      <c r="BU59" s="189"/>
      <c r="BV59" s="189"/>
      <c r="BW59" s="189"/>
      <c r="BX59" s="189"/>
      <c r="BY59" s="189"/>
      <c r="BZ59" s="188"/>
    </row>
    <row r="60" ht="15.75" customHeight="1">
      <c r="A60" s="148"/>
      <c r="B60" s="182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74"/>
      <c r="BS60" s="74"/>
      <c r="BT60" s="189"/>
      <c r="BU60" s="189"/>
      <c r="BV60" s="189"/>
      <c r="BW60" s="189"/>
      <c r="BX60" s="189"/>
      <c r="BY60" s="189"/>
      <c r="BZ60" s="188"/>
    </row>
    <row r="61" ht="15.75" customHeight="1">
      <c r="A61" s="148"/>
      <c r="B61" s="182"/>
      <c r="C61" s="23"/>
      <c r="D61" s="23"/>
      <c r="E61" s="23"/>
      <c r="F61" s="23"/>
      <c r="G61" s="23"/>
      <c r="H61" s="23"/>
      <c r="I61" s="23"/>
      <c r="J61" s="23"/>
      <c r="K61" s="23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23"/>
      <c r="AQ61" s="23"/>
      <c r="AR61" s="23"/>
      <c r="AS61" s="23"/>
      <c r="AT61" s="182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183"/>
      <c r="BS61" s="183"/>
      <c r="BT61" s="150"/>
      <c r="BU61" s="150"/>
      <c r="BV61" s="150"/>
      <c r="BW61" s="113"/>
      <c r="BX61" s="113"/>
      <c r="BY61" s="113"/>
      <c r="BZ61" s="23"/>
    </row>
    <row r="62" ht="15.75" customHeight="1">
      <c r="A62" s="148"/>
      <c r="B62" s="182"/>
      <c r="C62" s="23"/>
      <c r="D62" s="23"/>
      <c r="E62" s="23"/>
      <c r="F62" s="23"/>
      <c r="G62" s="23"/>
      <c r="H62" s="23"/>
      <c r="I62" s="23"/>
      <c r="J62" s="23"/>
      <c r="K62" s="23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23"/>
      <c r="AQ62" s="23"/>
      <c r="AR62" s="23"/>
      <c r="AS62" s="23"/>
      <c r="AT62" s="182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183"/>
      <c r="BS62" s="183"/>
      <c r="BT62" s="150"/>
      <c r="BU62" s="150"/>
      <c r="BV62" s="150"/>
      <c r="BW62" s="113"/>
      <c r="BX62" s="113"/>
      <c r="BY62" s="113"/>
      <c r="BZ62" s="23"/>
    </row>
    <row r="63" ht="15.75" customHeight="1">
      <c r="A63" s="148"/>
      <c r="B63" s="182"/>
      <c r="C63" s="23"/>
      <c r="D63" s="23"/>
      <c r="E63" s="23"/>
      <c r="F63" s="23"/>
      <c r="G63" s="23"/>
      <c r="H63" s="23"/>
      <c r="I63" s="23"/>
      <c r="J63" s="23"/>
      <c r="K63" s="23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23"/>
      <c r="AQ63" s="23"/>
      <c r="AR63" s="23"/>
      <c r="AS63" s="23"/>
      <c r="AT63" s="182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183"/>
      <c r="BS63" s="183"/>
      <c r="BT63" s="150"/>
      <c r="BU63" s="150"/>
      <c r="BV63" s="150"/>
      <c r="BW63" s="113"/>
      <c r="BX63" s="113"/>
      <c r="BY63" s="113"/>
      <c r="BZ63" s="23"/>
    </row>
    <row r="64" ht="15.75" customHeight="1">
      <c r="A64" s="148"/>
      <c r="B64" s="182"/>
      <c r="C64" s="23"/>
      <c r="D64" s="23"/>
      <c r="E64" s="23"/>
      <c r="F64" s="23"/>
      <c r="G64" s="23"/>
      <c r="H64" s="23"/>
      <c r="I64" s="23"/>
      <c r="J64" s="23"/>
      <c r="K64" s="23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23"/>
      <c r="AQ64" s="23"/>
      <c r="AR64" s="23"/>
      <c r="AS64" s="23"/>
      <c r="AT64" s="182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183"/>
      <c r="BS64" s="183"/>
      <c r="BT64" s="150"/>
      <c r="BU64" s="150"/>
      <c r="BV64" s="150"/>
      <c r="BW64" s="113"/>
      <c r="BX64" s="113"/>
      <c r="BY64" s="113"/>
      <c r="BZ64" s="23"/>
    </row>
    <row r="65" ht="15.75" customHeight="1">
      <c r="A65" s="148"/>
      <c r="B65" s="182"/>
      <c r="C65" s="23"/>
      <c r="D65" s="23"/>
      <c r="E65" s="23"/>
      <c r="F65" s="23"/>
      <c r="G65" s="23"/>
      <c r="H65" s="23"/>
      <c r="I65" s="23"/>
      <c r="J65" s="23"/>
      <c r="K65" s="23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23"/>
      <c r="AQ65" s="23"/>
      <c r="AR65" s="23"/>
      <c r="AS65" s="23"/>
      <c r="AT65" s="182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183"/>
      <c r="BS65" s="183"/>
      <c r="BT65" s="150"/>
      <c r="BU65" s="150"/>
      <c r="BV65" s="150"/>
      <c r="BW65" s="113"/>
      <c r="BX65" s="113"/>
      <c r="BY65" s="113"/>
      <c r="BZ65" s="23"/>
    </row>
    <row r="66" ht="15.75" customHeight="1">
      <c r="A66" s="148"/>
      <c r="B66" s="182"/>
      <c r="C66" s="23"/>
      <c r="D66" s="23"/>
      <c r="E66" s="23"/>
      <c r="F66" s="23"/>
      <c r="G66" s="23"/>
      <c r="H66" s="23"/>
      <c r="I66" s="23"/>
      <c r="J66" s="23"/>
      <c r="K66" s="23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23"/>
      <c r="AQ66" s="23"/>
      <c r="AR66" s="23"/>
      <c r="AS66" s="23"/>
      <c r="AT66" s="182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183"/>
      <c r="BS66" s="183"/>
      <c r="BT66" s="150"/>
      <c r="BU66" s="150"/>
      <c r="BV66" s="150"/>
      <c r="BW66" s="113"/>
      <c r="BX66" s="113"/>
      <c r="BY66" s="113"/>
      <c r="BZ66" s="23"/>
    </row>
    <row r="67" ht="15.75" customHeight="1">
      <c r="A67" s="148"/>
      <c r="B67" s="182"/>
      <c r="C67" s="23"/>
      <c r="D67" s="23"/>
      <c r="E67" s="23"/>
      <c r="F67" s="23"/>
      <c r="G67" s="23"/>
      <c r="H67" s="23"/>
      <c r="I67" s="23"/>
      <c r="J67" s="23"/>
      <c r="K67" s="23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23"/>
      <c r="AQ67" s="23"/>
      <c r="AR67" s="23"/>
      <c r="AS67" s="23"/>
      <c r="AT67" s="182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183"/>
      <c r="BS67" s="183"/>
      <c r="BT67" s="150"/>
      <c r="BU67" s="150"/>
      <c r="BV67" s="150"/>
      <c r="BW67" s="113"/>
      <c r="BX67" s="113"/>
      <c r="BY67" s="113"/>
      <c r="BZ67" s="23"/>
    </row>
    <row r="68" ht="15.75" customHeight="1">
      <c r="A68" s="148"/>
      <c r="B68" s="182"/>
      <c r="C68" s="23"/>
      <c r="D68" s="23"/>
      <c r="E68" s="23"/>
      <c r="F68" s="23"/>
      <c r="G68" s="23"/>
      <c r="H68" s="23"/>
      <c r="I68" s="23"/>
      <c r="J68" s="23"/>
      <c r="K68" s="23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23"/>
      <c r="AQ68" s="23"/>
      <c r="AR68" s="23"/>
      <c r="AS68" s="23"/>
      <c r="AT68" s="182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183"/>
      <c r="BS68" s="183"/>
      <c r="BT68" s="150"/>
      <c r="BU68" s="150"/>
      <c r="BV68" s="150"/>
      <c r="BW68" s="113"/>
      <c r="BX68" s="113"/>
      <c r="BY68" s="113"/>
      <c r="BZ68" s="23"/>
    </row>
    <row r="69" ht="15.75" customHeight="1">
      <c r="A69" s="148"/>
      <c r="B69" s="182"/>
      <c r="C69" s="23"/>
      <c r="D69" s="23"/>
      <c r="E69" s="23"/>
      <c r="F69" s="23"/>
      <c r="G69" s="23"/>
      <c r="H69" s="23"/>
      <c r="I69" s="23"/>
      <c r="J69" s="23"/>
      <c r="K69" s="23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23"/>
      <c r="AQ69" s="23"/>
      <c r="AR69" s="23"/>
      <c r="AS69" s="23"/>
      <c r="AT69" s="182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183"/>
      <c r="BS69" s="183"/>
      <c r="BT69" s="150"/>
      <c r="BU69" s="150"/>
      <c r="BV69" s="150"/>
      <c r="BW69" s="113"/>
      <c r="BX69" s="113"/>
      <c r="BY69" s="113"/>
      <c r="BZ69" s="23"/>
    </row>
    <row r="70" ht="15.75" customHeight="1">
      <c r="A70" s="148"/>
      <c r="B70" s="182"/>
      <c r="C70" s="23"/>
      <c r="D70" s="23"/>
      <c r="E70" s="23"/>
      <c r="F70" s="23"/>
      <c r="G70" s="23"/>
      <c r="H70" s="23"/>
      <c r="I70" s="23"/>
      <c r="J70" s="23"/>
      <c r="K70" s="23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23"/>
      <c r="AQ70" s="23"/>
      <c r="AR70" s="23"/>
      <c r="AS70" s="23"/>
      <c r="AT70" s="182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183"/>
      <c r="BS70" s="183"/>
      <c r="BT70" s="150"/>
      <c r="BU70" s="150"/>
      <c r="BV70" s="150"/>
      <c r="BW70" s="113"/>
      <c r="BX70" s="113"/>
      <c r="BY70" s="113"/>
      <c r="BZ70" s="23"/>
    </row>
    <row r="71" ht="15.75" customHeight="1">
      <c r="A71" s="148"/>
      <c r="B71" s="182"/>
      <c r="C71" s="23"/>
      <c r="D71" s="23"/>
      <c r="E71" s="23"/>
      <c r="F71" s="23"/>
      <c r="G71" s="23"/>
      <c r="H71" s="23"/>
      <c r="I71" s="23"/>
      <c r="J71" s="23"/>
      <c r="K71" s="23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23"/>
      <c r="AQ71" s="23"/>
      <c r="AR71" s="23"/>
      <c r="AS71" s="23"/>
      <c r="AT71" s="182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183"/>
      <c r="BS71" s="183"/>
      <c r="BT71" s="150"/>
      <c r="BU71" s="150"/>
      <c r="BV71" s="150"/>
      <c r="BW71" s="113"/>
      <c r="BX71" s="113"/>
      <c r="BY71" s="113"/>
      <c r="BZ71" s="23"/>
    </row>
    <row r="72" ht="15.75" customHeight="1">
      <c r="A72" s="148"/>
      <c r="B72" s="182"/>
      <c r="C72" s="23"/>
      <c r="D72" s="23"/>
      <c r="E72" s="23"/>
      <c r="F72" s="23"/>
      <c r="G72" s="23"/>
      <c r="H72" s="23"/>
      <c r="I72" s="23"/>
      <c r="J72" s="23"/>
      <c r="K72" s="23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23"/>
      <c r="AQ72" s="23"/>
      <c r="AR72" s="23"/>
      <c r="AS72" s="23"/>
      <c r="AT72" s="182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183"/>
      <c r="BS72" s="183"/>
      <c r="BT72" s="150"/>
      <c r="BU72" s="150"/>
      <c r="BV72" s="150"/>
      <c r="BW72" s="113"/>
      <c r="BX72" s="113"/>
      <c r="BY72" s="113"/>
      <c r="BZ72" s="23"/>
    </row>
    <row r="73" ht="15.75" customHeight="1">
      <c r="A73" s="148"/>
      <c r="B73" s="182"/>
      <c r="C73" s="23"/>
      <c r="D73" s="23"/>
      <c r="E73" s="23"/>
      <c r="F73" s="23"/>
      <c r="G73" s="23"/>
      <c r="H73" s="23"/>
      <c r="I73" s="23"/>
      <c r="J73" s="23"/>
      <c r="K73" s="23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23"/>
      <c r="AQ73" s="23"/>
      <c r="AR73" s="23"/>
      <c r="AS73" s="23"/>
      <c r="AT73" s="182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183"/>
      <c r="BS73" s="183"/>
      <c r="BT73" s="150"/>
      <c r="BU73" s="150"/>
      <c r="BV73" s="150"/>
      <c r="BW73" s="113"/>
      <c r="BX73" s="113"/>
      <c r="BY73" s="113"/>
      <c r="BZ73" s="23"/>
    </row>
    <row r="74" ht="15.75" customHeight="1">
      <c r="A74" s="148"/>
      <c r="B74" s="182"/>
      <c r="C74" s="23"/>
      <c r="D74" s="23"/>
      <c r="E74" s="23"/>
      <c r="F74" s="23"/>
      <c r="G74" s="23"/>
      <c r="H74" s="23"/>
      <c r="I74" s="23"/>
      <c r="J74" s="23"/>
      <c r="K74" s="23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23"/>
      <c r="AQ74" s="23"/>
      <c r="AR74" s="23"/>
      <c r="AS74" s="23"/>
      <c r="AT74" s="182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183"/>
      <c r="BS74" s="183"/>
      <c r="BT74" s="150"/>
      <c r="BU74" s="150"/>
      <c r="BV74" s="150"/>
      <c r="BW74" s="113"/>
      <c r="BX74" s="113"/>
      <c r="BY74" s="113"/>
      <c r="BZ74" s="23"/>
    </row>
    <row r="75" ht="15.75" customHeight="1">
      <c r="A75" s="148"/>
      <c r="B75" s="182"/>
      <c r="C75" s="23"/>
      <c r="D75" s="23"/>
      <c r="E75" s="23"/>
      <c r="F75" s="23"/>
      <c r="G75" s="23"/>
      <c r="H75" s="23"/>
      <c r="I75" s="23"/>
      <c r="J75" s="23"/>
      <c r="K75" s="23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23"/>
      <c r="AQ75" s="23"/>
      <c r="AR75" s="23"/>
      <c r="AS75" s="23"/>
      <c r="AT75" s="182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183"/>
      <c r="BS75" s="183"/>
      <c r="BT75" s="150"/>
      <c r="BU75" s="150"/>
      <c r="BV75" s="150"/>
      <c r="BW75" s="113"/>
      <c r="BX75" s="113"/>
      <c r="BY75" s="113"/>
      <c r="BZ75" s="23"/>
    </row>
    <row r="76" ht="15.75" customHeight="1">
      <c r="A76" s="148"/>
      <c r="B76" s="182"/>
      <c r="C76" s="23"/>
      <c r="D76" s="23"/>
      <c r="E76" s="23"/>
      <c r="F76" s="23"/>
      <c r="G76" s="23"/>
      <c r="H76" s="23"/>
      <c r="I76" s="23"/>
      <c r="J76" s="23"/>
      <c r="K76" s="23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23"/>
      <c r="AQ76" s="23"/>
      <c r="AR76" s="23"/>
      <c r="AS76" s="23"/>
      <c r="AT76" s="182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183"/>
      <c r="BS76" s="183"/>
      <c r="BT76" s="150"/>
      <c r="BU76" s="150"/>
      <c r="BV76" s="150"/>
      <c r="BW76" s="113"/>
      <c r="BX76" s="113"/>
      <c r="BY76" s="113"/>
      <c r="BZ76" s="23"/>
    </row>
    <row r="77" ht="15.75" customHeight="1">
      <c r="A77" s="148"/>
      <c r="B77" s="182"/>
      <c r="C77" s="23"/>
      <c r="D77" s="23"/>
      <c r="E77" s="23"/>
      <c r="F77" s="23"/>
      <c r="G77" s="23"/>
      <c r="H77" s="23"/>
      <c r="I77" s="23"/>
      <c r="J77" s="23"/>
      <c r="K77" s="23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23"/>
      <c r="AQ77" s="23"/>
      <c r="AR77" s="23"/>
      <c r="AS77" s="23"/>
      <c r="AT77" s="182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183"/>
      <c r="BS77" s="183"/>
      <c r="BT77" s="150"/>
      <c r="BU77" s="150"/>
      <c r="BV77" s="150"/>
      <c r="BW77" s="113"/>
      <c r="BX77" s="113"/>
      <c r="BY77" s="113"/>
      <c r="BZ77" s="23"/>
    </row>
    <row r="78" ht="15.75" customHeight="1">
      <c r="A78" s="148"/>
      <c r="B78" s="182"/>
      <c r="C78" s="23"/>
      <c r="D78" s="23"/>
      <c r="E78" s="23"/>
      <c r="F78" s="23"/>
      <c r="G78" s="23"/>
      <c r="H78" s="23"/>
      <c r="I78" s="23"/>
      <c r="J78" s="23"/>
      <c r="K78" s="23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23"/>
      <c r="AQ78" s="23"/>
      <c r="AR78" s="23"/>
      <c r="AS78" s="23"/>
      <c r="AT78" s="182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183"/>
      <c r="BS78" s="183"/>
      <c r="BT78" s="150"/>
      <c r="BU78" s="150"/>
      <c r="BV78" s="150"/>
      <c r="BW78" s="113"/>
      <c r="BX78" s="113"/>
      <c r="BY78" s="113"/>
      <c r="BZ78" s="23"/>
    </row>
    <row r="79" ht="15.75" customHeight="1">
      <c r="A79" s="148"/>
      <c r="B79" s="182"/>
      <c r="C79" s="23"/>
      <c r="D79" s="23"/>
      <c r="E79" s="23"/>
      <c r="F79" s="23"/>
      <c r="G79" s="23"/>
      <c r="H79" s="23"/>
      <c r="I79" s="23"/>
      <c r="J79" s="23"/>
      <c r="K79" s="23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23"/>
      <c r="AQ79" s="23"/>
      <c r="AR79" s="23"/>
      <c r="AS79" s="23"/>
      <c r="AT79" s="182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183"/>
      <c r="BS79" s="183"/>
      <c r="BT79" s="150"/>
      <c r="BU79" s="150"/>
      <c r="BV79" s="150"/>
      <c r="BW79" s="113"/>
      <c r="BX79" s="113"/>
      <c r="BY79" s="113"/>
      <c r="BZ79" s="23"/>
    </row>
    <row r="80" ht="15.75" customHeight="1">
      <c r="A80" s="148"/>
      <c r="B80" s="182"/>
      <c r="C80" s="23"/>
      <c r="D80" s="23"/>
      <c r="E80" s="23"/>
      <c r="F80" s="23"/>
      <c r="G80" s="23"/>
      <c r="H80" s="23"/>
      <c r="I80" s="23"/>
      <c r="J80" s="23"/>
      <c r="K80" s="23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23"/>
      <c r="AQ80" s="23"/>
      <c r="AR80" s="23"/>
      <c r="AS80" s="23"/>
      <c r="AT80" s="182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183"/>
      <c r="BS80" s="183"/>
      <c r="BT80" s="150"/>
      <c r="BU80" s="150"/>
      <c r="BV80" s="150"/>
      <c r="BW80" s="113"/>
      <c r="BX80" s="113"/>
      <c r="BY80" s="113"/>
      <c r="BZ80" s="23"/>
    </row>
    <row r="81" ht="15.75" customHeight="1">
      <c r="A81" s="148"/>
      <c r="B81" s="182"/>
      <c r="C81" s="23"/>
      <c r="D81" s="23"/>
      <c r="E81" s="23"/>
      <c r="F81" s="23"/>
      <c r="G81" s="23"/>
      <c r="H81" s="23"/>
      <c r="I81" s="23"/>
      <c r="J81" s="23"/>
      <c r="K81" s="23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23"/>
      <c r="AQ81" s="23"/>
      <c r="AR81" s="23"/>
      <c r="AS81" s="23"/>
      <c r="AT81" s="182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183"/>
      <c r="BS81" s="183"/>
      <c r="BT81" s="150"/>
      <c r="BU81" s="150"/>
      <c r="BV81" s="150"/>
      <c r="BW81" s="113"/>
      <c r="BX81" s="113"/>
      <c r="BY81" s="113"/>
      <c r="BZ81" s="23"/>
    </row>
    <row r="82" ht="15.75" customHeight="1">
      <c r="A82" s="148"/>
      <c r="B82" s="182"/>
      <c r="C82" s="23"/>
      <c r="D82" s="23"/>
      <c r="E82" s="23"/>
      <c r="F82" s="23"/>
      <c r="G82" s="23"/>
      <c r="H82" s="23"/>
      <c r="I82" s="23"/>
      <c r="J82" s="23"/>
      <c r="K82" s="23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23"/>
      <c r="AQ82" s="23"/>
      <c r="AR82" s="23"/>
      <c r="AS82" s="23"/>
      <c r="AT82" s="182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183"/>
      <c r="BS82" s="183"/>
      <c r="BT82" s="150"/>
      <c r="BU82" s="150"/>
      <c r="BV82" s="150"/>
      <c r="BW82" s="113"/>
      <c r="BX82" s="113"/>
      <c r="BY82" s="113"/>
      <c r="BZ82" s="23"/>
    </row>
    <row r="83" ht="15.75" customHeight="1">
      <c r="A83" s="148"/>
      <c r="B83" s="182"/>
      <c r="C83" s="23"/>
      <c r="D83" s="23"/>
      <c r="E83" s="23"/>
      <c r="F83" s="23"/>
      <c r="G83" s="23"/>
      <c r="H83" s="23"/>
      <c r="I83" s="23"/>
      <c r="J83" s="23"/>
      <c r="K83" s="23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23"/>
      <c r="AQ83" s="23"/>
      <c r="AR83" s="23"/>
      <c r="AS83" s="23"/>
      <c r="AT83" s="182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183"/>
      <c r="BS83" s="183"/>
      <c r="BT83" s="150"/>
      <c r="BU83" s="150"/>
      <c r="BV83" s="150"/>
      <c r="BW83" s="113"/>
      <c r="BX83" s="113"/>
      <c r="BY83" s="113"/>
      <c r="BZ83" s="23"/>
    </row>
    <row r="84" ht="15.75" customHeight="1">
      <c r="A84" s="148"/>
      <c r="B84" s="182"/>
      <c r="C84" s="23"/>
      <c r="D84" s="23"/>
      <c r="E84" s="23"/>
      <c r="F84" s="23"/>
      <c r="G84" s="23"/>
      <c r="H84" s="23"/>
      <c r="I84" s="23"/>
      <c r="J84" s="23"/>
      <c r="K84" s="23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23"/>
      <c r="AQ84" s="23"/>
      <c r="AR84" s="23"/>
      <c r="AS84" s="23"/>
      <c r="AT84" s="182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183"/>
      <c r="BS84" s="183"/>
      <c r="BT84" s="150"/>
      <c r="BU84" s="150"/>
      <c r="BV84" s="150"/>
      <c r="BW84" s="113"/>
      <c r="BX84" s="113"/>
      <c r="BY84" s="113"/>
      <c r="BZ84" s="23"/>
    </row>
    <row r="85" ht="15.75" customHeight="1">
      <c r="A85" s="148"/>
      <c r="B85" s="182"/>
      <c r="C85" s="23"/>
      <c r="D85" s="23"/>
      <c r="E85" s="23"/>
      <c r="F85" s="23"/>
      <c r="G85" s="23"/>
      <c r="H85" s="23"/>
      <c r="I85" s="23"/>
      <c r="J85" s="23"/>
      <c r="K85" s="23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23"/>
      <c r="AQ85" s="23"/>
      <c r="AR85" s="23"/>
      <c r="AS85" s="23"/>
      <c r="AT85" s="182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183"/>
      <c r="BS85" s="183"/>
      <c r="BT85" s="150"/>
      <c r="BU85" s="150"/>
      <c r="BV85" s="150"/>
      <c r="BW85" s="113"/>
      <c r="BX85" s="113"/>
      <c r="BY85" s="113"/>
      <c r="BZ85" s="23"/>
    </row>
    <row r="86" ht="15.75" customHeight="1">
      <c r="A86" s="148"/>
      <c r="B86" s="182"/>
      <c r="C86" s="23"/>
      <c r="D86" s="23"/>
      <c r="E86" s="23"/>
      <c r="F86" s="23"/>
      <c r="G86" s="23"/>
      <c r="H86" s="23"/>
      <c r="I86" s="23"/>
      <c r="J86" s="23"/>
      <c r="K86" s="23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23"/>
      <c r="AQ86" s="23"/>
      <c r="AR86" s="23"/>
      <c r="AS86" s="23"/>
      <c r="AT86" s="182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183"/>
      <c r="BS86" s="183"/>
      <c r="BT86" s="150"/>
      <c r="BU86" s="150"/>
      <c r="BV86" s="150"/>
      <c r="BW86" s="113"/>
      <c r="BX86" s="113"/>
      <c r="BY86" s="113"/>
      <c r="BZ86" s="23"/>
    </row>
    <row r="87" ht="15.75" customHeight="1">
      <c r="A87" s="148"/>
      <c r="B87" s="182"/>
      <c r="C87" s="23"/>
      <c r="D87" s="23"/>
      <c r="E87" s="23"/>
      <c r="F87" s="23"/>
      <c r="G87" s="23"/>
      <c r="H87" s="23"/>
      <c r="I87" s="23"/>
      <c r="J87" s="23"/>
      <c r="K87" s="23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23"/>
      <c r="AQ87" s="23"/>
      <c r="AR87" s="23"/>
      <c r="AS87" s="23"/>
      <c r="AT87" s="182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183"/>
      <c r="BS87" s="183"/>
      <c r="BT87" s="150"/>
      <c r="BU87" s="150"/>
      <c r="BV87" s="150"/>
      <c r="BW87" s="113"/>
      <c r="BX87" s="113"/>
      <c r="BY87" s="113"/>
      <c r="BZ87" s="23"/>
    </row>
    <row r="88" ht="15.75" customHeight="1">
      <c r="A88" s="148"/>
      <c r="B88" s="182"/>
      <c r="C88" s="23"/>
      <c r="D88" s="23"/>
      <c r="E88" s="23"/>
      <c r="F88" s="23"/>
      <c r="G88" s="23"/>
      <c r="H88" s="23"/>
      <c r="I88" s="23"/>
      <c r="J88" s="23"/>
      <c r="K88" s="23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23"/>
      <c r="AQ88" s="23"/>
      <c r="AR88" s="23"/>
      <c r="AS88" s="23"/>
      <c r="AT88" s="182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183"/>
      <c r="BS88" s="183"/>
      <c r="BT88" s="150"/>
      <c r="BU88" s="150"/>
      <c r="BV88" s="150"/>
      <c r="BW88" s="113"/>
      <c r="BX88" s="113"/>
      <c r="BY88" s="113"/>
      <c r="BZ88" s="23"/>
    </row>
    <row r="89" ht="15.75" customHeight="1">
      <c r="A89" s="148"/>
      <c r="B89" s="182"/>
      <c r="C89" s="23"/>
      <c r="D89" s="23"/>
      <c r="E89" s="23"/>
      <c r="F89" s="23"/>
      <c r="G89" s="23"/>
      <c r="H89" s="23"/>
      <c r="I89" s="23"/>
      <c r="J89" s="23"/>
      <c r="K89" s="23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23"/>
      <c r="AQ89" s="23"/>
      <c r="AR89" s="23"/>
      <c r="AS89" s="23"/>
      <c r="AT89" s="182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183"/>
      <c r="BS89" s="183"/>
      <c r="BT89" s="150"/>
      <c r="BU89" s="150"/>
      <c r="BV89" s="150"/>
      <c r="BW89" s="113"/>
      <c r="BX89" s="113"/>
      <c r="BY89" s="113"/>
      <c r="BZ89" s="23"/>
    </row>
    <row r="90" ht="15.75" customHeight="1">
      <c r="A90" s="148"/>
      <c r="B90" s="182"/>
      <c r="C90" s="23"/>
      <c r="D90" s="23"/>
      <c r="E90" s="23"/>
      <c r="F90" s="23"/>
      <c r="G90" s="23"/>
      <c r="H90" s="23"/>
      <c r="I90" s="23"/>
      <c r="J90" s="23"/>
      <c r="K90" s="23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23"/>
      <c r="AQ90" s="23"/>
      <c r="AR90" s="23"/>
      <c r="AS90" s="23"/>
      <c r="AT90" s="182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183"/>
      <c r="BS90" s="183"/>
      <c r="BT90" s="150"/>
      <c r="BU90" s="150"/>
      <c r="BV90" s="150"/>
      <c r="BW90" s="113"/>
      <c r="BX90" s="113"/>
      <c r="BY90" s="113"/>
      <c r="BZ90" s="23"/>
    </row>
    <row r="91" ht="15.75" customHeight="1">
      <c r="A91" s="148"/>
      <c r="B91" s="182"/>
      <c r="C91" s="23"/>
      <c r="D91" s="23"/>
      <c r="E91" s="23"/>
      <c r="F91" s="23"/>
      <c r="G91" s="23"/>
      <c r="H91" s="23"/>
      <c r="I91" s="23"/>
      <c r="J91" s="23"/>
      <c r="K91" s="23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23"/>
      <c r="AQ91" s="23"/>
      <c r="AR91" s="23"/>
      <c r="AS91" s="23"/>
      <c r="AT91" s="182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183"/>
      <c r="BS91" s="183"/>
      <c r="BT91" s="150"/>
      <c r="BU91" s="150"/>
      <c r="BV91" s="150"/>
      <c r="BW91" s="113"/>
      <c r="BX91" s="113"/>
      <c r="BY91" s="113"/>
      <c r="BZ91" s="23"/>
    </row>
    <row r="92" ht="15.75" customHeight="1">
      <c r="A92" s="148"/>
      <c r="B92" s="182"/>
      <c r="C92" s="23"/>
      <c r="D92" s="23"/>
      <c r="E92" s="23"/>
      <c r="F92" s="23"/>
      <c r="G92" s="23"/>
      <c r="H92" s="23"/>
      <c r="I92" s="23"/>
      <c r="J92" s="23"/>
      <c r="K92" s="23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23"/>
      <c r="AQ92" s="23"/>
      <c r="AR92" s="23"/>
      <c r="AS92" s="23"/>
      <c r="AT92" s="182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183"/>
      <c r="BS92" s="183"/>
      <c r="BT92" s="150"/>
      <c r="BU92" s="150"/>
      <c r="BV92" s="150"/>
      <c r="BW92" s="113"/>
      <c r="BX92" s="113"/>
      <c r="BY92" s="113"/>
      <c r="BZ92" s="23"/>
    </row>
    <row r="93" ht="15.75" customHeight="1">
      <c r="A93" s="148"/>
      <c r="B93" s="182"/>
      <c r="C93" s="23"/>
      <c r="D93" s="23"/>
      <c r="E93" s="23"/>
      <c r="F93" s="23"/>
      <c r="G93" s="23"/>
      <c r="H93" s="23"/>
      <c r="I93" s="23"/>
      <c r="J93" s="23"/>
      <c r="K93" s="23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23"/>
      <c r="AQ93" s="23"/>
      <c r="AR93" s="23"/>
      <c r="AS93" s="23"/>
      <c r="AT93" s="182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183"/>
      <c r="BS93" s="183"/>
      <c r="BT93" s="150"/>
      <c r="BU93" s="150"/>
      <c r="BV93" s="150"/>
      <c r="BW93" s="113"/>
      <c r="BX93" s="113"/>
      <c r="BY93" s="113"/>
      <c r="BZ93" s="23"/>
    </row>
    <row r="94" ht="15.75" customHeight="1">
      <c r="A94" s="148"/>
      <c r="B94" s="182"/>
      <c r="C94" s="23"/>
      <c r="D94" s="23"/>
      <c r="E94" s="23"/>
      <c r="F94" s="23"/>
      <c r="G94" s="23"/>
      <c r="H94" s="23"/>
      <c r="I94" s="23"/>
      <c r="J94" s="23"/>
      <c r="K94" s="23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23"/>
      <c r="AQ94" s="23"/>
      <c r="AR94" s="23"/>
      <c r="AS94" s="23"/>
      <c r="AT94" s="182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183"/>
      <c r="BS94" s="183"/>
      <c r="BT94" s="150"/>
      <c r="BU94" s="150"/>
      <c r="BV94" s="150"/>
      <c r="BW94" s="113"/>
      <c r="BX94" s="113"/>
      <c r="BY94" s="113"/>
      <c r="BZ94" s="23"/>
    </row>
    <row r="95" ht="15.75" customHeight="1">
      <c r="A95" s="148"/>
      <c r="B95" s="182"/>
      <c r="C95" s="23"/>
      <c r="D95" s="23"/>
      <c r="E95" s="23"/>
      <c r="F95" s="23"/>
      <c r="G95" s="23"/>
      <c r="H95" s="23"/>
      <c r="I95" s="23"/>
      <c r="J95" s="23"/>
      <c r="K95" s="23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23"/>
      <c r="AQ95" s="23"/>
      <c r="AR95" s="23"/>
      <c r="AS95" s="23"/>
      <c r="AT95" s="182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183"/>
      <c r="BS95" s="183"/>
      <c r="BT95" s="150"/>
      <c r="BU95" s="150"/>
      <c r="BV95" s="150"/>
      <c r="BW95" s="113"/>
      <c r="BX95" s="113"/>
      <c r="BY95" s="113"/>
      <c r="BZ95" s="23"/>
    </row>
    <row r="96" ht="15.75" customHeight="1">
      <c r="A96" s="148"/>
      <c r="B96" s="182"/>
      <c r="C96" s="23"/>
      <c r="D96" s="23"/>
      <c r="E96" s="23"/>
      <c r="F96" s="23"/>
      <c r="G96" s="23"/>
      <c r="H96" s="23"/>
      <c r="I96" s="23"/>
      <c r="J96" s="23"/>
      <c r="K96" s="23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23"/>
      <c r="AQ96" s="23"/>
      <c r="AR96" s="23"/>
      <c r="AS96" s="23"/>
      <c r="AT96" s="182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183"/>
      <c r="BS96" s="183"/>
      <c r="BT96" s="150"/>
      <c r="BU96" s="150"/>
      <c r="BV96" s="150"/>
      <c r="BW96" s="113"/>
      <c r="BX96" s="113"/>
      <c r="BY96" s="113"/>
      <c r="BZ96" s="23"/>
    </row>
    <row r="97" ht="15.75" customHeight="1">
      <c r="A97" s="148"/>
      <c r="B97" s="182"/>
      <c r="C97" s="23"/>
      <c r="D97" s="23"/>
      <c r="E97" s="23"/>
      <c r="F97" s="23"/>
      <c r="G97" s="23"/>
      <c r="H97" s="23"/>
      <c r="I97" s="23"/>
      <c r="J97" s="23"/>
      <c r="K97" s="23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23"/>
      <c r="AQ97" s="23"/>
      <c r="AR97" s="23"/>
      <c r="AS97" s="23"/>
      <c r="AT97" s="182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183"/>
      <c r="BS97" s="183"/>
      <c r="BT97" s="150"/>
      <c r="BU97" s="150"/>
      <c r="BV97" s="150"/>
      <c r="BW97" s="113"/>
      <c r="BX97" s="113"/>
      <c r="BY97" s="113"/>
      <c r="BZ97" s="23"/>
    </row>
    <row r="98" ht="15.75" customHeight="1">
      <c r="A98" s="148"/>
      <c r="B98" s="182"/>
      <c r="C98" s="23"/>
      <c r="D98" s="23"/>
      <c r="E98" s="23"/>
      <c r="F98" s="23"/>
      <c r="G98" s="23"/>
      <c r="H98" s="23"/>
      <c r="I98" s="23"/>
      <c r="J98" s="23"/>
      <c r="K98" s="23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23"/>
      <c r="AQ98" s="23"/>
      <c r="AR98" s="23"/>
      <c r="AS98" s="23"/>
      <c r="AT98" s="182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183"/>
      <c r="BS98" s="183"/>
      <c r="BT98" s="150"/>
      <c r="BU98" s="150"/>
      <c r="BV98" s="150"/>
      <c r="BW98" s="113"/>
      <c r="BX98" s="113"/>
      <c r="BY98" s="113"/>
      <c r="BZ98" s="23"/>
    </row>
    <row r="99" ht="15.75" customHeight="1">
      <c r="A99" s="148"/>
      <c r="B99" s="182"/>
      <c r="C99" s="23"/>
      <c r="D99" s="23"/>
      <c r="E99" s="23"/>
      <c r="F99" s="23"/>
      <c r="G99" s="23"/>
      <c r="H99" s="23"/>
      <c r="I99" s="23"/>
      <c r="J99" s="23"/>
      <c r="K99" s="23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23"/>
      <c r="AQ99" s="23"/>
      <c r="AR99" s="23"/>
      <c r="AS99" s="23"/>
      <c r="AT99" s="182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183"/>
      <c r="BS99" s="183"/>
      <c r="BT99" s="150"/>
      <c r="BU99" s="150"/>
      <c r="BV99" s="150"/>
      <c r="BW99" s="113"/>
      <c r="BX99" s="113"/>
      <c r="BY99" s="113"/>
      <c r="BZ99" s="23"/>
    </row>
    <row r="100" ht="15.75" customHeight="1">
      <c r="A100" s="148"/>
      <c r="B100" s="182"/>
      <c r="C100" s="23"/>
      <c r="D100" s="23"/>
      <c r="E100" s="23"/>
      <c r="F100" s="23"/>
      <c r="G100" s="23"/>
      <c r="H100" s="23"/>
      <c r="I100" s="23"/>
      <c r="J100" s="23"/>
      <c r="K100" s="23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23"/>
      <c r="AQ100" s="23"/>
      <c r="AR100" s="23"/>
      <c r="AS100" s="23"/>
      <c r="AT100" s="182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183"/>
      <c r="BS100" s="183"/>
      <c r="BT100" s="150"/>
      <c r="BU100" s="150"/>
      <c r="BV100" s="150"/>
      <c r="BW100" s="113"/>
      <c r="BX100" s="113"/>
      <c r="BY100" s="113"/>
      <c r="BZ100" s="23"/>
    </row>
    <row r="101" ht="15.75" customHeight="1">
      <c r="A101" s="148"/>
      <c r="B101" s="182"/>
      <c r="C101" s="23"/>
      <c r="D101" s="23"/>
      <c r="E101" s="23"/>
      <c r="F101" s="23"/>
      <c r="G101" s="23"/>
      <c r="H101" s="23"/>
      <c r="I101" s="23"/>
      <c r="J101" s="23"/>
      <c r="K101" s="23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23"/>
      <c r="AQ101" s="23"/>
      <c r="AR101" s="23"/>
      <c r="AS101" s="23"/>
      <c r="AT101" s="182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183"/>
      <c r="BS101" s="183"/>
      <c r="BT101" s="150"/>
      <c r="BU101" s="150"/>
      <c r="BV101" s="150"/>
      <c r="BW101" s="113"/>
      <c r="BX101" s="113"/>
      <c r="BY101" s="113"/>
      <c r="BZ101" s="23"/>
    </row>
    <row r="102" ht="15.75" customHeight="1">
      <c r="A102" s="148"/>
      <c r="B102" s="182"/>
      <c r="C102" s="23"/>
      <c r="D102" s="23"/>
      <c r="E102" s="23"/>
      <c r="F102" s="23"/>
      <c r="G102" s="23"/>
      <c r="H102" s="23"/>
      <c r="I102" s="23"/>
      <c r="J102" s="23"/>
      <c r="K102" s="23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23"/>
      <c r="AQ102" s="23"/>
      <c r="AR102" s="23"/>
      <c r="AS102" s="23"/>
      <c r="AT102" s="182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183"/>
      <c r="BS102" s="183"/>
      <c r="BT102" s="150"/>
      <c r="BU102" s="150"/>
      <c r="BV102" s="150"/>
      <c r="BW102" s="113"/>
      <c r="BX102" s="113"/>
      <c r="BY102" s="113"/>
      <c r="BZ102" s="23"/>
    </row>
    <row r="103" ht="15.75" customHeight="1">
      <c r="A103" s="148"/>
      <c r="B103" s="182"/>
      <c r="C103" s="23"/>
      <c r="D103" s="23"/>
      <c r="E103" s="23"/>
      <c r="F103" s="23"/>
      <c r="G103" s="23"/>
      <c r="H103" s="23"/>
      <c r="I103" s="23"/>
      <c r="J103" s="23"/>
      <c r="K103" s="23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23"/>
      <c r="AQ103" s="23"/>
      <c r="AR103" s="23"/>
      <c r="AS103" s="23"/>
      <c r="AT103" s="182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183"/>
      <c r="BS103" s="183"/>
      <c r="BT103" s="150"/>
      <c r="BU103" s="150"/>
      <c r="BV103" s="150"/>
      <c r="BW103" s="113"/>
      <c r="BX103" s="113"/>
      <c r="BY103" s="113"/>
      <c r="BZ103" s="23"/>
    </row>
    <row r="104" ht="15.75" customHeight="1">
      <c r="A104" s="148"/>
      <c r="B104" s="182"/>
      <c r="C104" s="23"/>
      <c r="D104" s="23"/>
      <c r="E104" s="23"/>
      <c r="F104" s="23"/>
      <c r="G104" s="23"/>
      <c r="H104" s="23"/>
      <c r="I104" s="23"/>
      <c r="J104" s="23"/>
      <c r="K104" s="23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23"/>
      <c r="AQ104" s="23"/>
      <c r="AR104" s="23"/>
      <c r="AS104" s="23"/>
      <c r="AT104" s="182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183"/>
      <c r="BS104" s="183"/>
      <c r="BT104" s="150"/>
      <c r="BU104" s="150"/>
      <c r="BV104" s="150"/>
      <c r="BW104" s="113"/>
      <c r="BX104" s="113"/>
      <c r="BY104" s="113"/>
      <c r="BZ104" s="23"/>
    </row>
    <row r="105" ht="15.75" customHeight="1">
      <c r="A105" s="148"/>
      <c r="B105" s="182"/>
      <c r="C105" s="23"/>
      <c r="D105" s="23"/>
      <c r="E105" s="23"/>
      <c r="F105" s="23"/>
      <c r="G105" s="23"/>
      <c r="H105" s="23"/>
      <c r="I105" s="23"/>
      <c r="J105" s="23"/>
      <c r="K105" s="23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23"/>
      <c r="AQ105" s="23"/>
      <c r="AR105" s="23"/>
      <c r="AS105" s="23"/>
      <c r="AT105" s="182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183"/>
      <c r="BS105" s="183"/>
      <c r="BT105" s="150"/>
      <c r="BU105" s="150"/>
      <c r="BV105" s="150"/>
      <c r="BW105" s="113"/>
      <c r="BX105" s="113"/>
      <c r="BY105" s="113"/>
      <c r="BZ105" s="23"/>
    </row>
    <row r="106" ht="15.75" customHeight="1">
      <c r="A106" s="148"/>
      <c r="B106" s="182"/>
      <c r="C106" s="23"/>
      <c r="D106" s="23"/>
      <c r="E106" s="23"/>
      <c r="F106" s="23"/>
      <c r="G106" s="23"/>
      <c r="H106" s="23"/>
      <c r="I106" s="23"/>
      <c r="J106" s="23"/>
      <c r="K106" s="23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23"/>
      <c r="AQ106" s="23"/>
      <c r="AR106" s="23"/>
      <c r="AS106" s="23"/>
      <c r="AT106" s="182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183"/>
      <c r="BS106" s="183"/>
      <c r="BT106" s="150"/>
      <c r="BU106" s="150"/>
      <c r="BV106" s="150"/>
      <c r="BW106" s="113"/>
      <c r="BX106" s="113"/>
      <c r="BY106" s="113"/>
      <c r="BZ106" s="23"/>
    </row>
    <row r="107" ht="15.75" customHeight="1">
      <c r="A107" s="148"/>
      <c r="B107" s="182"/>
      <c r="C107" s="23"/>
      <c r="D107" s="23"/>
      <c r="E107" s="23"/>
      <c r="F107" s="23"/>
      <c r="G107" s="23"/>
      <c r="H107" s="23"/>
      <c r="I107" s="23"/>
      <c r="J107" s="23"/>
      <c r="K107" s="23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23"/>
      <c r="AQ107" s="23"/>
      <c r="AR107" s="23"/>
      <c r="AS107" s="23"/>
      <c r="AT107" s="182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183"/>
      <c r="BS107" s="183"/>
      <c r="BT107" s="150"/>
      <c r="BU107" s="150"/>
      <c r="BV107" s="150"/>
      <c r="BW107" s="113"/>
      <c r="BX107" s="113"/>
      <c r="BY107" s="113"/>
      <c r="BZ107" s="23"/>
    </row>
    <row r="108" ht="15.75" customHeight="1">
      <c r="A108" s="148"/>
      <c r="B108" s="182"/>
      <c r="C108" s="23"/>
      <c r="D108" s="23"/>
      <c r="E108" s="23"/>
      <c r="F108" s="23"/>
      <c r="G108" s="23"/>
      <c r="H108" s="23"/>
      <c r="I108" s="23"/>
      <c r="J108" s="23"/>
      <c r="K108" s="23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23"/>
      <c r="AQ108" s="23"/>
      <c r="AR108" s="23"/>
      <c r="AS108" s="23"/>
      <c r="AT108" s="182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183"/>
      <c r="BS108" s="183"/>
      <c r="BT108" s="150"/>
      <c r="BU108" s="150"/>
      <c r="BV108" s="150"/>
      <c r="BW108" s="113"/>
      <c r="BX108" s="113"/>
      <c r="BY108" s="113"/>
      <c r="BZ108" s="23"/>
    </row>
    <row r="109" ht="15.75" customHeight="1">
      <c r="A109" s="148"/>
      <c r="B109" s="182"/>
      <c r="C109" s="23"/>
      <c r="D109" s="23"/>
      <c r="E109" s="23"/>
      <c r="F109" s="23"/>
      <c r="G109" s="23"/>
      <c r="H109" s="23"/>
      <c r="I109" s="23"/>
      <c r="J109" s="23"/>
      <c r="K109" s="23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23"/>
      <c r="AQ109" s="23"/>
      <c r="AR109" s="23"/>
      <c r="AS109" s="23"/>
      <c r="AT109" s="182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183"/>
      <c r="BS109" s="183"/>
      <c r="BT109" s="150"/>
      <c r="BU109" s="150"/>
      <c r="BV109" s="150"/>
      <c r="BW109" s="113"/>
      <c r="BX109" s="113"/>
      <c r="BY109" s="113"/>
      <c r="BZ109" s="23"/>
    </row>
    <row r="110" ht="15.75" customHeight="1">
      <c r="A110" s="148"/>
      <c r="B110" s="182"/>
      <c r="C110" s="23"/>
      <c r="D110" s="23"/>
      <c r="E110" s="23"/>
      <c r="F110" s="23"/>
      <c r="G110" s="23"/>
      <c r="H110" s="23"/>
      <c r="I110" s="23"/>
      <c r="J110" s="23"/>
      <c r="K110" s="23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23"/>
      <c r="AQ110" s="23"/>
      <c r="AR110" s="23"/>
      <c r="AS110" s="23"/>
      <c r="AT110" s="182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183"/>
      <c r="BS110" s="183"/>
      <c r="BT110" s="150"/>
      <c r="BU110" s="150"/>
      <c r="BV110" s="150"/>
      <c r="BW110" s="113"/>
      <c r="BX110" s="113"/>
      <c r="BY110" s="113"/>
      <c r="BZ110" s="23"/>
    </row>
    <row r="111" ht="15.75" customHeight="1">
      <c r="A111" s="148"/>
      <c r="B111" s="182"/>
      <c r="C111" s="23"/>
      <c r="D111" s="23"/>
      <c r="E111" s="23"/>
      <c r="F111" s="23"/>
      <c r="G111" s="23"/>
      <c r="H111" s="23"/>
      <c r="I111" s="23"/>
      <c r="J111" s="23"/>
      <c r="K111" s="23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23"/>
      <c r="AQ111" s="23"/>
      <c r="AR111" s="23"/>
      <c r="AS111" s="23"/>
      <c r="AT111" s="182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183"/>
      <c r="BS111" s="183"/>
      <c r="BT111" s="150"/>
      <c r="BU111" s="150"/>
      <c r="BV111" s="150"/>
      <c r="BW111" s="113"/>
      <c r="BX111" s="113"/>
      <c r="BY111" s="113"/>
      <c r="BZ111" s="23"/>
    </row>
    <row r="112" ht="15.75" customHeight="1">
      <c r="A112" s="148"/>
      <c r="B112" s="182"/>
      <c r="C112" s="23"/>
      <c r="D112" s="23"/>
      <c r="E112" s="23"/>
      <c r="F112" s="23"/>
      <c r="G112" s="23"/>
      <c r="H112" s="23"/>
      <c r="I112" s="23"/>
      <c r="J112" s="23"/>
      <c r="K112" s="23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23"/>
      <c r="AQ112" s="23"/>
      <c r="AR112" s="23"/>
      <c r="AS112" s="23"/>
      <c r="AT112" s="182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183"/>
      <c r="BS112" s="183"/>
      <c r="BT112" s="150"/>
      <c r="BU112" s="150"/>
      <c r="BV112" s="150"/>
      <c r="BW112" s="113"/>
      <c r="BX112" s="113"/>
      <c r="BY112" s="113"/>
      <c r="BZ112" s="23"/>
    </row>
    <row r="113" ht="15.75" customHeight="1">
      <c r="A113" s="148"/>
      <c r="B113" s="182"/>
      <c r="C113" s="23"/>
      <c r="D113" s="23"/>
      <c r="E113" s="23"/>
      <c r="F113" s="23"/>
      <c r="G113" s="23"/>
      <c r="H113" s="23"/>
      <c r="I113" s="23"/>
      <c r="J113" s="23"/>
      <c r="K113" s="23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23"/>
      <c r="AQ113" s="23"/>
      <c r="AR113" s="23"/>
      <c r="AS113" s="23"/>
      <c r="AT113" s="182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183"/>
      <c r="BS113" s="183"/>
      <c r="BT113" s="150"/>
      <c r="BU113" s="150"/>
      <c r="BV113" s="150"/>
      <c r="BW113" s="113"/>
      <c r="BX113" s="113"/>
      <c r="BY113" s="113"/>
      <c r="BZ113" s="23"/>
    </row>
    <row r="114" ht="15.75" customHeight="1">
      <c r="A114" s="148"/>
      <c r="B114" s="182"/>
      <c r="C114" s="23"/>
      <c r="D114" s="23"/>
      <c r="E114" s="23"/>
      <c r="F114" s="23"/>
      <c r="G114" s="23"/>
      <c r="H114" s="23"/>
      <c r="I114" s="23"/>
      <c r="J114" s="23"/>
      <c r="K114" s="23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23"/>
      <c r="AQ114" s="23"/>
      <c r="AR114" s="23"/>
      <c r="AS114" s="23"/>
      <c r="AT114" s="182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183"/>
      <c r="BS114" s="183"/>
      <c r="BT114" s="150"/>
      <c r="BU114" s="150"/>
      <c r="BV114" s="150"/>
      <c r="BW114" s="113"/>
      <c r="BX114" s="113"/>
      <c r="BY114" s="113"/>
      <c r="BZ114" s="23"/>
    </row>
    <row r="115" ht="15.75" customHeight="1">
      <c r="A115" s="148"/>
      <c r="B115" s="182"/>
      <c r="C115" s="23"/>
      <c r="D115" s="23"/>
      <c r="E115" s="23"/>
      <c r="F115" s="23"/>
      <c r="G115" s="23"/>
      <c r="H115" s="23"/>
      <c r="I115" s="23"/>
      <c r="J115" s="23"/>
      <c r="K115" s="23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23"/>
      <c r="AQ115" s="23"/>
      <c r="AR115" s="23"/>
      <c r="AS115" s="23"/>
      <c r="AT115" s="182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183"/>
      <c r="BS115" s="183"/>
      <c r="BT115" s="150"/>
      <c r="BU115" s="150"/>
      <c r="BV115" s="150"/>
      <c r="BW115" s="113"/>
      <c r="BX115" s="113"/>
      <c r="BY115" s="113"/>
      <c r="BZ115" s="23"/>
    </row>
    <row r="116" ht="15.75" customHeight="1">
      <c r="A116" s="148"/>
      <c r="B116" s="182"/>
      <c r="C116" s="23"/>
      <c r="D116" s="23"/>
      <c r="E116" s="23"/>
      <c r="F116" s="23"/>
      <c r="G116" s="23"/>
      <c r="H116" s="23"/>
      <c r="I116" s="23"/>
      <c r="J116" s="23"/>
      <c r="K116" s="23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23"/>
      <c r="AQ116" s="23"/>
      <c r="AR116" s="23"/>
      <c r="AS116" s="23"/>
      <c r="AT116" s="182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183"/>
      <c r="BS116" s="183"/>
      <c r="BT116" s="150"/>
      <c r="BU116" s="150"/>
      <c r="BV116" s="150"/>
      <c r="BW116" s="113"/>
      <c r="BX116" s="113"/>
      <c r="BY116" s="113"/>
      <c r="BZ116" s="23"/>
    </row>
    <row r="117" ht="15.75" customHeight="1">
      <c r="A117" s="148"/>
      <c r="B117" s="182"/>
      <c r="C117" s="23"/>
      <c r="D117" s="23"/>
      <c r="E117" s="23"/>
      <c r="F117" s="23"/>
      <c r="G117" s="23"/>
      <c r="H117" s="23"/>
      <c r="I117" s="23"/>
      <c r="J117" s="23"/>
      <c r="K117" s="23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23"/>
      <c r="AQ117" s="23"/>
      <c r="AR117" s="23"/>
      <c r="AS117" s="23"/>
      <c r="AT117" s="182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183"/>
      <c r="BS117" s="183"/>
      <c r="BT117" s="150"/>
      <c r="BU117" s="150"/>
      <c r="BV117" s="150"/>
      <c r="BW117" s="113"/>
      <c r="BX117" s="113"/>
      <c r="BY117" s="113"/>
      <c r="BZ117" s="23"/>
    </row>
    <row r="118" ht="15.75" customHeight="1">
      <c r="A118" s="148"/>
      <c r="B118" s="182"/>
      <c r="C118" s="23"/>
      <c r="D118" s="23"/>
      <c r="E118" s="23"/>
      <c r="F118" s="23"/>
      <c r="G118" s="23"/>
      <c r="H118" s="23"/>
      <c r="I118" s="23"/>
      <c r="J118" s="23"/>
      <c r="K118" s="23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23"/>
      <c r="AQ118" s="23"/>
      <c r="AR118" s="23"/>
      <c r="AS118" s="23"/>
      <c r="AT118" s="182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183"/>
      <c r="BS118" s="183"/>
      <c r="BT118" s="150"/>
      <c r="BU118" s="150"/>
      <c r="BV118" s="150"/>
      <c r="BW118" s="113"/>
      <c r="BX118" s="113"/>
      <c r="BY118" s="113"/>
      <c r="BZ118" s="23"/>
    </row>
    <row r="119" ht="15.75" customHeight="1">
      <c r="A119" s="148"/>
      <c r="B119" s="182"/>
      <c r="C119" s="23"/>
      <c r="D119" s="23"/>
      <c r="E119" s="23"/>
      <c r="F119" s="23"/>
      <c r="G119" s="23"/>
      <c r="H119" s="23"/>
      <c r="I119" s="23"/>
      <c r="J119" s="23"/>
      <c r="K119" s="23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23"/>
      <c r="AQ119" s="23"/>
      <c r="AR119" s="23"/>
      <c r="AS119" s="23"/>
      <c r="AT119" s="182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183"/>
      <c r="BS119" s="183"/>
      <c r="BT119" s="150"/>
      <c r="BU119" s="150"/>
      <c r="BV119" s="150"/>
      <c r="BW119" s="113"/>
      <c r="BX119" s="113"/>
      <c r="BY119" s="113"/>
      <c r="BZ119" s="23"/>
    </row>
    <row r="120" ht="15.75" customHeight="1">
      <c r="A120" s="148"/>
      <c r="B120" s="182"/>
      <c r="C120" s="23"/>
      <c r="D120" s="23"/>
      <c r="E120" s="23"/>
      <c r="F120" s="23"/>
      <c r="G120" s="23"/>
      <c r="H120" s="23"/>
      <c r="I120" s="23"/>
      <c r="J120" s="23"/>
      <c r="K120" s="23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23"/>
      <c r="AQ120" s="23"/>
      <c r="AR120" s="23"/>
      <c r="AS120" s="23"/>
      <c r="AT120" s="182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183"/>
      <c r="BS120" s="183"/>
      <c r="BT120" s="150"/>
      <c r="BU120" s="150"/>
      <c r="BV120" s="150"/>
      <c r="BW120" s="113"/>
      <c r="BX120" s="113"/>
      <c r="BY120" s="113"/>
      <c r="BZ120" s="23"/>
    </row>
    <row r="121" ht="15.75" customHeight="1">
      <c r="A121" s="148"/>
      <c r="B121" s="182"/>
      <c r="C121" s="23"/>
      <c r="D121" s="23"/>
      <c r="E121" s="23"/>
      <c r="F121" s="23"/>
      <c r="G121" s="23"/>
      <c r="H121" s="23"/>
      <c r="I121" s="23"/>
      <c r="J121" s="23"/>
      <c r="K121" s="23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23"/>
      <c r="AQ121" s="23"/>
      <c r="AR121" s="23"/>
      <c r="AS121" s="23"/>
      <c r="AT121" s="182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183"/>
      <c r="BS121" s="183"/>
      <c r="BT121" s="150"/>
      <c r="BU121" s="150"/>
      <c r="BV121" s="150"/>
      <c r="BW121" s="113"/>
      <c r="BX121" s="113"/>
      <c r="BY121" s="113"/>
      <c r="BZ121" s="23"/>
    </row>
    <row r="122" ht="15.75" customHeight="1">
      <c r="A122" s="148"/>
      <c r="B122" s="182"/>
      <c r="C122" s="23"/>
      <c r="D122" s="23"/>
      <c r="E122" s="23"/>
      <c r="F122" s="23"/>
      <c r="G122" s="23"/>
      <c r="H122" s="23"/>
      <c r="I122" s="23"/>
      <c r="J122" s="23"/>
      <c r="K122" s="23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23"/>
      <c r="AQ122" s="23"/>
      <c r="AR122" s="23"/>
      <c r="AS122" s="23"/>
      <c r="AT122" s="182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183"/>
      <c r="BS122" s="183"/>
      <c r="BT122" s="150"/>
      <c r="BU122" s="150"/>
      <c r="BV122" s="150"/>
      <c r="BW122" s="113"/>
      <c r="BX122" s="113"/>
      <c r="BY122" s="113"/>
      <c r="BZ122" s="23"/>
    </row>
    <row r="123" ht="15.75" customHeight="1">
      <c r="A123" s="148"/>
      <c r="B123" s="182"/>
      <c r="C123" s="23"/>
      <c r="D123" s="23"/>
      <c r="E123" s="23"/>
      <c r="F123" s="23"/>
      <c r="G123" s="23"/>
      <c r="H123" s="23"/>
      <c r="I123" s="23"/>
      <c r="J123" s="23"/>
      <c r="K123" s="23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23"/>
      <c r="AQ123" s="23"/>
      <c r="AR123" s="23"/>
      <c r="AS123" s="23"/>
      <c r="AT123" s="182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183"/>
      <c r="BS123" s="183"/>
      <c r="BT123" s="150"/>
      <c r="BU123" s="150"/>
      <c r="BV123" s="150"/>
      <c r="BW123" s="113"/>
      <c r="BX123" s="113"/>
      <c r="BY123" s="113"/>
      <c r="BZ123" s="23"/>
    </row>
    <row r="124" ht="15.75" customHeight="1">
      <c r="A124" s="148"/>
      <c r="B124" s="182"/>
      <c r="C124" s="23"/>
      <c r="D124" s="23"/>
      <c r="E124" s="23"/>
      <c r="F124" s="23"/>
      <c r="G124" s="23"/>
      <c r="H124" s="23"/>
      <c r="I124" s="23"/>
      <c r="J124" s="23"/>
      <c r="K124" s="23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23"/>
      <c r="AQ124" s="23"/>
      <c r="AR124" s="23"/>
      <c r="AS124" s="23"/>
      <c r="AT124" s="182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183"/>
      <c r="BS124" s="183"/>
      <c r="BT124" s="150"/>
      <c r="BU124" s="150"/>
      <c r="BV124" s="150"/>
      <c r="BW124" s="113"/>
      <c r="BX124" s="113"/>
      <c r="BY124" s="113"/>
      <c r="BZ124" s="23"/>
    </row>
    <row r="125" ht="15.75" customHeight="1">
      <c r="A125" s="148"/>
      <c r="B125" s="182"/>
      <c r="C125" s="23"/>
      <c r="D125" s="23"/>
      <c r="E125" s="23"/>
      <c r="F125" s="23"/>
      <c r="G125" s="23"/>
      <c r="H125" s="23"/>
      <c r="I125" s="23"/>
      <c r="J125" s="23"/>
      <c r="K125" s="23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23"/>
      <c r="AQ125" s="23"/>
      <c r="AR125" s="23"/>
      <c r="AS125" s="23"/>
      <c r="AT125" s="182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183"/>
      <c r="BS125" s="183"/>
      <c r="BT125" s="150"/>
      <c r="BU125" s="150"/>
      <c r="BV125" s="150"/>
      <c r="BW125" s="113"/>
      <c r="BX125" s="113"/>
      <c r="BY125" s="113"/>
      <c r="BZ125" s="23"/>
    </row>
    <row r="126" ht="15.75" customHeight="1">
      <c r="A126" s="148"/>
      <c r="B126" s="182"/>
      <c r="C126" s="23"/>
      <c r="D126" s="23"/>
      <c r="E126" s="23"/>
      <c r="F126" s="23"/>
      <c r="G126" s="23"/>
      <c r="H126" s="23"/>
      <c r="I126" s="23"/>
      <c r="J126" s="23"/>
      <c r="K126" s="23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23"/>
      <c r="AQ126" s="23"/>
      <c r="AR126" s="23"/>
      <c r="AS126" s="23"/>
      <c r="AT126" s="182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183"/>
      <c r="BS126" s="183"/>
      <c r="BT126" s="150"/>
      <c r="BU126" s="150"/>
      <c r="BV126" s="150"/>
      <c r="BW126" s="113"/>
      <c r="BX126" s="113"/>
      <c r="BY126" s="113"/>
      <c r="BZ126" s="23"/>
    </row>
    <row r="127" ht="15.75" customHeight="1">
      <c r="A127" s="148"/>
      <c r="B127" s="182"/>
      <c r="C127" s="23"/>
      <c r="D127" s="23"/>
      <c r="E127" s="23"/>
      <c r="F127" s="23"/>
      <c r="G127" s="23"/>
      <c r="H127" s="23"/>
      <c r="I127" s="23"/>
      <c r="J127" s="23"/>
      <c r="K127" s="23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23"/>
      <c r="AQ127" s="23"/>
      <c r="AR127" s="23"/>
      <c r="AS127" s="23"/>
      <c r="AT127" s="182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183"/>
      <c r="BS127" s="183"/>
      <c r="BT127" s="150"/>
      <c r="BU127" s="150"/>
      <c r="BV127" s="150"/>
      <c r="BW127" s="113"/>
      <c r="BX127" s="113"/>
      <c r="BY127" s="113"/>
      <c r="BZ127" s="23"/>
    </row>
    <row r="128" ht="15.75" customHeight="1">
      <c r="A128" s="148"/>
      <c r="B128" s="182"/>
      <c r="C128" s="23"/>
      <c r="D128" s="23"/>
      <c r="E128" s="23"/>
      <c r="F128" s="23"/>
      <c r="G128" s="23"/>
      <c r="H128" s="23"/>
      <c r="I128" s="23"/>
      <c r="J128" s="23"/>
      <c r="K128" s="23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23"/>
      <c r="AQ128" s="23"/>
      <c r="AR128" s="23"/>
      <c r="AS128" s="23"/>
      <c r="AT128" s="182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183"/>
      <c r="BS128" s="183"/>
      <c r="BT128" s="150"/>
      <c r="BU128" s="150"/>
      <c r="BV128" s="150"/>
      <c r="BW128" s="113"/>
      <c r="BX128" s="113"/>
      <c r="BY128" s="113"/>
      <c r="BZ128" s="23"/>
    </row>
    <row r="129" ht="15.75" customHeight="1">
      <c r="A129" s="148"/>
      <c r="B129" s="182"/>
      <c r="C129" s="23"/>
      <c r="D129" s="23"/>
      <c r="E129" s="23"/>
      <c r="F129" s="23"/>
      <c r="G129" s="23"/>
      <c r="H129" s="23"/>
      <c r="I129" s="23"/>
      <c r="J129" s="23"/>
      <c r="K129" s="23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23"/>
      <c r="AQ129" s="23"/>
      <c r="AR129" s="23"/>
      <c r="AS129" s="23"/>
      <c r="AT129" s="182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183"/>
      <c r="BS129" s="183"/>
      <c r="BT129" s="150"/>
      <c r="BU129" s="150"/>
      <c r="BV129" s="150"/>
      <c r="BW129" s="113"/>
      <c r="BX129" s="113"/>
      <c r="BY129" s="113"/>
      <c r="BZ129" s="23"/>
    </row>
    <row r="130" ht="15.75" customHeight="1">
      <c r="A130" s="148"/>
      <c r="B130" s="182"/>
      <c r="C130" s="23"/>
      <c r="D130" s="23"/>
      <c r="E130" s="23"/>
      <c r="F130" s="23"/>
      <c r="G130" s="23"/>
      <c r="H130" s="23"/>
      <c r="I130" s="23"/>
      <c r="J130" s="23"/>
      <c r="K130" s="23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23"/>
      <c r="AQ130" s="23"/>
      <c r="AR130" s="23"/>
      <c r="AS130" s="23"/>
      <c r="AT130" s="182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183"/>
      <c r="BS130" s="183"/>
      <c r="BT130" s="150"/>
      <c r="BU130" s="150"/>
      <c r="BV130" s="150"/>
      <c r="BW130" s="113"/>
      <c r="BX130" s="113"/>
      <c r="BY130" s="113"/>
      <c r="BZ130" s="23"/>
    </row>
    <row r="131" ht="15.75" customHeight="1">
      <c r="A131" s="148"/>
      <c r="B131" s="182"/>
      <c r="C131" s="23"/>
      <c r="D131" s="23"/>
      <c r="E131" s="23"/>
      <c r="F131" s="23"/>
      <c r="G131" s="23"/>
      <c r="H131" s="23"/>
      <c r="I131" s="23"/>
      <c r="J131" s="23"/>
      <c r="K131" s="23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23"/>
      <c r="AQ131" s="23"/>
      <c r="AR131" s="23"/>
      <c r="AS131" s="23"/>
      <c r="AT131" s="182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183"/>
      <c r="BS131" s="183"/>
      <c r="BT131" s="150"/>
      <c r="BU131" s="150"/>
      <c r="BV131" s="150"/>
      <c r="BW131" s="113"/>
      <c r="BX131" s="113"/>
      <c r="BY131" s="113"/>
      <c r="BZ131" s="23"/>
    </row>
    <row r="132" ht="15.75" customHeight="1">
      <c r="A132" s="148"/>
      <c r="B132" s="182"/>
      <c r="C132" s="23"/>
      <c r="D132" s="23"/>
      <c r="E132" s="23"/>
      <c r="F132" s="23"/>
      <c r="G132" s="23"/>
      <c r="H132" s="23"/>
      <c r="I132" s="23"/>
      <c r="J132" s="23"/>
      <c r="K132" s="23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23"/>
      <c r="AQ132" s="23"/>
      <c r="AR132" s="23"/>
      <c r="AS132" s="23"/>
      <c r="AT132" s="182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183"/>
      <c r="BS132" s="183"/>
      <c r="BT132" s="150"/>
      <c r="BU132" s="150"/>
      <c r="BV132" s="150"/>
      <c r="BW132" s="113"/>
      <c r="BX132" s="113"/>
      <c r="BY132" s="113"/>
      <c r="BZ132" s="23"/>
    </row>
    <row r="133" ht="15.75" customHeight="1">
      <c r="A133" s="148"/>
      <c r="B133" s="182"/>
      <c r="C133" s="23"/>
      <c r="D133" s="23"/>
      <c r="E133" s="23"/>
      <c r="F133" s="23"/>
      <c r="G133" s="23"/>
      <c r="H133" s="23"/>
      <c r="I133" s="23"/>
      <c r="J133" s="23"/>
      <c r="K133" s="23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23"/>
      <c r="AQ133" s="23"/>
      <c r="AR133" s="23"/>
      <c r="AS133" s="23"/>
      <c r="AT133" s="182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183"/>
      <c r="BS133" s="183"/>
      <c r="BT133" s="150"/>
      <c r="BU133" s="150"/>
      <c r="BV133" s="150"/>
      <c r="BW133" s="113"/>
      <c r="BX133" s="113"/>
      <c r="BY133" s="113"/>
      <c r="BZ133" s="23"/>
    </row>
    <row r="134" ht="15.75" customHeight="1">
      <c r="A134" s="148"/>
      <c r="B134" s="182"/>
      <c r="C134" s="23"/>
      <c r="D134" s="23"/>
      <c r="E134" s="23"/>
      <c r="F134" s="23"/>
      <c r="G134" s="23"/>
      <c r="H134" s="23"/>
      <c r="I134" s="23"/>
      <c r="J134" s="23"/>
      <c r="K134" s="23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23"/>
      <c r="AQ134" s="23"/>
      <c r="AR134" s="23"/>
      <c r="AS134" s="23"/>
      <c r="AT134" s="182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183"/>
      <c r="BS134" s="183"/>
      <c r="BT134" s="150"/>
      <c r="BU134" s="150"/>
      <c r="BV134" s="150"/>
      <c r="BW134" s="113"/>
      <c r="BX134" s="113"/>
      <c r="BY134" s="113"/>
      <c r="BZ134" s="23"/>
    </row>
    <row r="135" ht="15.75" customHeight="1">
      <c r="A135" s="148"/>
      <c r="B135" s="182"/>
      <c r="C135" s="23"/>
      <c r="D135" s="23"/>
      <c r="E135" s="23"/>
      <c r="F135" s="23"/>
      <c r="G135" s="23"/>
      <c r="H135" s="23"/>
      <c r="I135" s="23"/>
      <c r="J135" s="23"/>
      <c r="K135" s="23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23"/>
      <c r="AQ135" s="23"/>
      <c r="AR135" s="23"/>
      <c r="AS135" s="23"/>
      <c r="AT135" s="182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183"/>
      <c r="BS135" s="183"/>
      <c r="BT135" s="150"/>
      <c r="BU135" s="150"/>
      <c r="BV135" s="150"/>
      <c r="BW135" s="113"/>
      <c r="BX135" s="113"/>
      <c r="BY135" s="113"/>
      <c r="BZ135" s="23"/>
    </row>
    <row r="136" ht="15.75" customHeight="1">
      <c r="A136" s="148"/>
      <c r="B136" s="182"/>
      <c r="C136" s="23"/>
      <c r="D136" s="23"/>
      <c r="E136" s="23"/>
      <c r="F136" s="23"/>
      <c r="G136" s="23"/>
      <c r="H136" s="23"/>
      <c r="I136" s="23"/>
      <c r="J136" s="23"/>
      <c r="K136" s="23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23"/>
      <c r="AQ136" s="23"/>
      <c r="AR136" s="23"/>
      <c r="AS136" s="23"/>
      <c r="AT136" s="182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183"/>
      <c r="BS136" s="183"/>
      <c r="BT136" s="150"/>
      <c r="BU136" s="150"/>
      <c r="BV136" s="150"/>
      <c r="BW136" s="113"/>
      <c r="BX136" s="113"/>
      <c r="BY136" s="113"/>
      <c r="BZ136" s="23"/>
    </row>
    <row r="137" ht="15.75" customHeight="1">
      <c r="A137" s="148"/>
      <c r="B137" s="182"/>
      <c r="C137" s="23"/>
      <c r="D137" s="23"/>
      <c r="E137" s="23"/>
      <c r="F137" s="23"/>
      <c r="G137" s="23"/>
      <c r="H137" s="23"/>
      <c r="I137" s="23"/>
      <c r="J137" s="23"/>
      <c r="K137" s="23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23"/>
      <c r="AQ137" s="23"/>
      <c r="AR137" s="23"/>
      <c r="AS137" s="23"/>
      <c r="AT137" s="182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183"/>
      <c r="BS137" s="183"/>
      <c r="BT137" s="150"/>
      <c r="BU137" s="150"/>
      <c r="BV137" s="150"/>
      <c r="BW137" s="113"/>
      <c r="BX137" s="113"/>
      <c r="BY137" s="113"/>
      <c r="BZ137" s="23"/>
    </row>
    <row r="138" ht="15.75" customHeight="1">
      <c r="A138" s="148"/>
      <c r="B138" s="182"/>
      <c r="C138" s="23"/>
      <c r="D138" s="23"/>
      <c r="E138" s="23"/>
      <c r="F138" s="23"/>
      <c r="G138" s="23"/>
      <c r="H138" s="23"/>
      <c r="I138" s="23"/>
      <c r="J138" s="23"/>
      <c r="K138" s="23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23"/>
      <c r="AQ138" s="23"/>
      <c r="AR138" s="23"/>
      <c r="AS138" s="23"/>
      <c r="AT138" s="182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183"/>
      <c r="BS138" s="183"/>
      <c r="BT138" s="150"/>
      <c r="BU138" s="150"/>
      <c r="BV138" s="150"/>
      <c r="BW138" s="113"/>
      <c r="BX138" s="113"/>
      <c r="BY138" s="113"/>
      <c r="BZ138" s="23"/>
    </row>
    <row r="139" ht="15.75" customHeight="1">
      <c r="A139" s="148"/>
      <c r="B139" s="182"/>
      <c r="C139" s="23"/>
      <c r="D139" s="23"/>
      <c r="E139" s="23"/>
      <c r="F139" s="23"/>
      <c r="G139" s="23"/>
      <c r="H139" s="23"/>
      <c r="I139" s="23"/>
      <c r="J139" s="23"/>
      <c r="K139" s="23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23"/>
      <c r="AQ139" s="23"/>
      <c r="AR139" s="23"/>
      <c r="AS139" s="23"/>
      <c r="AT139" s="182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183"/>
      <c r="BS139" s="183"/>
      <c r="BT139" s="150"/>
      <c r="BU139" s="150"/>
      <c r="BV139" s="150"/>
      <c r="BW139" s="113"/>
      <c r="BX139" s="113"/>
      <c r="BY139" s="113"/>
      <c r="BZ139" s="23"/>
    </row>
    <row r="140" ht="15.75" customHeight="1">
      <c r="A140" s="148"/>
      <c r="B140" s="182"/>
      <c r="C140" s="23"/>
      <c r="D140" s="23"/>
      <c r="E140" s="23"/>
      <c r="F140" s="23"/>
      <c r="G140" s="23"/>
      <c r="H140" s="23"/>
      <c r="I140" s="23"/>
      <c r="J140" s="23"/>
      <c r="K140" s="23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23"/>
      <c r="AQ140" s="23"/>
      <c r="AR140" s="23"/>
      <c r="AS140" s="23"/>
      <c r="AT140" s="182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183"/>
      <c r="BS140" s="183"/>
      <c r="BT140" s="150"/>
      <c r="BU140" s="150"/>
      <c r="BV140" s="150"/>
      <c r="BW140" s="113"/>
      <c r="BX140" s="113"/>
      <c r="BY140" s="113"/>
      <c r="BZ140" s="23"/>
    </row>
    <row r="141" ht="15.75" customHeight="1">
      <c r="A141" s="148"/>
      <c r="B141" s="182"/>
      <c r="C141" s="23"/>
      <c r="D141" s="23"/>
      <c r="E141" s="23"/>
      <c r="F141" s="23"/>
      <c r="G141" s="23"/>
      <c r="H141" s="23"/>
      <c r="I141" s="23"/>
      <c r="J141" s="23"/>
      <c r="K141" s="23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23"/>
      <c r="AQ141" s="23"/>
      <c r="AR141" s="23"/>
      <c r="AS141" s="23"/>
      <c r="AT141" s="182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183"/>
      <c r="BS141" s="183"/>
      <c r="BT141" s="150"/>
      <c r="BU141" s="150"/>
      <c r="BV141" s="150"/>
      <c r="BW141" s="113"/>
      <c r="BX141" s="113"/>
      <c r="BY141" s="113"/>
      <c r="BZ141" s="23"/>
    </row>
    <row r="142" ht="15.75" customHeight="1">
      <c r="A142" s="148"/>
      <c r="B142" s="182"/>
      <c r="C142" s="23"/>
      <c r="D142" s="23"/>
      <c r="E142" s="23"/>
      <c r="F142" s="23"/>
      <c r="G142" s="23"/>
      <c r="H142" s="23"/>
      <c r="I142" s="23"/>
      <c r="J142" s="23"/>
      <c r="K142" s="23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23"/>
      <c r="AQ142" s="23"/>
      <c r="AR142" s="23"/>
      <c r="AS142" s="23"/>
      <c r="AT142" s="182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183"/>
      <c r="BS142" s="183"/>
      <c r="BT142" s="150"/>
      <c r="BU142" s="150"/>
      <c r="BV142" s="150"/>
      <c r="BW142" s="113"/>
      <c r="BX142" s="113"/>
      <c r="BY142" s="113"/>
      <c r="BZ142" s="23"/>
    </row>
    <row r="143" ht="15.75" customHeight="1">
      <c r="A143" s="148"/>
      <c r="B143" s="182"/>
      <c r="C143" s="23"/>
      <c r="D143" s="23"/>
      <c r="E143" s="23"/>
      <c r="F143" s="23"/>
      <c r="G143" s="23"/>
      <c r="H143" s="23"/>
      <c r="I143" s="23"/>
      <c r="J143" s="23"/>
      <c r="K143" s="23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23"/>
      <c r="AQ143" s="23"/>
      <c r="AR143" s="23"/>
      <c r="AS143" s="23"/>
      <c r="AT143" s="182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183"/>
      <c r="BS143" s="183"/>
      <c r="BT143" s="150"/>
      <c r="BU143" s="150"/>
      <c r="BV143" s="150"/>
      <c r="BW143" s="113"/>
      <c r="BX143" s="113"/>
      <c r="BY143" s="113"/>
      <c r="BZ143" s="23"/>
    </row>
    <row r="144" ht="15.75" customHeight="1">
      <c r="A144" s="148"/>
      <c r="B144" s="182"/>
      <c r="C144" s="23"/>
      <c r="D144" s="23"/>
      <c r="E144" s="23"/>
      <c r="F144" s="23"/>
      <c r="G144" s="23"/>
      <c r="H144" s="23"/>
      <c r="I144" s="23"/>
      <c r="J144" s="23"/>
      <c r="K144" s="23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23"/>
      <c r="AQ144" s="23"/>
      <c r="AR144" s="23"/>
      <c r="AS144" s="23"/>
      <c r="AT144" s="182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183"/>
      <c r="BS144" s="183"/>
      <c r="BT144" s="150"/>
      <c r="BU144" s="150"/>
      <c r="BV144" s="150"/>
      <c r="BW144" s="113"/>
      <c r="BX144" s="113"/>
      <c r="BY144" s="113"/>
      <c r="BZ144" s="23"/>
    </row>
    <row r="145" ht="15.75" customHeight="1">
      <c r="A145" s="148"/>
      <c r="B145" s="182"/>
      <c r="C145" s="23"/>
      <c r="D145" s="23"/>
      <c r="E145" s="23"/>
      <c r="F145" s="23"/>
      <c r="G145" s="23"/>
      <c r="H145" s="23"/>
      <c r="I145" s="23"/>
      <c r="J145" s="23"/>
      <c r="K145" s="23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23"/>
      <c r="AQ145" s="23"/>
      <c r="AR145" s="23"/>
      <c r="AS145" s="23"/>
      <c r="AT145" s="182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183"/>
      <c r="BS145" s="183"/>
      <c r="BT145" s="150"/>
      <c r="BU145" s="150"/>
      <c r="BV145" s="150"/>
      <c r="BW145" s="113"/>
      <c r="BX145" s="113"/>
      <c r="BY145" s="113"/>
      <c r="BZ145" s="23"/>
    </row>
    <row r="146" ht="15.75" customHeight="1">
      <c r="A146" s="148"/>
      <c r="B146" s="182"/>
      <c r="C146" s="23"/>
      <c r="D146" s="23"/>
      <c r="E146" s="23"/>
      <c r="F146" s="23"/>
      <c r="G146" s="23"/>
      <c r="H146" s="23"/>
      <c r="I146" s="23"/>
      <c r="J146" s="23"/>
      <c r="K146" s="23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23"/>
      <c r="AQ146" s="23"/>
      <c r="AR146" s="23"/>
      <c r="AS146" s="23"/>
      <c r="AT146" s="182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183"/>
      <c r="BS146" s="183"/>
      <c r="BT146" s="150"/>
      <c r="BU146" s="150"/>
      <c r="BV146" s="150"/>
      <c r="BW146" s="113"/>
      <c r="BX146" s="113"/>
      <c r="BY146" s="113"/>
      <c r="BZ146" s="23"/>
    </row>
    <row r="147" ht="15.75" customHeight="1">
      <c r="A147" s="148"/>
      <c r="B147" s="182"/>
      <c r="C147" s="23"/>
      <c r="D147" s="23"/>
      <c r="E147" s="23"/>
      <c r="F147" s="23"/>
      <c r="G147" s="23"/>
      <c r="H147" s="23"/>
      <c r="I147" s="23"/>
      <c r="J147" s="23"/>
      <c r="K147" s="23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23"/>
      <c r="AQ147" s="23"/>
      <c r="AR147" s="23"/>
      <c r="AS147" s="23"/>
      <c r="AT147" s="182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183"/>
      <c r="BS147" s="183"/>
      <c r="BT147" s="150"/>
      <c r="BU147" s="150"/>
      <c r="BV147" s="150"/>
      <c r="BW147" s="113"/>
      <c r="BX147" s="113"/>
      <c r="BY147" s="113"/>
      <c r="BZ147" s="23"/>
    </row>
    <row r="148" ht="15.75" customHeight="1">
      <c r="A148" s="148"/>
      <c r="B148" s="182"/>
      <c r="C148" s="23"/>
      <c r="D148" s="23"/>
      <c r="E148" s="23"/>
      <c r="F148" s="23"/>
      <c r="G148" s="23"/>
      <c r="H148" s="23"/>
      <c r="I148" s="23"/>
      <c r="J148" s="23"/>
      <c r="K148" s="23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23"/>
      <c r="AQ148" s="23"/>
      <c r="AR148" s="23"/>
      <c r="AS148" s="23"/>
      <c r="AT148" s="182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183"/>
      <c r="BS148" s="183"/>
      <c r="BT148" s="150"/>
      <c r="BU148" s="150"/>
      <c r="BV148" s="150"/>
      <c r="BW148" s="113"/>
      <c r="BX148" s="113"/>
      <c r="BY148" s="113"/>
      <c r="BZ148" s="23"/>
    </row>
    <row r="149" ht="15.75" customHeight="1">
      <c r="A149" s="148"/>
      <c r="B149" s="182"/>
      <c r="C149" s="23"/>
      <c r="D149" s="23"/>
      <c r="E149" s="23"/>
      <c r="F149" s="23"/>
      <c r="G149" s="23"/>
      <c r="H149" s="23"/>
      <c r="I149" s="23"/>
      <c r="J149" s="23"/>
      <c r="K149" s="23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23"/>
      <c r="AQ149" s="23"/>
      <c r="AR149" s="23"/>
      <c r="AS149" s="23"/>
      <c r="AT149" s="182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183"/>
      <c r="BS149" s="183"/>
      <c r="BT149" s="150"/>
      <c r="BU149" s="150"/>
      <c r="BV149" s="150"/>
      <c r="BW149" s="113"/>
      <c r="BX149" s="113"/>
      <c r="BY149" s="113"/>
      <c r="BZ149" s="23"/>
    </row>
    <row r="150" ht="15.75" customHeight="1">
      <c r="A150" s="148"/>
      <c r="B150" s="182"/>
      <c r="C150" s="23"/>
      <c r="D150" s="23"/>
      <c r="E150" s="23"/>
      <c r="F150" s="23"/>
      <c r="G150" s="23"/>
      <c r="H150" s="23"/>
      <c r="I150" s="23"/>
      <c r="J150" s="23"/>
      <c r="K150" s="23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23"/>
      <c r="AQ150" s="23"/>
      <c r="AR150" s="23"/>
      <c r="AS150" s="23"/>
      <c r="AT150" s="182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183"/>
      <c r="BS150" s="183"/>
      <c r="BT150" s="150"/>
      <c r="BU150" s="150"/>
      <c r="BV150" s="150"/>
      <c r="BW150" s="113"/>
      <c r="BX150" s="113"/>
      <c r="BY150" s="113"/>
      <c r="BZ150" s="23"/>
    </row>
    <row r="151" ht="15.75" customHeight="1">
      <c r="A151" s="148"/>
      <c r="B151" s="182"/>
      <c r="C151" s="23"/>
      <c r="D151" s="23"/>
      <c r="E151" s="23"/>
      <c r="F151" s="23"/>
      <c r="G151" s="23"/>
      <c r="H151" s="23"/>
      <c r="I151" s="23"/>
      <c r="J151" s="23"/>
      <c r="K151" s="23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23"/>
      <c r="AQ151" s="23"/>
      <c r="AR151" s="23"/>
      <c r="AS151" s="23"/>
      <c r="AT151" s="182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183"/>
      <c r="BS151" s="183"/>
      <c r="BT151" s="150"/>
      <c r="BU151" s="150"/>
      <c r="BV151" s="150"/>
      <c r="BW151" s="113"/>
      <c r="BX151" s="113"/>
      <c r="BY151" s="113"/>
      <c r="BZ151" s="23"/>
    </row>
    <row r="152" ht="15.75" customHeight="1">
      <c r="A152" s="148"/>
      <c r="B152" s="182"/>
      <c r="C152" s="23"/>
      <c r="D152" s="23"/>
      <c r="E152" s="23"/>
      <c r="F152" s="23"/>
      <c r="G152" s="23"/>
      <c r="H152" s="23"/>
      <c r="I152" s="23"/>
      <c r="J152" s="23"/>
      <c r="K152" s="23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23"/>
      <c r="AQ152" s="23"/>
      <c r="AR152" s="23"/>
      <c r="AS152" s="23"/>
      <c r="AT152" s="182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183"/>
      <c r="BS152" s="183"/>
      <c r="BT152" s="150"/>
      <c r="BU152" s="150"/>
      <c r="BV152" s="150"/>
      <c r="BW152" s="113"/>
      <c r="BX152" s="113"/>
      <c r="BY152" s="113"/>
      <c r="BZ152" s="23"/>
    </row>
    <row r="153" ht="15.75" customHeight="1">
      <c r="A153" s="148"/>
      <c r="B153" s="182"/>
      <c r="C153" s="23"/>
      <c r="D153" s="23"/>
      <c r="E153" s="23"/>
      <c r="F153" s="23"/>
      <c r="G153" s="23"/>
      <c r="H153" s="23"/>
      <c r="I153" s="23"/>
      <c r="J153" s="23"/>
      <c r="K153" s="23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23"/>
      <c r="AQ153" s="23"/>
      <c r="AR153" s="23"/>
      <c r="AS153" s="23"/>
      <c r="AT153" s="182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183"/>
      <c r="BS153" s="183"/>
      <c r="BT153" s="150"/>
      <c r="BU153" s="150"/>
      <c r="BV153" s="150"/>
      <c r="BW153" s="113"/>
      <c r="BX153" s="113"/>
      <c r="BY153" s="113"/>
      <c r="BZ153" s="23"/>
    </row>
    <row r="154" ht="15.75" customHeight="1">
      <c r="A154" s="148"/>
      <c r="B154" s="182"/>
      <c r="C154" s="23"/>
      <c r="D154" s="23"/>
      <c r="E154" s="23"/>
      <c r="F154" s="23"/>
      <c r="G154" s="23"/>
      <c r="H154" s="23"/>
      <c r="I154" s="23"/>
      <c r="J154" s="23"/>
      <c r="K154" s="23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23"/>
      <c r="AQ154" s="23"/>
      <c r="AR154" s="23"/>
      <c r="AS154" s="23"/>
      <c r="AT154" s="182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183"/>
      <c r="BS154" s="183"/>
      <c r="BT154" s="150"/>
      <c r="BU154" s="150"/>
      <c r="BV154" s="150"/>
      <c r="BW154" s="113"/>
      <c r="BX154" s="113"/>
      <c r="BY154" s="113"/>
      <c r="BZ154" s="23"/>
    </row>
    <row r="155" ht="15.75" customHeight="1">
      <c r="A155" s="148"/>
      <c r="B155" s="182"/>
      <c r="C155" s="23"/>
      <c r="D155" s="23"/>
      <c r="E155" s="23"/>
      <c r="F155" s="23"/>
      <c r="G155" s="23"/>
      <c r="H155" s="23"/>
      <c r="I155" s="23"/>
      <c r="J155" s="23"/>
      <c r="K155" s="23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23"/>
      <c r="AQ155" s="23"/>
      <c r="AR155" s="23"/>
      <c r="AS155" s="23"/>
      <c r="AT155" s="182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183"/>
      <c r="BS155" s="183"/>
      <c r="BT155" s="150"/>
      <c r="BU155" s="150"/>
      <c r="BV155" s="150"/>
      <c r="BW155" s="113"/>
      <c r="BX155" s="113"/>
      <c r="BY155" s="113"/>
      <c r="BZ155" s="23"/>
    </row>
    <row r="156" ht="15.75" customHeight="1">
      <c r="A156" s="148"/>
      <c r="B156" s="182"/>
      <c r="C156" s="23"/>
      <c r="D156" s="23"/>
      <c r="E156" s="23"/>
      <c r="F156" s="23"/>
      <c r="G156" s="23"/>
      <c r="H156" s="23"/>
      <c r="I156" s="23"/>
      <c r="J156" s="23"/>
      <c r="K156" s="23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23"/>
      <c r="AQ156" s="23"/>
      <c r="AR156" s="23"/>
      <c r="AS156" s="23"/>
      <c r="AT156" s="182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183"/>
      <c r="BS156" s="183"/>
      <c r="BT156" s="150"/>
      <c r="BU156" s="150"/>
      <c r="BV156" s="150"/>
      <c r="BW156" s="113"/>
      <c r="BX156" s="113"/>
      <c r="BY156" s="113"/>
      <c r="BZ156" s="23"/>
    </row>
    <row r="157" ht="15.75" customHeight="1">
      <c r="A157" s="148"/>
      <c r="B157" s="182"/>
      <c r="C157" s="23"/>
      <c r="D157" s="23"/>
      <c r="E157" s="23"/>
      <c r="F157" s="23"/>
      <c r="G157" s="23"/>
      <c r="H157" s="23"/>
      <c r="I157" s="23"/>
      <c r="J157" s="23"/>
      <c r="K157" s="23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23"/>
      <c r="AQ157" s="23"/>
      <c r="AR157" s="23"/>
      <c r="AS157" s="23"/>
      <c r="AT157" s="182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183"/>
      <c r="BS157" s="183"/>
      <c r="BT157" s="150"/>
      <c r="BU157" s="150"/>
      <c r="BV157" s="150"/>
      <c r="BW157" s="113"/>
      <c r="BX157" s="113"/>
      <c r="BY157" s="113"/>
      <c r="BZ157" s="23"/>
    </row>
    <row r="158" ht="15.75" customHeight="1">
      <c r="A158" s="148"/>
      <c r="B158" s="182"/>
      <c r="C158" s="23"/>
      <c r="D158" s="23"/>
      <c r="E158" s="23"/>
      <c r="F158" s="23"/>
      <c r="G158" s="23"/>
      <c r="H158" s="23"/>
      <c r="I158" s="23"/>
      <c r="J158" s="23"/>
      <c r="K158" s="23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23"/>
      <c r="AQ158" s="23"/>
      <c r="AR158" s="23"/>
      <c r="AS158" s="23"/>
      <c r="AT158" s="182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183"/>
      <c r="BS158" s="183"/>
      <c r="BT158" s="150"/>
      <c r="BU158" s="150"/>
      <c r="BV158" s="150"/>
      <c r="BW158" s="113"/>
      <c r="BX158" s="113"/>
      <c r="BY158" s="113"/>
      <c r="BZ158" s="23"/>
    </row>
    <row r="159" ht="15.75" customHeight="1">
      <c r="A159" s="148"/>
      <c r="B159" s="182"/>
      <c r="C159" s="23"/>
      <c r="D159" s="23"/>
      <c r="E159" s="23"/>
      <c r="F159" s="23"/>
      <c r="G159" s="23"/>
      <c r="H159" s="23"/>
      <c r="I159" s="23"/>
      <c r="J159" s="23"/>
      <c r="K159" s="23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23"/>
      <c r="AQ159" s="23"/>
      <c r="AR159" s="23"/>
      <c r="AS159" s="23"/>
      <c r="AT159" s="182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183"/>
      <c r="BS159" s="183"/>
      <c r="BT159" s="150"/>
      <c r="BU159" s="150"/>
      <c r="BV159" s="150"/>
      <c r="BW159" s="113"/>
      <c r="BX159" s="113"/>
      <c r="BY159" s="113"/>
      <c r="BZ159" s="23"/>
    </row>
    <row r="160" ht="15.75" customHeight="1">
      <c r="A160" s="148"/>
      <c r="B160" s="182"/>
      <c r="C160" s="23"/>
      <c r="D160" s="23"/>
      <c r="E160" s="23"/>
      <c r="F160" s="23"/>
      <c r="G160" s="23"/>
      <c r="H160" s="23"/>
      <c r="I160" s="23"/>
      <c r="J160" s="23"/>
      <c r="K160" s="23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23"/>
      <c r="AQ160" s="23"/>
      <c r="AR160" s="23"/>
      <c r="AS160" s="23"/>
      <c r="AT160" s="182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183"/>
      <c r="BS160" s="183"/>
      <c r="BT160" s="150"/>
      <c r="BU160" s="150"/>
      <c r="BV160" s="150"/>
      <c r="BW160" s="113"/>
      <c r="BX160" s="113"/>
      <c r="BY160" s="113"/>
      <c r="BZ160" s="23"/>
    </row>
    <row r="161" ht="15.75" customHeight="1">
      <c r="A161" s="148"/>
      <c r="B161" s="182"/>
      <c r="C161" s="23"/>
      <c r="D161" s="23"/>
      <c r="E161" s="23"/>
      <c r="F161" s="23"/>
      <c r="G161" s="23"/>
      <c r="H161" s="23"/>
      <c r="I161" s="23"/>
      <c r="J161" s="23"/>
      <c r="K161" s="23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23"/>
      <c r="AQ161" s="23"/>
      <c r="AR161" s="23"/>
      <c r="AS161" s="23"/>
      <c r="AT161" s="182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183"/>
      <c r="BS161" s="183"/>
      <c r="BT161" s="150"/>
      <c r="BU161" s="150"/>
      <c r="BV161" s="150"/>
      <c r="BW161" s="113"/>
      <c r="BX161" s="113"/>
      <c r="BY161" s="113"/>
      <c r="BZ161" s="23"/>
    </row>
    <row r="162" ht="15.75" customHeight="1">
      <c r="A162" s="148"/>
      <c r="B162" s="182"/>
      <c r="C162" s="23"/>
      <c r="D162" s="23"/>
      <c r="E162" s="23"/>
      <c r="F162" s="23"/>
      <c r="G162" s="23"/>
      <c r="H162" s="23"/>
      <c r="I162" s="23"/>
      <c r="J162" s="23"/>
      <c r="K162" s="23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23"/>
      <c r="AQ162" s="23"/>
      <c r="AR162" s="23"/>
      <c r="AS162" s="23"/>
      <c r="AT162" s="182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183"/>
      <c r="BS162" s="183"/>
      <c r="BT162" s="150"/>
      <c r="BU162" s="150"/>
      <c r="BV162" s="150"/>
      <c r="BW162" s="113"/>
      <c r="BX162" s="113"/>
      <c r="BY162" s="113"/>
      <c r="BZ162" s="23"/>
    </row>
    <row r="163" ht="15.75" customHeight="1">
      <c r="A163" s="148"/>
      <c r="B163" s="182"/>
      <c r="C163" s="23"/>
      <c r="D163" s="23"/>
      <c r="E163" s="23"/>
      <c r="F163" s="23"/>
      <c r="G163" s="23"/>
      <c r="H163" s="23"/>
      <c r="I163" s="23"/>
      <c r="J163" s="23"/>
      <c r="K163" s="23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23"/>
      <c r="AQ163" s="23"/>
      <c r="AR163" s="23"/>
      <c r="AS163" s="23"/>
      <c r="AT163" s="182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183"/>
      <c r="BS163" s="183"/>
      <c r="BT163" s="150"/>
      <c r="BU163" s="150"/>
      <c r="BV163" s="150"/>
      <c r="BW163" s="113"/>
      <c r="BX163" s="113"/>
      <c r="BY163" s="113"/>
      <c r="BZ163" s="23"/>
    </row>
    <row r="164" ht="15.75" customHeight="1">
      <c r="A164" s="148"/>
      <c r="B164" s="182"/>
      <c r="C164" s="23"/>
      <c r="D164" s="23"/>
      <c r="E164" s="23"/>
      <c r="F164" s="23"/>
      <c r="G164" s="23"/>
      <c r="H164" s="23"/>
      <c r="I164" s="23"/>
      <c r="J164" s="23"/>
      <c r="K164" s="23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23"/>
      <c r="AQ164" s="23"/>
      <c r="AR164" s="23"/>
      <c r="AS164" s="23"/>
      <c r="AT164" s="182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183"/>
      <c r="BS164" s="183"/>
      <c r="BT164" s="150"/>
      <c r="BU164" s="150"/>
      <c r="BV164" s="150"/>
      <c r="BW164" s="113"/>
      <c r="BX164" s="113"/>
      <c r="BY164" s="113"/>
      <c r="BZ164" s="23"/>
    </row>
    <row r="165" ht="15.75" customHeight="1">
      <c r="A165" s="148"/>
      <c r="B165" s="182"/>
      <c r="C165" s="23"/>
      <c r="D165" s="23"/>
      <c r="E165" s="23"/>
      <c r="F165" s="23"/>
      <c r="G165" s="23"/>
      <c r="H165" s="23"/>
      <c r="I165" s="23"/>
      <c r="J165" s="23"/>
      <c r="K165" s="23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23"/>
      <c r="AQ165" s="23"/>
      <c r="AR165" s="23"/>
      <c r="AS165" s="23"/>
      <c r="AT165" s="182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183"/>
      <c r="BS165" s="183"/>
      <c r="BT165" s="150"/>
      <c r="BU165" s="150"/>
      <c r="BV165" s="150"/>
      <c r="BW165" s="113"/>
      <c r="BX165" s="113"/>
      <c r="BY165" s="113"/>
      <c r="BZ165" s="23"/>
    </row>
    <row r="166" ht="15.75" customHeight="1">
      <c r="A166" s="148"/>
      <c r="B166" s="182"/>
      <c r="C166" s="23"/>
      <c r="D166" s="23"/>
      <c r="E166" s="23"/>
      <c r="F166" s="23"/>
      <c r="G166" s="23"/>
      <c r="H166" s="23"/>
      <c r="I166" s="23"/>
      <c r="J166" s="23"/>
      <c r="K166" s="23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23"/>
      <c r="AQ166" s="23"/>
      <c r="AR166" s="23"/>
      <c r="AS166" s="23"/>
      <c r="AT166" s="182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183"/>
      <c r="BS166" s="183"/>
      <c r="BT166" s="150"/>
      <c r="BU166" s="150"/>
      <c r="BV166" s="150"/>
      <c r="BW166" s="113"/>
      <c r="BX166" s="113"/>
      <c r="BY166" s="113"/>
      <c r="BZ166" s="23"/>
    </row>
    <row r="167" ht="15.75" customHeight="1">
      <c r="A167" s="148"/>
      <c r="B167" s="182"/>
      <c r="C167" s="23"/>
      <c r="D167" s="23"/>
      <c r="E167" s="23"/>
      <c r="F167" s="23"/>
      <c r="G167" s="23"/>
      <c r="H167" s="23"/>
      <c r="I167" s="23"/>
      <c r="J167" s="23"/>
      <c r="K167" s="23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23"/>
      <c r="AQ167" s="23"/>
      <c r="AR167" s="23"/>
      <c r="AS167" s="23"/>
      <c r="AT167" s="182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183"/>
      <c r="BS167" s="183"/>
      <c r="BT167" s="150"/>
      <c r="BU167" s="150"/>
      <c r="BV167" s="150"/>
      <c r="BW167" s="113"/>
      <c r="BX167" s="113"/>
      <c r="BY167" s="113"/>
      <c r="BZ167" s="23"/>
    </row>
    <row r="168" ht="15.75" customHeight="1">
      <c r="A168" s="148"/>
      <c r="B168" s="182"/>
      <c r="C168" s="23"/>
      <c r="D168" s="23"/>
      <c r="E168" s="23"/>
      <c r="F168" s="23"/>
      <c r="G168" s="23"/>
      <c r="H168" s="23"/>
      <c r="I168" s="23"/>
      <c r="J168" s="23"/>
      <c r="K168" s="23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23"/>
      <c r="AQ168" s="23"/>
      <c r="AR168" s="23"/>
      <c r="AS168" s="23"/>
      <c r="AT168" s="182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183"/>
      <c r="BS168" s="183"/>
      <c r="BT168" s="150"/>
      <c r="BU168" s="150"/>
      <c r="BV168" s="150"/>
      <c r="BW168" s="113"/>
      <c r="BX168" s="113"/>
      <c r="BY168" s="113"/>
      <c r="BZ168" s="23"/>
    </row>
    <row r="169" ht="15.75" customHeight="1">
      <c r="A169" s="148"/>
      <c r="B169" s="182"/>
      <c r="C169" s="23"/>
      <c r="D169" s="23"/>
      <c r="E169" s="23"/>
      <c r="F169" s="23"/>
      <c r="G169" s="23"/>
      <c r="H169" s="23"/>
      <c r="I169" s="23"/>
      <c r="J169" s="23"/>
      <c r="K169" s="23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23"/>
      <c r="AQ169" s="23"/>
      <c r="AR169" s="23"/>
      <c r="AS169" s="23"/>
      <c r="AT169" s="182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183"/>
      <c r="BS169" s="183"/>
      <c r="BT169" s="150"/>
      <c r="BU169" s="150"/>
      <c r="BV169" s="150"/>
      <c r="BW169" s="113"/>
      <c r="BX169" s="113"/>
      <c r="BY169" s="113"/>
      <c r="BZ169" s="23"/>
    </row>
    <row r="170" ht="15.75" customHeight="1">
      <c r="A170" s="148"/>
      <c r="B170" s="182"/>
      <c r="C170" s="23"/>
      <c r="D170" s="23"/>
      <c r="E170" s="23"/>
      <c r="F170" s="23"/>
      <c r="G170" s="23"/>
      <c r="H170" s="23"/>
      <c r="I170" s="23"/>
      <c r="J170" s="23"/>
      <c r="K170" s="23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23"/>
      <c r="AQ170" s="23"/>
      <c r="AR170" s="23"/>
      <c r="AS170" s="23"/>
      <c r="AT170" s="182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183"/>
      <c r="BS170" s="183"/>
      <c r="BT170" s="150"/>
      <c r="BU170" s="150"/>
      <c r="BV170" s="150"/>
      <c r="BW170" s="113"/>
      <c r="BX170" s="113"/>
      <c r="BY170" s="113"/>
      <c r="BZ170" s="23"/>
    </row>
    <row r="171" ht="15.75" customHeight="1">
      <c r="A171" s="148"/>
      <c r="B171" s="182"/>
      <c r="C171" s="23"/>
      <c r="D171" s="23"/>
      <c r="E171" s="23"/>
      <c r="F171" s="23"/>
      <c r="G171" s="23"/>
      <c r="H171" s="23"/>
      <c r="I171" s="23"/>
      <c r="J171" s="23"/>
      <c r="K171" s="23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23"/>
      <c r="AQ171" s="23"/>
      <c r="AR171" s="23"/>
      <c r="AS171" s="23"/>
      <c r="AT171" s="182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183"/>
      <c r="BS171" s="183"/>
      <c r="BT171" s="150"/>
      <c r="BU171" s="150"/>
      <c r="BV171" s="150"/>
      <c r="BW171" s="113"/>
      <c r="BX171" s="113"/>
      <c r="BY171" s="113"/>
      <c r="BZ171" s="23"/>
    </row>
    <row r="172" ht="15.75" customHeight="1">
      <c r="A172" s="148"/>
      <c r="B172" s="182"/>
      <c r="C172" s="23"/>
      <c r="D172" s="23"/>
      <c r="E172" s="23"/>
      <c r="F172" s="23"/>
      <c r="G172" s="23"/>
      <c r="H172" s="23"/>
      <c r="I172" s="23"/>
      <c r="J172" s="23"/>
      <c r="K172" s="23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23"/>
      <c r="AQ172" s="23"/>
      <c r="AR172" s="23"/>
      <c r="AS172" s="23"/>
      <c r="AT172" s="182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183"/>
      <c r="BS172" s="183"/>
      <c r="BT172" s="150"/>
      <c r="BU172" s="150"/>
      <c r="BV172" s="150"/>
      <c r="BW172" s="113"/>
      <c r="BX172" s="113"/>
      <c r="BY172" s="113"/>
      <c r="BZ172" s="23"/>
    </row>
    <row r="173" ht="15.75" customHeight="1">
      <c r="A173" s="148"/>
      <c r="B173" s="182"/>
      <c r="C173" s="23"/>
      <c r="D173" s="23"/>
      <c r="E173" s="23"/>
      <c r="F173" s="23"/>
      <c r="G173" s="23"/>
      <c r="H173" s="23"/>
      <c r="I173" s="23"/>
      <c r="J173" s="23"/>
      <c r="K173" s="23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23"/>
      <c r="AQ173" s="23"/>
      <c r="AR173" s="23"/>
      <c r="AS173" s="23"/>
      <c r="AT173" s="182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183"/>
      <c r="BS173" s="183"/>
      <c r="BT173" s="150"/>
      <c r="BU173" s="150"/>
      <c r="BV173" s="150"/>
      <c r="BW173" s="113"/>
      <c r="BX173" s="113"/>
      <c r="BY173" s="113"/>
      <c r="BZ173" s="23"/>
    </row>
    <row r="174" ht="15.75" customHeight="1">
      <c r="A174" s="148"/>
      <c r="B174" s="182"/>
      <c r="C174" s="23"/>
      <c r="D174" s="23"/>
      <c r="E174" s="23"/>
      <c r="F174" s="23"/>
      <c r="G174" s="23"/>
      <c r="H174" s="23"/>
      <c r="I174" s="23"/>
      <c r="J174" s="23"/>
      <c r="K174" s="23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23"/>
      <c r="AQ174" s="23"/>
      <c r="AR174" s="23"/>
      <c r="AS174" s="23"/>
      <c r="AT174" s="182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183"/>
      <c r="BS174" s="183"/>
      <c r="BT174" s="150"/>
      <c r="BU174" s="150"/>
      <c r="BV174" s="150"/>
      <c r="BW174" s="113"/>
      <c r="BX174" s="113"/>
      <c r="BY174" s="113"/>
      <c r="BZ174" s="23"/>
    </row>
    <row r="175" ht="15.75" customHeight="1">
      <c r="A175" s="148"/>
      <c r="B175" s="182"/>
      <c r="C175" s="23"/>
      <c r="D175" s="23"/>
      <c r="E175" s="23"/>
      <c r="F175" s="23"/>
      <c r="G175" s="23"/>
      <c r="H175" s="23"/>
      <c r="I175" s="23"/>
      <c r="J175" s="23"/>
      <c r="K175" s="23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23"/>
      <c r="AQ175" s="23"/>
      <c r="AR175" s="23"/>
      <c r="AS175" s="23"/>
      <c r="AT175" s="182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183"/>
      <c r="BS175" s="183"/>
      <c r="BT175" s="150"/>
      <c r="BU175" s="150"/>
      <c r="BV175" s="150"/>
      <c r="BW175" s="113"/>
      <c r="BX175" s="113"/>
      <c r="BY175" s="113"/>
      <c r="BZ175" s="23"/>
    </row>
    <row r="176" ht="15.75" customHeight="1">
      <c r="A176" s="148"/>
      <c r="B176" s="182"/>
      <c r="C176" s="23"/>
      <c r="D176" s="23"/>
      <c r="E176" s="23"/>
      <c r="F176" s="23"/>
      <c r="G176" s="23"/>
      <c r="H176" s="23"/>
      <c r="I176" s="23"/>
      <c r="J176" s="23"/>
      <c r="K176" s="23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23"/>
      <c r="AQ176" s="23"/>
      <c r="AR176" s="23"/>
      <c r="AS176" s="23"/>
      <c r="AT176" s="182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183"/>
      <c r="BS176" s="183"/>
      <c r="BT176" s="150"/>
      <c r="BU176" s="150"/>
      <c r="BV176" s="150"/>
      <c r="BW176" s="113"/>
      <c r="BX176" s="113"/>
      <c r="BY176" s="113"/>
      <c r="BZ176" s="23"/>
    </row>
    <row r="177" ht="15.75" customHeight="1">
      <c r="A177" s="148"/>
      <c r="B177" s="182"/>
      <c r="C177" s="23"/>
      <c r="D177" s="23"/>
      <c r="E177" s="23"/>
      <c r="F177" s="23"/>
      <c r="G177" s="23"/>
      <c r="H177" s="23"/>
      <c r="I177" s="23"/>
      <c r="J177" s="23"/>
      <c r="K177" s="23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23"/>
      <c r="AQ177" s="23"/>
      <c r="AR177" s="23"/>
      <c r="AS177" s="23"/>
      <c r="AT177" s="182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183"/>
      <c r="BS177" s="183"/>
      <c r="BT177" s="150"/>
      <c r="BU177" s="150"/>
      <c r="BV177" s="150"/>
      <c r="BW177" s="113"/>
      <c r="BX177" s="113"/>
      <c r="BY177" s="113"/>
      <c r="BZ177" s="23"/>
    </row>
    <row r="178" ht="15.75" customHeight="1">
      <c r="A178" s="148"/>
      <c r="B178" s="182"/>
      <c r="C178" s="23"/>
      <c r="D178" s="23"/>
      <c r="E178" s="23"/>
      <c r="F178" s="23"/>
      <c r="G178" s="23"/>
      <c r="H178" s="23"/>
      <c r="I178" s="23"/>
      <c r="J178" s="23"/>
      <c r="K178" s="23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23"/>
      <c r="AQ178" s="23"/>
      <c r="AR178" s="23"/>
      <c r="AS178" s="23"/>
      <c r="AT178" s="182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183"/>
      <c r="BS178" s="183"/>
      <c r="BT178" s="150"/>
      <c r="BU178" s="150"/>
      <c r="BV178" s="150"/>
      <c r="BW178" s="113"/>
      <c r="BX178" s="113"/>
      <c r="BY178" s="113"/>
      <c r="BZ178" s="23"/>
    </row>
    <row r="179" ht="15.75" customHeight="1">
      <c r="A179" s="148"/>
      <c r="B179" s="182"/>
      <c r="C179" s="23"/>
      <c r="D179" s="23"/>
      <c r="E179" s="23"/>
      <c r="F179" s="23"/>
      <c r="G179" s="23"/>
      <c r="H179" s="23"/>
      <c r="I179" s="23"/>
      <c r="J179" s="23"/>
      <c r="K179" s="23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23"/>
      <c r="AQ179" s="23"/>
      <c r="AR179" s="23"/>
      <c r="AS179" s="23"/>
      <c r="AT179" s="182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183"/>
      <c r="BS179" s="183"/>
      <c r="BT179" s="150"/>
      <c r="BU179" s="150"/>
      <c r="BV179" s="150"/>
      <c r="BW179" s="113"/>
      <c r="BX179" s="113"/>
      <c r="BY179" s="113"/>
      <c r="BZ179" s="23"/>
    </row>
    <row r="180" ht="15.75" customHeight="1">
      <c r="A180" s="148"/>
      <c r="B180" s="182"/>
      <c r="C180" s="23"/>
      <c r="D180" s="23"/>
      <c r="E180" s="23"/>
      <c r="F180" s="23"/>
      <c r="G180" s="23"/>
      <c r="H180" s="23"/>
      <c r="I180" s="23"/>
      <c r="J180" s="23"/>
      <c r="K180" s="23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23"/>
      <c r="AQ180" s="23"/>
      <c r="AR180" s="23"/>
      <c r="AS180" s="23"/>
      <c r="AT180" s="182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183"/>
      <c r="BS180" s="183"/>
      <c r="BT180" s="150"/>
      <c r="BU180" s="150"/>
      <c r="BV180" s="150"/>
      <c r="BW180" s="113"/>
      <c r="BX180" s="113"/>
      <c r="BY180" s="113"/>
      <c r="BZ180" s="23"/>
    </row>
    <row r="181" ht="15.75" customHeight="1">
      <c r="A181" s="148"/>
      <c r="B181" s="182"/>
      <c r="C181" s="23"/>
      <c r="D181" s="23"/>
      <c r="E181" s="23"/>
      <c r="F181" s="23"/>
      <c r="G181" s="23"/>
      <c r="H181" s="23"/>
      <c r="I181" s="23"/>
      <c r="J181" s="23"/>
      <c r="K181" s="23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23"/>
      <c r="AQ181" s="23"/>
      <c r="AR181" s="23"/>
      <c r="AS181" s="23"/>
      <c r="AT181" s="182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183"/>
      <c r="BS181" s="183"/>
      <c r="BT181" s="150"/>
      <c r="BU181" s="150"/>
      <c r="BV181" s="150"/>
      <c r="BW181" s="113"/>
      <c r="BX181" s="113"/>
      <c r="BY181" s="113"/>
      <c r="BZ181" s="23"/>
    </row>
    <row r="182" ht="15.75" customHeight="1">
      <c r="A182" s="148"/>
      <c r="B182" s="182"/>
      <c r="C182" s="23"/>
      <c r="D182" s="23"/>
      <c r="E182" s="23"/>
      <c r="F182" s="23"/>
      <c r="G182" s="23"/>
      <c r="H182" s="23"/>
      <c r="I182" s="23"/>
      <c r="J182" s="23"/>
      <c r="K182" s="23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23"/>
      <c r="AQ182" s="23"/>
      <c r="AR182" s="23"/>
      <c r="AS182" s="23"/>
      <c r="AT182" s="182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183"/>
      <c r="BS182" s="183"/>
      <c r="BT182" s="150"/>
      <c r="BU182" s="150"/>
      <c r="BV182" s="150"/>
      <c r="BW182" s="113"/>
      <c r="BX182" s="113"/>
      <c r="BY182" s="113"/>
      <c r="BZ182" s="23"/>
    </row>
    <row r="183" ht="15.75" customHeight="1">
      <c r="A183" s="148"/>
      <c r="B183" s="182"/>
      <c r="C183" s="23"/>
      <c r="D183" s="23"/>
      <c r="E183" s="23"/>
      <c r="F183" s="23"/>
      <c r="G183" s="23"/>
      <c r="H183" s="23"/>
      <c r="I183" s="23"/>
      <c r="J183" s="23"/>
      <c r="K183" s="23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23"/>
      <c r="AQ183" s="23"/>
      <c r="AR183" s="23"/>
      <c r="AS183" s="23"/>
      <c r="AT183" s="182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183"/>
      <c r="BS183" s="183"/>
      <c r="BT183" s="150"/>
      <c r="BU183" s="150"/>
      <c r="BV183" s="150"/>
      <c r="BW183" s="113"/>
      <c r="BX183" s="113"/>
      <c r="BY183" s="113"/>
      <c r="BZ183" s="23"/>
    </row>
    <row r="184" ht="15.75" customHeight="1">
      <c r="A184" s="148"/>
      <c r="B184" s="182"/>
      <c r="C184" s="23"/>
      <c r="D184" s="23"/>
      <c r="E184" s="23"/>
      <c r="F184" s="23"/>
      <c r="G184" s="23"/>
      <c r="H184" s="23"/>
      <c r="I184" s="23"/>
      <c r="J184" s="23"/>
      <c r="K184" s="23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23"/>
      <c r="AQ184" s="23"/>
      <c r="AR184" s="23"/>
      <c r="AS184" s="23"/>
      <c r="AT184" s="182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183"/>
      <c r="BS184" s="183"/>
      <c r="BT184" s="150"/>
      <c r="BU184" s="150"/>
      <c r="BV184" s="150"/>
      <c r="BW184" s="113"/>
      <c r="BX184" s="113"/>
      <c r="BY184" s="113"/>
      <c r="BZ184" s="23"/>
    </row>
    <row r="185" ht="15.75" customHeight="1">
      <c r="A185" s="148"/>
      <c r="B185" s="182"/>
      <c r="C185" s="23"/>
      <c r="D185" s="23"/>
      <c r="E185" s="23"/>
      <c r="F185" s="23"/>
      <c r="G185" s="23"/>
      <c r="H185" s="23"/>
      <c r="I185" s="23"/>
      <c r="J185" s="23"/>
      <c r="K185" s="23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23"/>
      <c r="AQ185" s="23"/>
      <c r="AR185" s="23"/>
      <c r="AS185" s="23"/>
      <c r="AT185" s="182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183"/>
      <c r="BS185" s="183"/>
      <c r="BT185" s="150"/>
      <c r="BU185" s="150"/>
      <c r="BV185" s="150"/>
      <c r="BW185" s="113"/>
      <c r="BX185" s="113"/>
      <c r="BY185" s="113"/>
      <c r="BZ185" s="23"/>
    </row>
    <row r="186" ht="15.75" customHeight="1">
      <c r="A186" s="148"/>
      <c r="B186" s="182"/>
      <c r="C186" s="23"/>
      <c r="D186" s="23"/>
      <c r="E186" s="23"/>
      <c r="F186" s="23"/>
      <c r="G186" s="23"/>
      <c r="H186" s="23"/>
      <c r="I186" s="23"/>
      <c r="J186" s="23"/>
      <c r="K186" s="23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23"/>
      <c r="AQ186" s="23"/>
      <c r="AR186" s="23"/>
      <c r="AS186" s="23"/>
      <c r="AT186" s="182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183"/>
      <c r="BS186" s="183"/>
      <c r="BT186" s="150"/>
      <c r="BU186" s="150"/>
      <c r="BV186" s="150"/>
      <c r="BW186" s="113"/>
      <c r="BX186" s="113"/>
      <c r="BY186" s="113"/>
      <c r="BZ186" s="23"/>
    </row>
    <row r="187" ht="15.75" customHeight="1">
      <c r="A187" s="148"/>
      <c r="B187" s="182"/>
      <c r="C187" s="23"/>
      <c r="D187" s="23"/>
      <c r="E187" s="23"/>
      <c r="F187" s="23"/>
      <c r="G187" s="23"/>
      <c r="H187" s="23"/>
      <c r="I187" s="23"/>
      <c r="J187" s="23"/>
      <c r="K187" s="23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23"/>
      <c r="AQ187" s="23"/>
      <c r="AR187" s="23"/>
      <c r="AS187" s="23"/>
      <c r="AT187" s="182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183"/>
      <c r="BS187" s="183"/>
      <c r="BT187" s="150"/>
      <c r="BU187" s="150"/>
      <c r="BV187" s="150"/>
      <c r="BW187" s="113"/>
      <c r="BX187" s="113"/>
      <c r="BY187" s="113"/>
      <c r="BZ187" s="23"/>
    </row>
    <row r="188" ht="15.75" customHeight="1">
      <c r="A188" s="148"/>
      <c r="B188" s="182"/>
      <c r="C188" s="23"/>
      <c r="D188" s="23"/>
      <c r="E188" s="23"/>
      <c r="F188" s="23"/>
      <c r="G188" s="23"/>
      <c r="H188" s="23"/>
      <c r="I188" s="23"/>
      <c r="J188" s="23"/>
      <c r="K188" s="23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23"/>
      <c r="AQ188" s="23"/>
      <c r="AR188" s="23"/>
      <c r="AS188" s="23"/>
      <c r="AT188" s="182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183"/>
      <c r="BS188" s="183"/>
      <c r="BT188" s="150"/>
      <c r="BU188" s="150"/>
      <c r="BV188" s="150"/>
      <c r="BW188" s="113"/>
      <c r="BX188" s="113"/>
      <c r="BY188" s="113"/>
      <c r="BZ188" s="23"/>
    </row>
    <row r="189" ht="15.75" customHeight="1">
      <c r="A189" s="148"/>
      <c r="B189" s="182"/>
      <c r="C189" s="23"/>
      <c r="D189" s="23"/>
      <c r="E189" s="23"/>
      <c r="F189" s="23"/>
      <c r="G189" s="23"/>
      <c r="H189" s="23"/>
      <c r="I189" s="23"/>
      <c r="J189" s="23"/>
      <c r="K189" s="23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23"/>
      <c r="AQ189" s="23"/>
      <c r="AR189" s="23"/>
      <c r="AS189" s="23"/>
      <c r="AT189" s="182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183"/>
      <c r="BS189" s="183"/>
      <c r="BT189" s="150"/>
      <c r="BU189" s="150"/>
      <c r="BV189" s="150"/>
      <c r="BW189" s="113"/>
      <c r="BX189" s="113"/>
      <c r="BY189" s="113"/>
      <c r="BZ189" s="23"/>
    </row>
    <row r="190" ht="15.75" customHeight="1">
      <c r="A190" s="148"/>
      <c r="B190" s="182"/>
      <c r="C190" s="23"/>
      <c r="D190" s="23"/>
      <c r="E190" s="23"/>
      <c r="F190" s="23"/>
      <c r="G190" s="23"/>
      <c r="H190" s="23"/>
      <c r="I190" s="23"/>
      <c r="J190" s="23"/>
      <c r="K190" s="23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23"/>
      <c r="AQ190" s="23"/>
      <c r="AR190" s="23"/>
      <c r="AS190" s="23"/>
      <c r="AT190" s="182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183"/>
      <c r="BS190" s="183"/>
      <c r="BT190" s="150"/>
      <c r="BU190" s="150"/>
      <c r="BV190" s="150"/>
      <c r="BW190" s="113"/>
      <c r="BX190" s="113"/>
      <c r="BY190" s="113"/>
      <c r="BZ190" s="23"/>
    </row>
    <row r="191" ht="15.75" customHeight="1">
      <c r="A191" s="148"/>
      <c r="B191" s="182"/>
      <c r="C191" s="23"/>
      <c r="D191" s="23"/>
      <c r="E191" s="23"/>
      <c r="F191" s="23"/>
      <c r="G191" s="23"/>
      <c r="H191" s="23"/>
      <c r="I191" s="23"/>
      <c r="J191" s="23"/>
      <c r="K191" s="23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23"/>
      <c r="AQ191" s="23"/>
      <c r="AR191" s="23"/>
      <c r="AS191" s="23"/>
      <c r="AT191" s="182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183"/>
      <c r="BS191" s="183"/>
      <c r="BT191" s="150"/>
      <c r="BU191" s="150"/>
      <c r="BV191" s="150"/>
      <c r="BW191" s="113"/>
      <c r="BX191" s="113"/>
      <c r="BY191" s="113"/>
      <c r="BZ191" s="23"/>
    </row>
    <row r="192" ht="15.75" customHeight="1">
      <c r="A192" s="148"/>
      <c r="B192" s="182"/>
      <c r="C192" s="23"/>
      <c r="D192" s="23"/>
      <c r="E192" s="23"/>
      <c r="F192" s="23"/>
      <c r="G192" s="23"/>
      <c r="H192" s="23"/>
      <c r="I192" s="23"/>
      <c r="J192" s="23"/>
      <c r="K192" s="23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23"/>
      <c r="AQ192" s="23"/>
      <c r="AR192" s="23"/>
      <c r="AS192" s="23"/>
      <c r="AT192" s="182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183"/>
      <c r="BS192" s="183"/>
      <c r="BT192" s="150"/>
      <c r="BU192" s="150"/>
      <c r="BV192" s="150"/>
      <c r="BW192" s="113"/>
      <c r="BX192" s="113"/>
      <c r="BY192" s="113"/>
      <c r="BZ192" s="23"/>
    </row>
    <row r="193" ht="15.75" customHeight="1">
      <c r="A193" s="148"/>
      <c r="B193" s="182"/>
      <c r="C193" s="23"/>
      <c r="D193" s="23"/>
      <c r="E193" s="23"/>
      <c r="F193" s="23"/>
      <c r="G193" s="23"/>
      <c r="H193" s="23"/>
      <c r="I193" s="23"/>
      <c r="J193" s="23"/>
      <c r="K193" s="23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23"/>
      <c r="AQ193" s="23"/>
      <c r="AR193" s="23"/>
      <c r="AS193" s="23"/>
      <c r="AT193" s="182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183"/>
      <c r="BS193" s="183"/>
      <c r="BT193" s="150"/>
      <c r="BU193" s="150"/>
      <c r="BV193" s="150"/>
      <c r="BW193" s="113"/>
      <c r="BX193" s="113"/>
      <c r="BY193" s="113"/>
      <c r="BZ193" s="23"/>
    </row>
    <row r="194" ht="15.75" customHeight="1">
      <c r="A194" s="148"/>
      <c r="B194" s="182"/>
      <c r="C194" s="23"/>
      <c r="D194" s="23"/>
      <c r="E194" s="23"/>
      <c r="F194" s="23"/>
      <c r="G194" s="23"/>
      <c r="H194" s="23"/>
      <c r="I194" s="23"/>
      <c r="J194" s="23"/>
      <c r="K194" s="23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23"/>
      <c r="AQ194" s="23"/>
      <c r="AR194" s="23"/>
      <c r="AS194" s="23"/>
      <c r="AT194" s="182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183"/>
      <c r="BS194" s="183"/>
      <c r="BT194" s="150"/>
      <c r="BU194" s="150"/>
      <c r="BV194" s="150"/>
      <c r="BW194" s="113"/>
      <c r="BX194" s="113"/>
      <c r="BY194" s="113"/>
      <c r="BZ194" s="23"/>
    </row>
    <row r="195" ht="15.75" customHeight="1">
      <c r="A195" s="148"/>
      <c r="B195" s="182"/>
      <c r="C195" s="23"/>
      <c r="D195" s="23"/>
      <c r="E195" s="23"/>
      <c r="F195" s="23"/>
      <c r="G195" s="23"/>
      <c r="H195" s="23"/>
      <c r="I195" s="23"/>
      <c r="J195" s="23"/>
      <c r="K195" s="23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23"/>
      <c r="AQ195" s="23"/>
      <c r="AR195" s="23"/>
      <c r="AS195" s="23"/>
      <c r="AT195" s="182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183"/>
      <c r="BS195" s="183"/>
      <c r="BT195" s="150"/>
      <c r="BU195" s="150"/>
      <c r="BV195" s="150"/>
      <c r="BW195" s="113"/>
      <c r="BX195" s="113"/>
      <c r="BY195" s="113"/>
      <c r="BZ195" s="23"/>
    </row>
    <row r="196" ht="15.75" customHeight="1">
      <c r="A196" s="148"/>
      <c r="B196" s="182"/>
      <c r="C196" s="23"/>
      <c r="D196" s="23"/>
      <c r="E196" s="23"/>
      <c r="F196" s="23"/>
      <c r="G196" s="23"/>
      <c r="H196" s="23"/>
      <c r="I196" s="23"/>
      <c r="J196" s="23"/>
      <c r="K196" s="23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23"/>
      <c r="AQ196" s="23"/>
      <c r="AR196" s="23"/>
      <c r="AS196" s="23"/>
      <c r="AT196" s="182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183"/>
      <c r="BS196" s="183"/>
      <c r="BT196" s="150"/>
      <c r="BU196" s="150"/>
      <c r="BV196" s="150"/>
      <c r="BW196" s="113"/>
      <c r="BX196" s="113"/>
      <c r="BY196" s="113"/>
      <c r="BZ196" s="23"/>
    </row>
    <row r="197" ht="15.75" customHeight="1">
      <c r="A197" s="148"/>
      <c r="B197" s="182"/>
      <c r="C197" s="23"/>
      <c r="D197" s="23"/>
      <c r="E197" s="23"/>
      <c r="F197" s="23"/>
      <c r="G197" s="23"/>
      <c r="H197" s="23"/>
      <c r="I197" s="23"/>
      <c r="J197" s="23"/>
      <c r="K197" s="23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23"/>
      <c r="AQ197" s="23"/>
      <c r="AR197" s="23"/>
      <c r="AS197" s="23"/>
      <c r="AT197" s="182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183"/>
      <c r="BS197" s="183"/>
      <c r="BT197" s="150"/>
      <c r="BU197" s="150"/>
      <c r="BV197" s="150"/>
      <c r="BW197" s="113"/>
      <c r="BX197" s="113"/>
      <c r="BY197" s="113"/>
      <c r="BZ197" s="23"/>
    </row>
    <row r="198" ht="15.75" customHeight="1">
      <c r="A198" s="148"/>
      <c r="B198" s="182"/>
      <c r="C198" s="23"/>
      <c r="D198" s="23"/>
      <c r="E198" s="23"/>
      <c r="F198" s="23"/>
      <c r="G198" s="23"/>
      <c r="H198" s="23"/>
      <c r="I198" s="23"/>
      <c r="J198" s="23"/>
      <c r="K198" s="23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23"/>
      <c r="AQ198" s="23"/>
      <c r="AR198" s="23"/>
      <c r="AS198" s="23"/>
      <c r="AT198" s="182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183"/>
      <c r="BS198" s="183"/>
      <c r="BT198" s="150"/>
      <c r="BU198" s="150"/>
      <c r="BV198" s="150"/>
      <c r="BW198" s="113"/>
      <c r="BX198" s="113"/>
      <c r="BY198" s="113"/>
      <c r="BZ198" s="23"/>
    </row>
    <row r="199" ht="15.75" customHeight="1">
      <c r="A199" s="148"/>
      <c r="B199" s="182"/>
      <c r="C199" s="23"/>
      <c r="D199" s="23"/>
      <c r="E199" s="23"/>
      <c r="F199" s="23"/>
      <c r="G199" s="23"/>
      <c r="H199" s="23"/>
      <c r="I199" s="23"/>
      <c r="J199" s="23"/>
      <c r="K199" s="23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23"/>
      <c r="AQ199" s="23"/>
      <c r="AR199" s="23"/>
      <c r="AS199" s="23"/>
      <c r="AT199" s="182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183"/>
      <c r="BS199" s="183"/>
      <c r="BT199" s="150"/>
      <c r="BU199" s="150"/>
      <c r="BV199" s="150"/>
      <c r="BW199" s="113"/>
      <c r="BX199" s="113"/>
      <c r="BY199" s="113"/>
      <c r="BZ199" s="23"/>
    </row>
    <row r="200" ht="15.75" customHeight="1">
      <c r="A200" s="148"/>
      <c r="B200" s="182"/>
      <c r="C200" s="23"/>
      <c r="D200" s="23"/>
      <c r="E200" s="23"/>
      <c r="F200" s="23"/>
      <c r="G200" s="23"/>
      <c r="H200" s="23"/>
      <c r="I200" s="23"/>
      <c r="J200" s="23"/>
      <c r="K200" s="23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23"/>
      <c r="AQ200" s="23"/>
      <c r="AR200" s="23"/>
      <c r="AS200" s="23"/>
      <c r="AT200" s="182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183"/>
      <c r="BS200" s="183"/>
      <c r="BT200" s="150"/>
      <c r="BU200" s="150"/>
      <c r="BV200" s="150"/>
      <c r="BW200" s="113"/>
      <c r="BX200" s="113"/>
      <c r="BY200" s="113"/>
      <c r="BZ200" s="23"/>
    </row>
    <row r="201" ht="15.75" customHeight="1">
      <c r="A201" s="148"/>
      <c r="B201" s="182"/>
      <c r="C201" s="23"/>
      <c r="D201" s="23"/>
      <c r="E201" s="23"/>
      <c r="F201" s="23"/>
      <c r="G201" s="23"/>
      <c r="H201" s="23"/>
      <c r="I201" s="23"/>
      <c r="J201" s="23"/>
      <c r="K201" s="23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23"/>
      <c r="AQ201" s="23"/>
      <c r="AR201" s="23"/>
      <c r="AS201" s="23"/>
      <c r="AT201" s="182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183"/>
      <c r="BS201" s="183"/>
      <c r="BT201" s="150"/>
      <c r="BU201" s="150"/>
      <c r="BV201" s="150"/>
      <c r="BW201" s="113"/>
      <c r="BX201" s="113"/>
      <c r="BY201" s="113"/>
      <c r="BZ201" s="23"/>
    </row>
    <row r="202" ht="15.75" customHeight="1">
      <c r="A202" s="148"/>
      <c r="B202" s="182"/>
      <c r="C202" s="23"/>
      <c r="D202" s="23"/>
      <c r="E202" s="23"/>
      <c r="F202" s="23"/>
      <c r="G202" s="23"/>
      <c r="H202" s="23"/>
      <c r="I202" s="23"/>
      <c r="J202" s="23"/>
      <c r="K202" s="23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23"/>
      <c r="AQ202" s="23"/>
      <c r="AR202" s="23"/>
      <c r="AS202" s="23"/>
      <c r="AT202" s="182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183"/>
      <c r="BS202" s="183"/>
      <c r="BT202" s="150"/>
      <c r="BU202" s="150"/>
      <c r="BV202" s="150"/>
      <c r="BW202" s="113"/>
      <c r="BX202" s="113"/>
      <c r="BY202" s="113"/>
      <c r="BZ202" s="23"/>
    </row>
    <row r="203" ht="15.75" customHeight="1">
      <c r="A203" s="148"/>
      <c r="B203" s="182"/>
      <c r="C203" s="23"/>
      <c r="D203" s="23"/>
      <c r="E203" s="23"/>
      <c r="F203" s="23"/>
      <c r="G203" s="23"/>
      <c r="H203" s="23"/>
      <c r="I203" s="23"/>
      <c r="J203" s="23"/>
      <c r="K203" s="23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23"/>
      <c r="AQ203" s="23"/>
      <c r="AR203" s="23"/>
      <c r="AS203" s="23"/>
      <c r="AT203" s="182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183"/>
      <c r="BS203" s="183"/>
      <c r="BT203" s="150"/>
      <c r="BU203" s="150"/>
      <c r="BV203" s="150"/>
      <c r="BW203" s="113"/>
      <c r="BX203" s="113"/>
      <c r="BY203" s="113"/>
      <c r="BZ203" s="23"/>
    </row>
    <row r="204" ht="15.75" customHeight="1">
      <c r="A204" s="148"/>
      <c r="B204" s="182"/>
      <c r="C204" s="23"/>
      <c r="D204" s="23"/>
      <c r="E204" s="23"/>
      <c r="F204" s="23"/>
      <c r="G204" s="23"/>
      <c r="H204" s="23"/>
      <c r="I204" s="23"/>
      <c r="J204" s="23"/>
      <c r="K204" s="23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23"/>
      <c r="AQ204" s="23"/>
      <c r="AR204" s="23"/>
      <c r="AS204" s="23"/>
      <c r="AT204" s="182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183"/>
      <c r="BS204" s="183"/>
      <c r="BT204" s="150"/>
      <c r="BU204" s="150"/>
      <c r="BV204" s="150"/>
      <c r="BW204" s="113"/>
      <c r="BX204" s="113"/>
      <c r="BY204" s="113"/>
      <c r="BZ204" s="23"/>
    </row>
    <row r="205" ht="15.75" customHeight="1">
      <c r="A205" s="148"/>
      <c r="B205" s="182"/>
      <c r="C205" s="23"/>
      <c r="D205" s="23"/>
      <c r="E205" s="23"/>
      <c r="F205" s="23"/>
      <c r="G205" s="23"/>
      <c r="H205" s="23"/>
      <c r="I205" s="23"/>
      <c r="J205" s="23"/>
      <c r="K205" s="23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23"/>
      <c r="AQ205" s="23"/>
      <c r="AR205" s="23"/>
      <c r="AS205" s="23"/>
      <c r="AT205" s="182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183"/>
      <c r="BS205" s="183"/>
      <c r="BT205" s="150"/>
      <c r="BU205" s="150"/>
      <c r="BV205" s="150"/>
      <c r="BW205" s="113"/>
      <c r="BX205" s="113"/>
      <c r="BY205" s="113"/>
      <c r="BZ205" s="23"/>
    </row>
    <row r="206" ht="15.75" customHeight="1">
      <c r="A206" s="148"/>
      <c r="B206" s="182"/>
      <c r="C206" s="23"/>
      <c r="D206" s="23"/>
      <c r="E206" s="23"/>
      <c r="F206" s="23"/>
      <c r="G206" s="23"/>
      <c r="H206" s="23"/>
      <c r="I206" s="23"/>
      <c r="J206" s="23"/>
      <c r="K206" s="23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23"/>
      <c r="AQ206" s="23"/>
      <c r="AR206" s="23"/>
      <c r="AS206" s="23"/>
      <c r="AT206" s="182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183"/>
      <c r="BS206" s="183"/>
      <c r="BT206" s="150"/>
      <c r="BU206" s="150"/>
      <c r="BV206" s="150"/>
      <c r="BW206" s="113"/>
      <c r="BX206" s="113"/>
      <c r="BY206" s="113"/>
      <c r="BZ206" s="23"/>
    </row>
    <row r="207" ht="15.75" customHeight="1">
      <c r="A207" s="148"/>
      <c r="B207" s="182"/>
      <c r="C207" s="23"/>
      <c r="D207" s="23"/>
      <c r="E207" s="23"/>
      <c r="F207" s="23"/>
      <c r="G207" s="23"/>
      <c r="H207" s="23"/>
      <c r="I207" s="23"/>
      <c r="J207" s="23"/>
      <c r="K207" s="23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23"/>
      <c r="AQ207" s="23"/>
      <c r="AR207" s="23"/>
      <c r="AS207" s="23"/>
      <c r="AT207" s="182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183"/>
      <c r="BS207" s="183"/>
      <c r="BT207" s="150"/>
      <c r="BU207" s="150"/>
      <c r="BV207" s="150"/>
      <c r="BW207" s="113"/>
      <c r="BX207" s="113"/>
      <c r="BY207" s="113"/>
      <c r="BZ207" s="23"/>
    </row>
    <row r="208" ht="15.75" customHeight="1">
      <c r="A208" s="148"/>
      <c r="B208" s="182"/>
      <c r="C208" s="23"/>
      <c r="D208" s="23"/>
      <c r="E208" s="23"/>
      <c r="F208" s="23"/>
      <c r="G208" s="23"/>
      <c r="H208" s="23"/>
      <c r="I208" s="23"/>
      <c r="J208" s="23"/>
      <c r="K208" s="23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23"/>
      <c r="AQ208" s="23"/>
      <c r="AR208" s="23"/>
      <c r="AS208" s="23"/>
      <c r="AT208" s="182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183"/>
      <c r="BS208" s="183"/>
      <c r="BT208" s="150"/>
      <c r="BU208" s="150"/>
      <c r="BV208" s="150"/>
      <c r="BW208" s="113"/>
      <c r="BX208" s="113"/>
      <c r="BY208" s="113"/>
      <c r="BZ208" s="23"/>
    </row>
    <row r="209" ht="15.75" customHeight="1">
      <c r="A209" s="148"/>
      <c r="B209" s="182"/>
      <c r="C209" s="23"/>
      <c r="D209" s="23"/>
      <c r="E209" s="23"/>
      <c r="F209" s="23"/>
      <c r="G209" s="23"/>
      <c r="H209" s="23"/>
      <c r="I209" s="23"/>
      <c r="J209" s="23"/>
      <c r="K209" s="23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23"/>
      <c r="AQ209" s="23"/>
      <c r="AR209" s="23"/>
      <c r="AS209" s="23"/>
      <c r="AT209" s="182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183"/>
      <c r="BS209" s="183"/>
      <c r="BT209" s="150"/>
      <c r="BU209" s="150"/>
      <c r="BV209" s="150"/>
      <c r="BW209" s="113"/>
      <c r="BX209" s="113"/>
      <c r="BY209" s="113"/>
      <c r="BZ209" s="23"/>
    </row>
    <row r="210" ht="15.75" customHeight="1">
      <c r="A210" s="148"/>
      <c r="B210" s="182"/>
      <c r="C210" s="23"/>
      <c r="D210" s="23"/>
      <c r="E210" s="23"/>
      <c r="F210" s="23"/>
      <c r="G210" s="23"/>
      <c r="H210" s="23"/>
      <c r="I210" s="23"/>
      <c r="J210" s="23"/>
      <c r="K210" s="23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23"/>
      <c r="AQ210" s="23"/>
      <c r="AR210" s="23"/>
      <c r="AS210" s="23"/>
      <c r="AT210" s="182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183"/>
      <c r="BS210" s="183"/>
      <c r="BT210" s="150"/>
      <c r="BU210" s="150"/>
      <c r="BV210" s="150"/>
      <c r="BW210" s="113"/>
      <c r="BX210" s="113"/>
      <c r="BY210" s="113"/>
      <c r="BZ210" s="23"/>
    </row>
    <row r="211" ht="15.75" customHeight="1">
      <c r="A211" s="148"/>
      <c r="B211" s="182"/>
      <c r="C211" s="23"/>
      <c r="D211" s="23"/>
      <c r="E211" s="23"/>
      <c r="F211" s="23"/>
      <c r="G211" s="23"/>
      <c r="H211" s="23"/>
      <c r="I211" s="23"/>
      <c r="J211" s="23"/>
      <c r="K211" s="23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23"/>
      <c r="AQ211" s="23"/>
      <c r="AR211" s="23"/>
      <c r="AS211" s="23"/>
      <c r="AT211" s="182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183"/>
      <c r="BS211" s="183"/>
      <c r="BT211" s="150"/>
      <c r="BU211" s="150"/>
      <c r="BV211" s="150"/>
      <c r="BW211" s="113"/>
      <c r="BX211" s="113"/>
      <c r="BY211" s="113"/>
      <c r="BZ211" s="23"/>
    </row>
    <row r="212" ht="15.75" customHeight="1">
      <c r="A212" s="148"/>
      <c r="B212" s="182"/>
      <c r="C212" s="23"/>
      <c r="D212" s="23"/>
      <c r="E212" s="23"/>
      <c r="F212" s="23"/>
      <c r="G212" s="23"/>
      <c r="H212" s="23"/>
      <c r="I212" s="23"/>
      <c r="J212" s="23"/>
      <c r="K212" s="23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23"/>
      <c r="AQ212" s="23"/>
      <c r="AR212" s="23"/>
      <c r="AS212" s="23"/>
      <c r="AT212" s="182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183"/>
      <c r="BS212" s="183"/>
      <c r="BT212" s="150"/>
      <c r="BU212" s="150"/>
      <c r="BV212" s="150"/>
      <c r="BW212" s="113"/>
      <c r="BX212" s="113"/>
      <c r="BY212" s="113"/>
      <c r="BZ212" s="23"/>
    </row>
    <row r="213" ht="15.75" customHeight="1">
      <c r="A213" s="148"/>
      <c r="B213" s="182"/>
      <c r="C213" s="23"/>
      <c r="D213" s="23"/>
      <c r="E213" s="23"/>
      <c r="F213" s="23"/>
      <c r="G213" s="23"/>
      <c r="H213" s="23"/>
      <c r="I213" s="23"/>
      <c r="J213" s="23"/>
      <c r="K213" s="23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23"/>
      <c r="AQ213" s="23"/>
      <c r="AR213" s="23"/>
      <c r="AS213" s="23"/>
      <c r="AT213" s="182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183"/>
      <c r="BS213" s="183"/>
      <c r="BT213" s="150"/>
      <c r="BU213" s="150"/>
      <c r="BV213" s="150"/>
      <c r="BW213" s="113"/>
      <c r="BX213" s="113"/>
      <c r="BY213" s="113"/>
      <c r="BZ213" s="23"/>
    </row>
    <row r="214" ht="15.75" customHeight="1">
      <c r="A214" s="148"/>
      <c r="B214" s="182"/>
      <c r="C214" s="23"/>
      <c r="D214" s="23"/>
      <c r="E214" s="23"/>
      <c r="F214" s="23"/>
      <c r="G214" s="23"/>
      <c r="H214" s="23"/>
      <c r="I214" s="23"/>
      <c r="J214" s="23"/>
      <c r="K214" s="23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23"/>
      <c r="AQ214" s="23"/>
      <c r="AR214" s="23"/>
      <c r="AS214" s="23"/>
      <c r="AT214" s="182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183"/>
      <c r="BS214" s="183"/>
      <c r="BT214" s="150"/>
      <c r="BU214" s="150"/>
      <c r="BV214" s="150"/>
      <c r="BW214" s="113"/>
      <c r="BX214" s="113"/>
      <c r="BY214" s="113"/>
      <c r="BZ214" s="23"/>
    </row>
    <row r="215" ht="15.75" customHeight="1">
      <c r="A215" s="148"/>
      <c r="B215" s="182"/>
      <c r="C215" s="23"/>
      <c r="D215" s="23"/>
      <c r="E215" s="23"/>
      <c r="F215" s="23"/>
      <c r="G215" s="23"/>
      <c r="H215" s="23"/>
      <c r="I215" s="23"/>
      <c r="J215" s="23"/>
      <c r="K215" s="23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23"/>
      <c r="AQ215" s="23"/>
      <c r="AR215" s="23"/>
      <c r="AS215" s="23"/>
      <c r="AT215" s="182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183"/>
      <c r="BS215" s="183"/>
      <c r="BT215" s="150"/>
      <c r="BU215" s="150"/>
      <c r="BV215" s="150"/>
      <c r="BW215" s="113"/>
      <c r="BX215" s="113"/>
      <c r="BY215" s="113"/>
      <c r="BZ215" s="23"/>
    </row>
    <row r="216" ht="15.75" customHeight="1">
      <c r="A216" s="148"/>
      <c r="B216" s="182"/>
      <c r="C216" s="23"/>
      <c r="D216" s="23"/>
      <c r="E216" s="23"/>
      <c r="F216" s="23"/>
      <c r="G216" s="23"/>
      <c r="H216" s="23"/>
      <c r="I216" s="23"/>
      <c r="J216" s="23"/>
      <c r="K216" s="23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23"/>
      <c r="AQ216" s="23"/>
      <c r="AR216" s="23"/>
      <c r="AS216" s="23"/>
      <c r="AT216" s="182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183"/>
      <c r="BS216" s="183"/>
      <c r="BT216" s="150"/>
      <c r="BU216" s="150"/>
      <c r="BV216" s="150"/>
      <c r="BW216" s="113"/>
      <c r="BX216" s="113"/>
      <c r="BY216" s="113"/>
      <c r="BZ216" s="23"/>
    </row>
    <row r="217" ht="15.75" customHeight="1">
      <c r="A217" s="148"/>
      <c r="B217" s="182"/>
      <c r="C217" s="23"/>
      <c r="D217" s="23"/>
      <c r="E217" s="23"/>
      <c r="F217" s="23"/>
      <c r="G217" s="23"/>
      <c r="H217" s="23"/>
      <c r="I217" s="23"/>
      <c r="J217" s="23"/>
      <c r="K217" s="23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23"/>
      <c r="AQ217" s="23"/>
      <c r="AR217" s="23"/>
      <c r="AS217" s="23"/>
      <c r="AT217" s="182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183"/>
      <c r="BS217" s="183"/>
      <c r="BT217" s="150"/>
      <c r="BU217" s="150"/>
      <c r="BV217" s="150"/>
      <c r="BW217" s="113"/>
      <c r="BX217" s="113"/>
      <c r="BY217" s="113"/>
      <c r="BZ217" s="23"/>
    </row>
    <row r="218" ht="15.75" customHeight="1">
      <c r="A218" s="148"/>
      <c r="B218" s="182"/>
      <c r="C218" s="23"/>
      <c r="D218" s="23"/>
      <c r="E218" s="23"/>
      <c r="F218" s="23"/>
      <c r="G218" s="23"/>
      <c r="H218" s="23"/>
      <c r="I218" s="23"/>
      <c r="J218" s="23"/>
      <c r="K218" s="23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23"/>
      <c r="AQ218" s="23"/>
      <c r="AR218" s="23"/>
      <c r="AS218" s="23"/>
      <c r="AT218" s="182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183"/>
      <c r="BS218" s="183"/>
      <c r="BT218" s="150"/>
      <c r="BU218" s="150"/>
      <c r="BV218" s="150"/>
      <c r="BW218" s="113"/>
      <c r="BX218" s="113"/>
      <c r="BY218" s="113"/>
      <c r="BZ218" s="23"/>
    </row>
    <row r="219" ht="15.75" customHeight="1">
      <c r="A219" s="148"/>
      <c r="B219" s="182"/>
      <c r="C219" s="23"/>
      <c r="D219" s="23"/>
      <c r="E219" s="23"/>
      <c r="F219" s="23"/>
      <c r="G219" s="23"/>
      <c r="H219" s="23"/>
      <c r="I219" s="23"/>
      <c r="J219" s="23"/>
      <c r="K219" s="23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23"/>
      <c r="AQ219" s="23"/>
      <c r="AR219" s="23"/>
      <c r="AS219" s="23"/>
      <c r="AT219" s="182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183"/>
      <c r="BS219" s="183"/>
      <c r="BT219" s="150"/>
      <c r="BU219" s="150"/>
      <c r="BV219" s="150"/>
      <c r="BW219" s="113"/>
      <c r="BX219" s="113"/>
      <c r="BY219" s="113"/>
      <c r="BZ219" s="23"/>
    </row>
    <row r="220" ht="15.75" customHeight="1">
      <c r="A220" s="148"/>
      <c r="B220" s="182"/>
      <c r="C220" s="23"/>
      <c r="D220" s="23"/>
      <c r="E220" s="23"/>
      <c r="F220" s="23"/>
      <c r="G220" s="23"/>
      <c r="H220" s="23"/>
      <c r="I220" s="23"/>
      <c r="J220" s="23"/>
      <c r="K220" s="23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23"/>
      <c r="AQ220" s="23"/>
      <c r="AR220" s="23"/>
      <c r="AS220" s="23"/>
      <c r="AT220" s="182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183"/>
      <c r="BS220" s="183"/>
      <c r="BT220" s="150"/>
      <c r="BU220" s="150"/>
      <c r="BV220" s="150"/>
      <c r="BW220" s="113"/>
      <c r="BX220" s="113"/>
      <c r="BY220" s="113"/>
      <c r="BZ220" s="23"/>
    </row>
    <row r="221" ht="15.75" customHeight="1">
      <c r="A221" s="148"/>
      <c r="B221" s="182"/>
      <c r="C221" s="23"/>
      <c r="D221" s="23"/>
      <c r="E221" s="23"/>
      <c r="F221" s="23"/>
      <c r="G221" s="23"/>
      <c r="H221" s="23"/>
      <c r="I221" s="23"/>
      <c r="J221" s="23"/>
      <c r="K221" s="23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23"/>
      <c r="AQ221" s="23"/>
      <c r="AR221" s="23"/>
      <c r="AS221" s="23"/>
      <c r="AT221" s="182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183"/>
      <c r="BS221" s="183"/>
      <c r="BT221" s="150"/>
      <c r="BU221" s="150"/>
      <c r="BV221" s="150"/>
      <c r="BW221" s="113"/>
      <c r="BX221" s="113"/>
      <c r="BY221" s="113"/>
      <c r="BZ221" s="23"/>
    </row>
    <row r="222" ht="15.75" customHeight="1">
      <c r="A222" s="148"/>
      <c r="B222" s="182"/>
      <c r="C222" s="23"/>
      <c r="D222" s="23"/>
      <c r="E222" s="23"/>
      <c r="F222" s="23"/>
      <c r="G222" s="23"/>
      <c r="H222" s="23"/>
      <c r="I222" s="23"/>
      <c r="J222" s="23"/>
      <c r="K222" s="23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23"/>
      <c r="AQ222" s="23"/>
      <c r="AR222" s="23"/>
      <c r="AS222" s="23"/>
      <c r="AT222" s="182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183"/>
      <c r="BS222" s="183"/>
      <c r="BT222" s="150"/>
      <c r="BU222" s="150"/>
      <c r="BV222" s="150"/>
      <c r="BW222" s="113"/>
      <c r="BX222" s="113"/>
      <c r="BY222" s="113"/>
      <c r="BZ222" s="23"/>
    </row>
    <row r="223" ht="15.75" customHeight="1">
      <c r="A223" s="148"/>
      <c r="B223" s="182"/>
      <c r="C223" s="23"/>
      <c r="D223" s="23"/>
      <c r="E223" s="23"/>
      <c r="F223" s="23"/>
      <c r="G223" s="23"/>
      <c r="H223" s="23"/>
      <c r="I223" s="23"/>
      <c r="J223" s="23"/>
      <c r="K223" s="23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23"/>
      <c r="AQ223" s="23"/>
      <c r="AR223" s="23"/>
      <c r="AS223" s="23"/>
      <c r="AT223" s="182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183"/>
      <c r="BS223" s="183"/>
      <c r="BT223" s="150"/>
      <c r="BU223" s="150"/>
      <c r="BV223" s="150"/>
      <c r="BW223" s="113"/>
      <c r="BX223" s="113"/>
      <c r="BY223" s="113"/>
      <c r="BZ223" s="23"/>
    </row>
    <row r="224" ht="15.75" customHeight="1">
      <c r="A224" s="148"/>
      <c r="B224" s="182"/>
      <c r="C224" s="23"/>
      <c r="D224" s="23"/>
      <c r="E224" s="23"/>
      <c r="F224" s="23"/>
      <c r="G224" s="23"/>
      <c r="H224" s="23"/>
      <c r="I224" s="23"/>
      <c r="J224" s="23"/>
      <c r="K224" s="23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23"/>
      <c r="AQ224" s="23"/>
      <c r="AR224" s="23"/>
      <c r="AS224" s="23"/>
      <c r="AT224" s="182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183"/>
      <c r="BS224" s="183"/>
      <c r="BT224" s="150"/>
      <c r="BU224" s="150"/>
      <c r="BV224" s="150"/>
      <c r="BW224" s="113"/>
      <c r="BX224" s="113"/>
      <c r="BY224" s="113"/>
      <c r="BZ224" s="23"/>
    </row>
    <row r="225" ht="15.75" customHeight="1">
      <c r="A225" s="148"/>
      <c r="B225" s="182"/>
      <c r="C225" s="23"/>
      <c r="D225" s="23"/>
      <c r="E225" s="23"/>
      <c r="F225" s="23"/>
      <c r="G225" s="23"/>
      <c r="H225" s="23"/>
      <c r="I225" s="23"/>
      <c r="J225" s="23"/>
      <c r="K225" s="23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23"/>
      <c r="AQ225" s="23"/>
      <c r="AR225" s="23"/>
      <c r="AS225" s="23"/>
      <c r="AT225" s="182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183"/>
      <c r="BS225" s="183"/>
      <c r="BT225" s="150"/>
      <c r="BU225" s="150"/>
      <c r="BV225" s="150"/>
      <c r="BW225" s="113"/>
      <c r="BX225" s="113"/>
      <c r="BY225" s="113"/>
      <c r="BZ225" s="23"/>
    </row>
    <row r="226" ht="15.75" customHeight="1">
      <c r="A226" s="148"/>
      <c r="B226" s="182"/>
      <c r="C226" s="23"/>
      <c r="D226" s="23"/>
      <c r="E226" s="23"/>
      <c r="F226" s="23"/>
      <c r="G226" s="23"/>
      <c r="H226" s="23"/>
      <c r="I226" s="23"/>
      <c r="J226" s="23"/>
      <c r="K226" s="23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23"/>
      <c r="AQ226" s="23"/>
      <c r="AR226" s="23"/>
      <c r="AS226" s="23"/>
      <c r="AT226" s="182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183"/>
      <c r="BS226" s="183"/>
      <c r="BT226" s="150"/>
      <c r="BU226" s="150"/>
      <c r="BV226" s="150"/>
      <c r="BW226" s="113"/>
      <c r="BX226" s="113"/>
      <c r="BY226" s="113"/>
      <c r="BZ226" s="23"/>
    </row>
    <row r="227" ht="15.75" customHeight="1">
      <c r="A227" s="148"/>
      <c r="B227" s="182"/>
      <c r="C227" s="23"/>
      <c r="D227" s="23"/>
      <c r="E227" s="23"/>
      <c r="F227" s="23"/>
      <c r="G227" s="23"/>
      <c r="H227" s="23"/>
      <c r="I227" s="23"/>
      <c r="J227" s="23"/>
      <c r="K227" s="23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23"/>
      <c r="AQ227" s="23"/>
      <c r="AR227" s="23"/>
      <c r="AS227" s="23"/>
      <c r="AT227" s="182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183"/>
      <c r="BS227" s="183"/>
      <c r="BT227" s="150"/>
      <c r="BU227" s="150"/>
      <c r="BV227" s="150"/>
      <c r="BW227" s="113"/>
      <c r="BX227" s="113"/>
      <c r="BY227" s="113"/>
      <c r="BZ227" s="23"/>
    </row>
    <row r="228" ht="15.75" customHeight="1">
      <c r="A228" s="148"/>
      <c r="B228" s="182"/>
      <c r="C228" s="23"/>
      <c r="D228" s="23"/>
      <c r="E228" s="23"/>
      <c r="F228" s="23"/>
      <c r="G228" s="23"/>
      <c r="H228" s="23"/>
      <c r="I228" s="23"/>
      <c r="J228" s="23"/>
      <c r="K228" s="23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23"/>
      <c r="AQ228" s="23"/>
      <c r="AR228" s="23"/>
      <c r="AS228" s="23"/>
      <c r="AT228" s="182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183"/>
      <c r="BS228" s="183"/>
      <c r="BT228" s="150"/>
      <c r="BU228" s="150"/>
      <c r="BV228" s="150"/>
      <c r="BW228" s="113"/>
      <c r="BX228" s="113"/>
      <c r="BY228" s="113"/>
      <c r="BZ228" s="23"/>
    </row>
    <row r="229" ht="15.75" customHeight="1">
      <c r="A229" s="148"/>
      <c r="B229" s="182"/>
      <c r="C229" s="23"/>
      <c r="D229" s="23"/>
      <c r="E229" s="23"/>
      <c r="F229" s="23"/>
      <c r="G229" s="23"/>
      <c r="H229" s="23"/>
      <c r="I229" s="23"/>
      <c r="J229" s="23"/>
      <c r="K229" s="23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23"/>
      <c r="AQ229" s="23"/>
      <c r="AR229" s="23"/>
      <c r="AS229" s="23"/>
      <c r="AT229" s="182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183"/>
      <c r="BS229" s="183"/>
      <c r="BT229" s="150"/>
      <c r="BU229" s="150"/>
      <c r="BV229" s="150"/>
      <c r="BW229" s="113"/>
      <c r="BX229" s="113"/>
      <c r="BY229" s="113"/>
      <c r="BZ229" s="23"/>
    </row>
    <row r="230" ht="15.75" customHeight="1">
      <c r="A230" s="148"/>
      <c r="B230" s="182"/>
      <c r="C230" s="23"/>
      <c r="D230" s="23"/>
      <c r="E230" s="23"/>
      <c r="F230" s="23"/>
      <c r="G230" s="23"/>
      <c r="H230" s="23"/>
      <c r="I230" s="23"/>
      <c r="J230" s="23"/>
      <c r="K230" s="23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23"/>
      <c r="AQ230" s="23"/>
      <c r="AR230" s="23"/>
      <c r="AS230" s="23"/>
      <c r="AT230" s="182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183"/>
      <c r="BS230" s="183"/>
      <c r="BT230" s="150"/>
      <c r="BU230" s="150"/>
      <c r="BV230" s="150"/>
      <c r="BW230" s="113"/>
      <c r="BX230" s="113"/>
      <c r="BY230" s="113"/>
      <c r="BZ230" s="23"/>
    </row>
    <row r="231" ht="15.75" customHeight="1">
      <c r="A231" s="148"/>
      <c r="B231" s="182"/>
      <c r="C231" s="23"/>
      <c r="D231" s="23"/>
      <c r="E231" s="23"/>
      <c r="F231" s="23"/>
      <c r="G231" s="23"/>
      <c r="H231" s="23"/>
      <c r="I231" s="23"/>
      <c r="J231" s="23"/>
      <c r="K231" s="23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23"/>
      <c r="AQ231" s="23"/>
      <c r="AR231" s="23"/>
      <c r="AS231" s="23"/>
      <c r="AT231" s="182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183"/>
      <c r="BS231" s="183"/>
      <c r="BT231" s="150"/>
      <c r="BU231" s="150"/>
      <c r="BV231" s="150"/>
      <c r="BW231" s="113"/>
      <c r="BX231" s="113"/>
      <c r="BY231" s="113"/>
      <c r="BZ231" s="23"/>
    </row>
    <row r="232" ht="15.75" customHeight="1">
      <c r="A232" s="148"/>
      <c r="B232" s="182"/>
      <c r="C232" s="23"/>
      <c r="D232" s="23"/>
      <c r="E232" s="23"/>
      <c r="F232" s="23"/>
      <c r="G232" s="23"/>
      <c r="H232" s="23"/>
      <c r="I232" s="23"/>
      <c r="J232" s="23"/>
      <c r="K232" s="23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23"/>
      <c r="AQ232" s="23"/>
      <c r="AR232" s="23"/>
      <c r="AS232" s="23"/>
      <c r="AT232" s="182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183"/>
      <c r="BS232" s="183"/>
      <c r="BT232" s="150"/>
      <c r="BU232" s="150"/>
      <c r="BV232" s="150"/>
      <c r="BW232" s="113"/>
      <c r="BX232" s="113"/>
      <c r="BY232" s="113"/>
      <c r="BZ232" s="23"/>
    </row>
    <row r="233" ht="15.75" customHeight="1">
      <c r="A233" s="148"/>
      <c r="B233" s="182"/>
      <c r="C233" s="23"/>
      <c r="D233" s="23"/>
      <c r="E233" s="23"/>
      <c r="F233" s="23"/>
      <c r="G233" s="23"/>
      <c r="H233" s="23"/>
      <c r="I233" s="23"/>
      <c r="J233" s="23"/>
      <c r="K233" s="23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23"/>
      <c r="AQ233" s="23"/>
      <c r="AR233" s="23"/>
      <c r="AS233" s="23"/>
      <c r="AT233" s="182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183"/>
      <c r="BS233" s="183"/>
      <c r="BT233" s="150"/>
      <c r="BU233" s="150"/>
      <c r="BV233" s="150"/>
      <c r="BW233" s="113"/>
      <c r="BX233" s="113"/>
      <c r="BY233" s="113"/>
      <c r="BZ233" s="23"/>
    </row>
    <row r="234" ht="15.75" customHeight="1">
      <c r="A234" s="148"/>
      <c r="B234" s="182"/>
      <c r="C234" s="23"/>
      <c r="D234" s="23"/>
      <c r="E234" s="23"/>
      <c r="F234" s="23"/>
      <c r="G234" s="23"/>
      <c r="H234" s="23"/>
      <c r="I234" s="23"/>
      <c r="J234" s="23"/>
      <c r="K234" s="23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23"/>
      <c r="AQ234" s="23"/>
      <c r="AR234" s="23"/>
      <c r="AS234" s="23"/>
      <c r="AT234" s="182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183"/>
      <c r="BS234" s="183"/>
      <c r="BT234" s="150"/>
      <c r="BU234" s="150"/>
      <c r="BV234" s="150"/>
      <c r="BW234" s="113"/>
      <c r="BX234" s="113"/>
      <c r="BY234" s="113"/>
      <c r="BZ234" s="23"/>
    </row>
    <row r="235" ht="15.75" customHeight="1">
      <c r="A235" s="148"/>
      <c r="B235" s="182"/>
      <c r="C235" s="23"/>
      <c r="D235" s="23"/>
      <c r="E235" s="23"/>
      <c r="F235" s="23"/>
      <c r="G235" s="23"/>
      <c r="H235" s="23"/>
      <c r="I235" s="23"/>
      <c r="J235" s="23"/>
      <c r="K235" s="23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23"/>
      <c r="AQ235" s="23"/>
      <c r="AR235" s="23"/>
      <c r="AS235" s="23"/>
      <c r="AT235" s="182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183"/>
      <c r="BS235" s="183"/>
      <c r="BT235" s="150"/>
      <c r="BU235" s="150"/>
      <c r="BV235" s="150"/>
      <c r="BW235" s="113"/>
      <c r="BX235" s="113"/>
      <c r="BY235" s="113"/>
      <c r="BZ235" s="23"/>
    </row>
    <row r="236" ht="15.75" customHeight="1">
      <c r="A236" s="148"/>
      <c r="B236" s="182"/>
      <c r="C236" s="23"/>
      <c r="D236" s="23"/>
      <c r="E236" s="23"/>
      <c r="F236" s="23"/>
      <c r="G236" s="23"/>
      <c r="H236" s="23"/>
      <c r="I236" s="23"/>
      <c r="J236" s="23"/>
      <c r="K236" s="23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23"/>
      <c r="AQ236" s="23"/>
      <c r="AR236" s="23"/>
      <c r="AS236" s="23"/>
      <c r="AT236" s="182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183"/>
      <c r="BS236" s="183"/>
      <c r="BT236" s="150"/>
      <c r="BU236" s="150"/>
      <c r="BV236" s="150"/>
      <c r="BW236" s="113"/>
      <c r="BX236" s="113"/>
      <c r="BY236" s="113"/>
      <c r="BZ236" s="23"/>
    </row>
    <row r="237" ht="15.75" customHeight="1">
      <c r="A237" s="148"/>
      <c r="B237" s="182"/>
      <c r="C237" s="23"/>
      <c r="D237" s="23"/>
      <c r="E237" s="23"/>
      <c r="F237" s="23"/>
      <c r="G237" s="23"/>
      <c r="H237" s="23"/>
      <c r="I237" s="23"/>
      <c r="J237" s="23"/>
      <c r="K237" s="23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23"/>
      <c r="AQ237" s="23"/>
      <c r="AR237" s="23"/>
      <c r="AS237" s="23"/>
      <c r="AT237" s="182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183"/>
      <c r="BS237" s="183"/>
      <c r="BT237" s="150"/>
      <c r="BU237" s="150"/>
      <c r="BV237" s="150"/>
      <c r="BW237" s="113"/>
      <c r="BX237" s="113"/>
      <c r="BY237" s="113"/>
      <c r="BZ237" s="23"/>
    </row>
    <row r="238" ht="15.75" customHeight="1">
      <c r="A238" s="148"/>
      <c r="B238" s="182"/>
      <c r="C238" s="23"/>
      <c r="D238" s="23"/>
      <c r="E238" s="23"/>
      <c r="F238" s="23"/>
      <c r="G238" s="23"/>
      <c r="H238" s="23"/>
      <c r="I238" s="23"/>
      <c r="J238" s="23"/>
      <c r="K238" s="23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23"/>
      <c r="AQ238" s="23"/>
      <c r="AR238" s="23"/>
      <c r="AS238" s="23"/>
      <c r="AT238" s="182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183"/>
      <c r="BS238" s="183"/>
      <c r="BT238" s="150"/>
      <c r="BU238" s="150"/>
      <c r="BV238" s="150"/>
      <c r="BW238" s="113"/>
      <c r="BX238" s="113"/>
      <c r="BY238" s="113"/>
      <c r="BZ238" s="23"/>
    </row>
    <row r="239" ht="15.75" customHeight="1">
      <c r="A239" s="148"/>
      <c r="B239" s="182"/>
      <c r="C239" s="23"/>
      <c r="D239" s="23"/>
      <c r="E239" s="23"/>
      <c r="F239" s="23"/>
      <c r="G239" s="23"/>
      <c r="H239" s="23"/>
      <c r="I239" s="23"/>
      <c r="J239" s="23"/>
      <c r="K239" s="23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23"/>
      <c r="AQ239" s="23"/>
      <c r="AR239" s="23"/>
      <c r="AS239" s="23"/>
      <c r="AT239" s="182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183"/>
      <c r="BS239" s="183"/>
      <c r="BT239" s="150"/>
      <c r="BU239" s="150"/>
      <c r="BV239" s="150"/>
      <c r="BW239" s="113"/>
      <c r="BX239" s="113"/>
      <c r="BY239" s="113"/>
      <c r="BZ239" s="23"/>
    </row>
    <row r="240" ht="15.75" customHeight="1">
      <c r="A240" s="148"/>
      <c r="B240" s="182"/>
      <c r="C240" s="23"/>
      <c r="D240" s="23"/>
      <c r="E240" s="23"/>
      <c r="F240" s="23"/>
      <c r="G240" s="23"/>
      <c r="H240" s="23"/>
      <c r="I240" s="23"/>
      <c r="J240" s="23"/>
      <c r="K240" s="23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23"/>
      <c r="AQ240" s="23"/>
      <c r="AR240" s="23"/>
      <c r="AS240" s="23"/>
      <c r="AT240" s="182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183"/>
      <c r="BS240" s="183"/>
      <c r="BT240" s="150"/>
      <c r="BU240" s="150"/>
      <c r="BV240" s="150"/>
      <c r="BW240" s="113"/>
      <c r="BX240" s="113"/>
      <c r="BY240" s="113"/>
      <c r="BZ240" s="23"/>
    </row>
    <row r="241" ht="15.75" customHeight="1">
      <c r="A241" s="148"/>
      <c r="B241" s="182"/>
      <c r="C241" s="23"/>
      <c r="D241" s="23"/>
      <c r="E241" s="23"/>
      <c r="F241" s="23"/>
      <c r="G241" s="23"/>
      <c r="H241" s="23"/>
      <c r="I241" s="23"/>
      <c r="J241" s="23"/>
      <c r="K241" s="23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23"/>
      <c r="AQ241" s="23"/>
      <c r="AR241" s="23"/>
      <c r="AS241" s="23"/>
      <c r="AT241" s="182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183"/>
      <c r="BS241" s="183"/>
      <c r="BT241" s="150"/>
      <c r="BU241" s="150"/>
      <c r="BV241" s="150"/>
      <c r="BW241" s="113"/>
      <c r="BX241" s="113"/>
      <c r="BY241" s="113"/>
      <c r="BZ241" s="23"/>
    </row>
    <row r="242" ht="15.75" customHeight="1">
      <c r="A242" s="148"/>
      <c r="B242" s="182"/>
      <c r="C242" s="23"/>
      <c r="D242" s="23"/>
      <c r="E242" s="23"/>
      <c r="F242" s="23"/>
      <c r="G242" s="23"/>
      <c r="H242" s="23"/>
      <c r="I242" s="23"/>
      <c r="J242" s="23"/>
      <c r="K242" s="23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23"/>
      <c r="AQ242" s="23"/>
      <c r="AR242" s="23"/>
      <c r="AS242" s="23"/>
      <c r="AT242" s="182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183"/>
      <c r="BS242" s="183"/>
      <c r="BT242" s="150"/>
      <c r="BU242" s="150"/>
      <c r="BV242" s="150"/>
      <c r="BW242" s="113"/>
      <c r="BX242" s="113"/>
      <c r="BY242" s="113"/>
      <c r="BZ242" s="23"/>
    </row>
    <row r="243" ht="15.75" customHeight="1">
      <c r="A243" s="148"/>
      <c r="B243" s="182"/>
      <c r="C243" s="23"/>
      <c r="D243" s="23"/>
      <c r="E243" s="23"/>
      <c r="F243" s="23"/>
      <c r="G243" s="23"/>
      <c r="H243" s="23"/>
      <c r="I243" s="23"/>
      <c r="J243" s="23"/>
      <c r="K243" s="23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23"/>
      <c r="AQ243" s="23"/>
      <c r="AR243" s="23"/>
      <c r="AS243" s="23"/>
      <c r="AT243" s="182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183"/>
      <c r="BS243" s="183"/>
      <c r="BT243" s="150"/>
      <c r="BU243" s="150"/>
      <c r="BV243" s="150"/>
      <c r="BW243" s="113"/>
      <c r="BX243" s="113"/>
      <c r="BY243" s="113"/>
      <c r="BZ243" s="23"/>
    </row>
    <row r="244" ht="15.75" customHeight="1">
      <c r="A244" s="148"/>
      <c r="B244" s="182"/>
      <c r="C244" s="23"/>
      <c r="D244" s="23"/>
      <c r="E244" s="23"/>
      <c r="F244" s="23"/>
      <c r="G244" s="23"/>
      <c r="H244" s="23"/>
      <c r="I244" s="23"/>
      <c r="J244" s="23"/>
      <c r="K244" s="23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23"/>
      <c r="AQ244" s="23"/>
      <c r="AR244" s="23"/>
      <c r="AS244" s="23"/>
      <c r="AT244" s="182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183"/>
      <c r="BS244" s="183"/>
      <c r="BT244" s="150"/>
      <c r="BU244" s="150"/>
      <c r="BV244" s="150"/>
      <c r="BW244" s="113"/>
      <c r="BX244" s="113"/>
      <c r="BY244" s="113"/>
      <c r="BZ244" s="23"/>
    </row>
    <row r="245" ht="15.75" customHeight="1">
      <c r="A245" s="148"/>
      <c r="B245" s="182"/>
      <c r="C245" s="23"/>
      <c r="D245" s="23"/>
      <c r="E245" s="23"/>
      <c r="F245" s="23"/>
      <c r="G245" s="23"/>
      <c r="H245" s="23"/>
      <c r="I245" s="23"/>
      <c r="J245" s="23"/>
      <c r="K245" s="23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23"/>
      <c r="AQ245" s="23"/>
      <c r="AR245" s="23"/>
      <c r="AS245" s="23"/>
      <c r="AT245" s="182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183"/>
      <c r="BS245" s="183"/>
      <c r="BT245" s="150"/>
      <c r="BU245" s="150"/>
      <c r="BV245" s="150"/>
      <c r="BW245" s="113"/>
      <c r="BX245" s="113"/>
      <c r="BY245" s="113"/>
      <c r="BZ245" s="23"/>
    </row>
    <row r="246" ht="15.75" customHeight="1">
      <c r="A246" s="148"/>
      <c r="B246" s="182"/>
      <c r="C246" s="23"/>
      <c r="D246" s="23"/>
      <c r="E246" s="23"/>
      <c r="F246" s="23"/>
      <c r="G246" s="23"/>
      <c r="H246" s="23"/>
      <c r="I246" s="23"/>
      <c r="J246" s="23"/>
      <c r="K246" s="23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23"/>
      <c r="AQ246" s="23"/>
      <c r="AR246" s="23"/>
      <c r="AS246" s="23"/>
      <c r="AT246" s="182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183"/>
      <c r="BS246" s="183"/>
      <c r="BT246" s="150"/>
      <c r="BU246" s="150"/>
      <c r="BV246" s="150"/>
      <c r="BW246" s="113"/>
      <c r="BX246" s="113"/>
      <c r="BY246" s="113"/>
      <c r="BZ246" s="23"/>
    </row>
    <row r="247" ht="15.75" customHeight="1">
      <c r="A247" s="148"/>
      <c r="B247" s="182"/>
      <c r="C247" s="23"/>
      <c r="D247" s="23"/>
      <c r="E247" s="23"/>
      <c r="F247" s="23"/>
      <c r="G247" s="23"/>
      <c r="H247" s="23"/>
      <c r="I247" s="23"/>
      <c r="J247" s="23"/>
      <c r="K247" s="23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23"/>
      <c r="AQ247" s="23"/>
      <c r="AR247" s="23"/>
      <c r="AS247" s="23"/>
      <c r="AT247" s="182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183"/>
      <c r="BS247" s="183"/>
      <c r="BT247" s="150"/>
      <c r="BU247" s="150"/>
      <c r="BV247" s="150"/>
      <c r="BW247" s="113"/>
      <c r="BX247" s="113"/>
      <c r="BY247" s="113"/>
      <c r="BZ247" s="23"/>
    </row>
    <row r="248" ht="15.75" customHeight="1">
      <c r="A248" s="148"/>
      <c r="B248" s="182"/>
      <c r="C248" s="23"/>
      <c r="D248" s="23"/>
      <c r="E248" s="23"/>
      <c r="F248" s="23"/>
      <c r="G248" s="23"/>
      <c r="H248" s="23"/>
      <c r="I248" s="23"/>
      <c r="J248" s="23"/>
      <c r="K248" s="23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23"/>
      <c r="AQ248" s="23"/>
      <c r="AR248" s="23"/>
      <c r="AS248" s="23"/>
      <c r="AT248" s="182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183"/>
      <c r="BS248" s="183"/>
      <c r="BT248" s="150"/>
      <c r="BU248" s="150"/>
      <c r="BV248" s="150"/>
      <c r="BW248" s="113"/>
      <c r="BX248" s="113"/>
      <c r="BY248" s="113"/>
      <c r="BZ248" s="23"/>
    </row>
    <row r="249" ht="15.75" customHeight="1">
      <c r="A249" s="148"/>
      <c r="B249" s="182"/>
      <c r="C249" s="23"/>
      <c r="D249" s="23"/>
      <c r="E249" s="23"/>
      <c r="F249" s="23"/>
      <c r="G249" s="23"/>
      <c r="H249" s="23"/>
      <c r="I249" s="23"/>
      <c r="J249" s="23"/>
      <c r="K249" s="23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23"/>
      <c r="AQ249" s="23"/>
      <c r="AR249" s="23"/>
      <c r="AS249" s="23"/>
      <c r="AT249" s="182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183"/>
      <c r="BS249" s="183"/>
      <c r="BT249" s="150"/>
      <c r="BU249" s="150"/>
      <c r="BV249" s="150"/>
      <c r="BW249" s="113"/>
      <c r="BX249" s="113"/>
      <c r="BY249" s="113"/>
      <c r="BZ249" s="23"/>
    </row>
    <row r="250" ht="15.75" customHeight="1">
      <c r="A250" s="148"/>
      <c r="B250" s="182"/>
      <c r="C250" s="23"/>
      <c r="D250" s="23"/>
      <c r="E250" s="23"/>
      <c r="F250" s="23"/>
      <c r="G250" s="23"/>
      <c r="H250" s="23"/>
      <c r="I250" s="23"/>
      <c r="J250" s="23"/>
      <c r="K250" s="23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23"/>
      <c r="AQ250" s="23"/>
      <c r="AR250" s="23"/>
      <c r="AS250" s="23"/>
      <c r="AT250" s="182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183"/>
      <c r="BS250" s="183"/>
      <c r="BT250" s="150"/>
      <c r="BU250" s="150"/>
      <c r="BV250" s="150"/>
      <c r="BW250" s="113"/>
      <c r="BX250" s="113"/>
      <c r="BY250" s="113"/>
      <c r="BZ250" s="23"/>
    </row>
    <row r="251" ht="15.75" customHeight="1">
      <c r="A251" s="148"/>
      <c r="B251" s="182"/>
      <c r="C251" s="23"/>
      <c r="D251" s="23"/>
      <c r="E251" s="23"/>
      <c r="F251" s="23"/>
      <c r="G251" s="23"/>
      <c r="H251" s="23"/>
      <c r="I251" s="23"/>
      <c r="J251" s="23"/>
      <c r="K251" s="23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23"/>
      <c r="AQ251" s="23"/>
      <c r="AR251" s="23"/>
      <c r="AS251" s="23"/>
      <c r="AT251" s="182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183"/>
      <c r="BS251" s="183"/>
      <c r="BT251" s="150"/>
      <c r="BU251" s="150"/>
      <c r="BV251" s="150"/>
      <c r="BW251" s="113"/>
      <c r="BX251" s="113"/>
      <c r="BY251" s="113"/>
      <c r="BZ251" s="23"/>
    </row>
    <row r="252" ht="15.75" customHeight="1">
      <c r="A252" s="148"/>
      <c r="B252" s="182"/>
      <c r="C252" s="23"/>
      <c r="D252" s="23"/>
      <c r="E252" s="23"/>
      <c r="F252" s="23"/>
      <c r="G252" s="23"/>
      <c r="H252" s="23"/>
      <c r="I252" s="23"/>
      <c r="J252" s="23"/>
      <c r="K252" s="23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23"/>
      <c r="AQ252" s="23"/>
      <c r="AR252" s="23"/>
      <c r="AS252" s="23"/>
      <c r="AT252" s="182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183"/>
      <c r="BS252" s="183"/>
      <c r="BT252" s="150"/>
      <c r="BU252" s="150"/>
      <c r="BV252" s="150"/>
      <c r="BW252" s="113"/>
      <c r="BX252" s="113"/>
      <c r="BY252" s="113"/>
      <c r="BZ252" s="23"/>
    </row>
    <row r="253" ht="15.75" customHeight="1">
      <c r="A253" s="148"/>
      <c r="B253" s="182"/>
      <c r="C253" s="23"/>
      <c r="D253" s="23"/>
      <c r="E253" s="23"/>
      <c r="F253" s="23"/>
      <c r="G253" s="23"/>
      <c r="H253" s="23"/>
      <c r="I253" s="23"/>
      <c r="J253" s="23"/>
      <c r="K253" s="23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23"/>
      <c r="AQ253" s="23"/>
      <c r="AR253" s="23"/>
      <c r="AS253" s="23"/>
      <c r="AT253" s="182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183"/>
      <c r="BS253" s="183"/>
      <c r="BT253" s="150"/>
      <c r="BU253" s="150"/>
      <c r="BV253" s="150"/>
      <c r="BW253" s="113"/>
      <c r="BX253" s="113"/>
      <c r="BY253" s="113"/>
      <c r="BZ253" s="23"/>
    </row>
    <row r="254" ht="15.75" customHeight="1">
      <c r="A254" s="148"/>
      <c r="B254" s="182"/>
      <c r="C254" s="23"/>
      <c r="D254" s="23"/>
      <c r="E254" s="23"/>
      <c r="F254" s="23"/>
      <c r="G254" s="23"/>
      <c r="H254" s="23"/>
      <c r="I254" s="23"/>
      <c r="J254" s="23"/>
      <c r="K254" s="23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23"/>
      <c r="AQ254" s="23"/>
      <c r="AR254" s="23"/>
      <c r="AS254" s="23"/>
      <c r="AT254" s="182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183"/>
      <c r="BS254" s="183"/>
      <c r="BT254" s="150"/>
      <c r="BU254" s="150"/>
      <c r="BV254" s="150"/>
      <c r="BW254" s="113"/>
      <c r="BX254" s="113"/>
      <c r="BY254" s="113"/>
      <c r="BZ254" s="23"/>
    </row>
    <row r="255" ht="15.75" customHeight="1">
      <c r="A255" s="148"/>
      <c r="B255" s="182"/>
      <c r="C255" s="23"/>
      <c r="D255" s="23"/>
      <c r="E255" s="23"/>
      <c r="F255" s="23"/>
      <c r="G255" s="23"/>
      <c r="H255" s="23"/>
      <c r="I255" s="23"/>
      <c r="J255" s="23"/>
      <c r="K255" s="23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23"/>
      <c r="AQ255" s="23"/>
      <c r="AR255" s="23"/>
      <c r="AS255" s="23"/>
      <c r="AT255" s="182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183"/>
      <c r="BS255" s="183"/>
      <c r="BT255" s="150"/>
      <c r="BU255" s="150"/>
      <c r="BV255" s="150"/>
      <c r="BW255" s="113"/>
      <c r="BX255" s="113"/>
      <c r="BY255" s="113"/>
      <c r="BZ255" s="23"/>
    </row>
    <row r="256" ht="15.75" customHeight="1">
      <c r="A256" s="148"/>
      <c r="B256" s="182"/>
      <c r="C256" s="23"/>
      <c r="D256" s="23"/>
      <c r="E256" s="23"/>
      <c r="F256" s="23"/>
      <c r="G256" s="23"/>
      <c r="H256" s="23"/>
      <c r="I256" s="23"/>
      <c r="J256" s="23"/>
      <c r="K256" s="23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23"/>
      <c r="AQ256" s="23"/>
      <c r="AR256" s="23"/>
      <c r="AS256" s="23"/>
      <c r="AT256" s="182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183"/>
      <c r="BS256" s="183"/>
      <c r="BT256" s="150"/>
      <c r="BU256" s="150"/>
      <c r="BV256" s="150"/>
      <c r="BW256" s="113"/>
      <c r="BX256" s="113"/>
      <c r="BY256" s="113"/>
      <c r="BZ256" s="23"/>
    </row>
    <row r="257" ht="15.75" customHeight="1">
      <c r="A257" s="148"/>
      <c r="B257" s="182"/>
      <c r="C257" s="23"/>
      <c r="D257" s="23"/>
      <c r="E257" s="23"/>
      <c r="F257" s="23"/>
      <c r="G257" s="23"/>
      <c r="H257" s="23"/>
      <c r="I257" s="23"/>
      <c r="J257" s="23"/>
      <c r="K257" s="23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23"/>
      <c r="AQ257" s="23"/>
      <c r="AR257" s="23"/>
      <c r="AS257" s="23"/>
      <c r="AT257" s="182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183"/>
      <c r="BS257" s="183"/>
      <c r="BT257" s="150"/>
      <c r="BU257" s="150"/>
      <c r="BV257" s="150"/>
      <c r="BW257" s="113"/>
      <c r="BX257" s="113"/>
      <c r="BY257" s="113"/>
      <c r="BZ257" s="23"/>
    </row>
    <row r="258" ht="15.75" customHeight="1">
      <c r="A258" s="148"/>
      <c r="B258" s="182"/>
      <c r="C258" s="23"/>
      <c r="D258" s="23"/>
      <c r="E258" s="23"/>
      <c r="F258" s="23"/>
      <c r="G258" s="23"/>
      <c r="H258" s="23"/>
      <c r="I258" s="23"/>
      <c r="J258" s="23"/>
      <c r="K258" s="23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23"/>
      <c r="AQ258" s="23"/>
      <c r="AR258" s="23"/>
      <c r="AS258" s="23"/>
      <c r="AT258" s="182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183"/>
      <c r="BS258" s="183"/>
      <c r="BT258" s="150"/>
      <c r="BU258" s="150"/>
      <c r="BV258" s="150"/>
      <c r="BW258" s="113"/>
      <c r="BX258" s="113"/>
      <c r="BY258" s="113"/>
      <c r="BZ258" s="23"/>
    </row>
    <row r="259" ht="15.75" customHeight="1">
      <c r="A259" s="148"/>
      <c r="B259" s="182"/>
      <c r="C259" s="23"/>
      <c r="D259" s="23"/>
      <c r="E259" s="23"/>
      <c r="F259" s="23"/>
      <c r="G259" s="23"/>
      <c r="H259" s="23"/>
      <c r="I259" s="23"/>
      <c r="J259" s="23"/>
      <c r="K259" s="23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23"/>
      <c r="AQ259" s="23"/>
      <c r="AR259" s="23"/>
      <c r="AS259" s="23"/>
      <c r="AT259" s="182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183"/>
      <c r="BS259" s="183"/>
      <c r="BT259" s="150"/>
      <c r="BU259" s="150"/>
      <c r="BV259" s="150"/>
      <c r="BW259" s="113"/>
      <c r="BX259" s="113"/>
      <c r="BY259" s="113"/>
      <c r="BZ259" s="23"/>
    </row>
    <row r="260" ht="15.75" customHeight="1">
      <c r="A260" s="148"/>
      <c r="B260" s="182"/>
      <c r="C260" s="23"/>
      <c r="D260" s="23"/>
      <c r="E260" s="23"/>
      <c r="F260" s="23"/>
      <c r="G260" s="23"/>
      <c r="H260" s="23"/>
      <c r="I260" s="23"/>
      <c r="J260" s="23"/>
      <c r="K260" s="23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23"/>
      <c r="AQ260" s="23"/>
      <c r="AR260" s="23"/>
      <c r="AS260" s="23"/>
      <c r="AT260" s="182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183"/>
      <c r="BS260" s="183"/>
      <c r="BT260" s="150"/>
      <c r="BU260" s="150"/>
      <c r="BV260" s="150"/>
      <c r="BW260" s="113"/>
      <c r="BX260" s="113"/>
      <c r="BY260" s="113"/>
      <c r="BZ260" s="23"/>
    </row>
    <row r="261" ht="15.75" customHeight="1">
      <c r="A261" s="148"/>
      <c r="B261" s="182"/>
      <c r="C261" s="23"/>
      <c r="D261" s="23"/>
      <c r="E261" s="23"/>
      <c r="F261" s="23"/>
      <c r="G261" s="23"/>
      <c r="H261" s="23"/>
      <c r="I261" s="23"/>
      <c r="J261" s="23"/>
      <c r="K261" s="23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23"/>
      <c r="AQ261" s="23"/>
      <c r="AR261" s="23"/>
      <c r="AS261" s="23"/>
      <c r="AT261" s="182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183"/>
      <c r="BS261" s="183"/>
      <c r="BT261" s="150"/>
      <c r="BU261" s="150"/>
      <c r="BV261" s="150"/>
      <c r="BW261" s="113"/>
      <c r="BX261" s="113"/>
      <c r="BY261" s="113"/>
      <c r="BZ261" s="23"/>
    </row>
    <row r="262" ht="15.75" customHeight="1">
      <c r="A262" s="148"/>
      <c r="B262" s="182"/>
      <c r="C262" s="23"/>
      <c r="D262" s="23"/>
      <c r="E262" s="23"/>
      <c r="F262" s="23"/>
      <c r="G262" s="23"/>
      <c r="H262" s="23"/>
      <c r="I262" s="23"/>
      <c r="J262" s="23"/>
      <c r="K262" s="23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23"/>
      <c r="AQ262" s="23"/>
      <c r="AR262" s="23"/>
      <c r="AS262" s="23"/>
      <c r="AT262" s="182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183"/>
      <c r="BS262" s="183"/>
      <c r="BT262" s="150"/>
      <c r="BU262" s="150"/>
      <c r="BV262" s="150"/>
      <c r="BW262" s="113"/>
      <c r="BX262" s="113"/>
      <c r="BY262" s="113"/>
      <c r="BZ262" s="23"/>
    </row>
    <row r="263" ht="15.75" customHeight="1">
      <c r="A263" s="148"/>
      <c r="B263" s="182"/>
      <c r="C263" s="23"/>
      <c r="D263" s="23"/>
      <c r="E263" s="23"/>
      <c r="F263" s="23"/>
      <c r="G263" s="23"/>
      <c r="H263" s="23"/>
      <c r="I263" s="23"/>
      <c r="J263" s="23"/>
      <c r="K263" s="23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23"/>
      <c r="AQ263" s="23"/>
      <c r="AR263" s="23"/>
      <c r="AS263" s="23"/>
      <c r="AT263" s="182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183"/>
      <c r="BS263" s="183"/>
      <c r="BT263" s="150"/>
      <c r="BU263" s="150"/>
      <c r="BV263" s="150"/>
      <c r="BW263" s="113"/>
      <c r="BX263" s="113"/>
      <c r="BY263" s="113"/>
      <c r="BZ263" s="23"/>
    </row>
    <row r="264" ht="15.75" customHeight="1">
      <c r="A264" s="148"/>
      <c r="B264" s="182"/>
      <c r="C264" s="23"/>
      <c r="D264" s="23"/>
      <c r="E264" s="23"/>
      <c r="F264" s="23"/>
      <c r="G264" s="23"/>
      <c r="H264" s="23"/>
      <c r="I264" s="23"/>
      <c r="J264" s="23"/>
      <c r="K264" s="23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23"/>
      <c r="AQ264" s="23"/>
      <c r="AR264" s="23"/>
      <c r="AS264" s="23"/>
      <c r="AT264" s="182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183"/>
      <c r="BS264" s="183"/>
      <c r="BT264" s="150"/>
      <c r="BU264" s="150"/>
      <c r="BV264" s="150"/>
      <c r="BW264" s="113"/>
      <c r="BX264" s="113"/>
      <c r="BY264" s="113"/>
      <c r="BZ264" s="23"/>
    </row>
    <row r="265" ht="15.75" customHeight="1">
      <c r="A265" s="148"/>
      <c r="B265" s="182"/>
      <c r="C265" s="23"/>
      <c r="D265" s="23"/>
      <c r="E265" s="23"/>
      <c r="F265" s="23"/>
      <c r="G265" s="23"/>
      <c r="H265" s="23"/>
      <c r="I265" s="23"/>
      <c r="J265" s="23"/>
      <c r="K265" s="23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23"/>
      <c r="AQ265" s="23"/>
      <c r="AR265" s="23"/>
      <c r="AS265" s="23"/>
      <c r="AT265" s="182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183"/>
      <c r="BS265" s="183"/>
      <c r="BT265" s="150"/>
      <c r="BU265" s="150"/>
      <c r="BV265" s="150"/>
      <c r="BW265" s="113"/>
      <c r="BX265" s="113"/>
      <c r="BY265" s="113"/>
      <c r="BZ265" s="23"/>
    </row>
    <row r="266" ht="15.75" customHeight="1">
      <c r="A266" s="148"/>
      <c r="B266" s="182"/>
      <c r="C266" s="23"/>
      <c r="D266" s="23"/>
      <c r="E266" s="23"/>
      <c r="F266" s="23"/>
      <c r="G266" s="23"/>
      <c r="H266" s="23"/>
      <c r="I266" s="23"/>
      <c r="J266" s="23"/>
      <c r="K266" s="23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23"/>
      <c r="AQ266" s="23"/>
      <c r="AR266" s="23"/>
      <c r="AS266" s="23"/>
      <c r="AT266" s="182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183"/>
      <c r="BS266" s="183"/>
      <c r="BT266" s="150"/>
      <c r="BU266" s="150"/>
      <c r="BV266" s="150"/>
      <c r="BW266" s="113"/>
      <c r="BX266" s="113"/>
      <c r="BY266" s="113"/>
      <c r="BZ266" s="23"/>
    </row>
    <row r="267" ht="15.75" customHeight="1">
      <c r="A267" s="148"/>
      <c r="B267" s="182"/>
      <c r="C267" s="23"/>
      <c r="D267" s="23"/>
      <c r="E267" s="23"/>
      <c r="F267" s="23"/>
      <c r="G267" s="23"/>
      <c r="H267" s="23"/>
      <c r="I267" s="23"/>
      <c r="J267" s="23"/>
      <c r="K267" s="23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23"/>
      <c r="AQ267" s="23"/>
      <c r="AR267" s="23"/>
      <c r="AS267" s="23"/>
      <c r="AT267" s="182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183"/>
      <c r="BS267" s="183"/>
      <c r="BT267" s="150"/>
      <c r="BU267" s="150"/>
      <c r="BV267" s="150"/>
      <c r="BW267" s="113"/>
      <c r="BX267" s="113"/>
      <c r="BY267" s="113"/>
      <c r="BZ267" s="23"/>
    </row>
    <row r="268" ht="15.75" customHeight="1">
      <c r="A268" s="148"/>
      <c r="B268" s="182"/>
      <c r="C268" s="23"/>
      <c r="D268" s="23"/>
      <c r="E268" s="23"/>
      <c r="F268" s="23"/>
      <c r="G268" s="23"/>
      <c r="H268" s="23"/>
      <c r="I268" s="23"/>
      <c r="J268" s="23"/>
      <c r="K268" s="23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23"/>
      <c r="AQ268" s="23"/>
      <c r="AR268" s="23"/>
      <c r="AS268" s="23"/>
      <c r="AT268" s="182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183"/>
      <c r="BS268" s="183"/>
      <c r="BT268" s="150"/>
      <c r="BU268" s="150"/>
      <c r="BV268" s="150"/>
      <c r="BW268" s="113"/>
      <c r="BX268" s="113"/>
      <c r="BY268" s="113"/>
      <c r="BZ268" s="23"/>
    </row>
    <row r="269" ht="15.75" customHeight="1">
      <c r="A269" s="148"/>
      <c r="B269" s="182"/>
      <c r="C269" s="23"/>
      <c r="D269" s="23"/>
      <c r="E269" s="23"/>
      <c r="F269" s="23"/>
      <c r="G269" s="23"/>
      <c r="H269" s="23"/>
      <c r="I269" s="23"/>
      <c r="J269" s="23"/>
      <c r="K269" s="23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23"/>
      <c r="AQ269" s="23"/>
      <c r="AR269" s="23"/>
      <c r="AS269" s="23"/>
      <c r="AT269" s="182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183"/>
      <c r="BS269" s="183"/>
      <c r="BT269" s="150"/>
      <c r="BU269" s="150"/>
      <c r="BV269" s="150"/>
      <c r="BW269" s="113"/>
      <c r="BX269" s="113"/>
      <c r="BY269" s="113"/>
      <c r="BZ269" s="23"/>
    </row>
    <row r="270" ht="15.75" customHeight="1">
      <c r="A270" s="148"/>
      <c r="B270" s="182"/>
      <c r="C270" s="23"/>
      <c r="D270" s="23"/>
      <c r="E270" s="23"/>
      <c r="F270" s="23"/>
      <c r="G270" s="23"/>
      <c r="H270" s="23"/>
      <c r="I270" s="23"/>
      <c r="J270" s="23"/>
      <c r="K270" s="23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23"/>
      <c r="AQ270" s="23"/>
      <c r="AR270" s="23"/>
      <c r="AS270" s="23"/>
      <c r="AT270" s="182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183"/>
      <c r="BS270" s="183"/>
      <c r="BT270" s="150"/>
      <c r="BU270" s="150"/>
      <c r="BV270" s="150"/>
      <c r="BW270" s="113"/>
      <c r="BX270" s="113"/>
      <c r="BY270" s="113"/>
      <c r="BZ270" s="23"/>
    </row>
    <row r="271" ht="15.75" customHeight="1">
      <c r="A271" s="148"/>
      <c r="B271" s="182"/>
      <c r="C271" s="23"/>
      <c r="D271" s="23"/>
      <c r="E271" s="23"/>
      <c r="F271" s="23"/>
      <c r="G271" s="23"/>
      <c r="H271" s="23"/>
      <c r="I271" s="23"/>
      <c r="J271" s="23"/>
      <c r="K271" s="23"/>
      <c r="L271" s="182"/>
      <c r="M271" s="182"/>
      <c r="N271" s="182"/>
      <c r="O271" s="182"/>
      <c r="P271" s="182"/>
      <c r="Q271" s="182"/>
      <c r="R271" s="182"/>
      <c r="S271" s="182"/>
      <c r="T271" s="182"/>
      <c r="U271" s="182"/>
      <c r="V271" s="182"/>
      <c r="W271" s="182"/>
      <c r="X271" s="182"/>
      <c r="Y271" s="182"/>
      <c r="Z271" s="182"/>
      <c r="AA271" s="182"/>
      <c r="AB271" s="182"/>
      <c r="AC271" s="182"/>
      <c r="AD271" s="182"/>
      <c r="AE271" s="182"/>
      <c r="AF271" s="182"/>
      <c r="AG271" s="182"/>
      <c r="AH271" s="182"/>
      <c r="AI271" s="182"/>
      <c r="AJ271" s="182"/>
      <c r="AK271" s="182"/>
      <c r="AL271" s="182"/>
      <c r="AM271" s="182"/>
      <c r="AN271" s="182"/>
      <c r="AO271" s="182"/>
      <c r="AP271" s="23"/>
      <c r="AQ271" s="23"/>
      <c r="AR271" s="23"/>
      <c r="AS271" s="23"/>
      <c r="AT271" s="182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183"/>
      <c r="BS271" s="183"/>
      <c r="BT271" s="150"/>
      <c r="BU271" s="150"/>
      <c r="BV271" s="150"/>
      <c r="BW271" s="113"/>
      <c r="BX271" s="113"/>
      <c r="BY271" s="113"/>
      <c r="BZ271" s="23"/>
    </row>
    <row r="272" ht="15.75" customHeight="1">
      <c r="A272" s="148"/>
      <c r="B272" s="182"/>
      <c r="C272" s="23"/>
      <c r="D272" s="23"/>
      <c r="E272" s="23"/>
      <c r="F272" s="23"/>
      <c r="G272" s="23"/>
      <c r="H272" s="23"/>
      <c r="I272" s="23"/>
      <c r="J272" s="23"/>
      <c r="K272" s="23"/>
      <c r="L272" s="182"/>
      <c r="M272" s="182"/>
      <c r="N272" s="182"/>
      <c r="O272" s="182"/>
      <c r="P272" s="182"/>
      <c r="Q272" s="182"/>
      <c r="R272" s="182"/>
      <c r="S272" s="182"/>
      <c r="T272" s="182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E272" s="182"/>
      <c r="AF272" s="182"/>
      <c r="AG272" s="182"/>
      <c r="AH272" s="182"/>
      <c r="AI272" s="182"/>
      <c r="AJ272" s="182"/>
      <c r="AK272" s="182"/>
      <c r="AL272" s="182"/>
      <c r="AM272" s="182"/>
      <c r="AN272" s="182"/>
      <c r="AO272" s="182"/>
      <c r="AP272" s="23"/>
      <c r="AQ272" s="23"/>
      <c r="AR272" s="23"/>
      <c r="AS272" s="23"/>
      <c r="AT272" s="182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183"/>
      <c r="BS272" s="183"/>
      <c r="BT272" s="150"/>
      <c r="BU272" s="150"/>
      <c r="BV272" s="150"/>
      <c r="BW272" s="113"/>
      <c r="BX272" s="113"/>
      <c r="BY272" s="113"/>
      <c r="BZ272" s="23"/>
    </row>
    <row r="273" ht="15.75" customHeight="1">
      <c r="A273" s="148"/>
      <c r="B273" s="182"/>
      <c r="C273" s="23"/>
      <c r="D273" s="23"/>
      <c r="E273" s="23"/>
      <c r="F273" s="23"/>
      <c r="G273" s="23"/>
      <c r="H273" s="23"/>
      <c r="I273" s="23"/>
      <c r="J273" s="23"/>
      <c r="K273" s="23"/>
      <c r="L273" s="182"/>
      <c r="M273" s="182"/>
      <c r="N273" s="182"/>
      <c r="O273" s="182"/>
      <c r="P273" s="182"/>
      <c r="Q273" s="182"/>
      <c r="R273" s="182"/>
      <c r="S273" s="182"/>
      <c r="T273" s="182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E273" s="182"/>
      <c r="AF273" s="182"/>
      <c r="AG273" s="182"/>
      <c r="AH273" s="182"/>
      <c r="AI273" s="182"/>
      <c r="AJ273" s="182"/>
      <c r="AK273" s="182"/>
      <c r="AL273" s="182"/>
      <c r="AM273" s="182"/>
      <c r="AN273" s="182"/>
      <c r="AO273" s="182"/>
      <c r="AP273" s="23"/>
      <c r="AQ273" s="23"/>
      <c r="AR273" s="23"/>
      <c r="AS273" s="23"/>
      <c r="AT273" s="182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183"/>
      <c r="BS273" s="183"/>
      <c r="BT273" s="150"/>
      <c r="BU273" s="150"/>
      <c r="BV273" s="150"/>
      <c r="BW273" s="113"/>
      <c r="BX273" s="113"/>
      <c r="BY273" s="113"/>
      <c r="BZ273" s="23"/>
    </row>
    <row r="274" ht="15.75" customHeight="1">
      <c r="A274" s="148"/>
      <c r="B274" s="182"/>
      <c r="C274" s="23"/>
      <c r="D274" s="23"/>
      <c r="E274" s="23"/>
      <c r="F274" s="23"/>
      <c r="G274" s="23"/>
      <c r="H274" s="23"/>
      <c r="I274" s="23"/>
      <c r="J274" s="23"/>
      <c r="K274" s="23"/>
      <c r="L274" s="182"/>
      <c r="M274" s="182"/>
      <c r="N274" s="182"/>
      <c r="O274" s="182"/>
      <c r="P274" s="182"/>
      <c r="Q274" s="182"/>
      <c r="R274" s="182"/>
      <c r="S274" s="182"/>
      <c r="T274" s="182"/>
      <c r="U274" s="182"/>
      <c r="V274" s="182"/>
      <c r="W274" s="182"/>
      <c r="X274" s="182"/>
      <c r="Y274" s="182"/>
      <c r="Z274" s="182"/>
      <c r="AA274" s="182"/>
      <c r="AB274" s="182"/>
      <c r="AC274" s="182"/>
      <c r="AD274" s="182"/>
      <c r="AE274" s="182"/>
      <c r="AF274" s="182"/>
      <c r="AG274" s="182"/>
      <c r="AH274" s="182"/>
      <c r="AI274" s="182"/>
      <c r="AJ274" s="182"/>
      <c r="AK274" s="182"/>
      <c r="AL274" s="182"/>
      <c r="AM274" s="182"/>
      <c r="AN274" s="182"/>
      <c r="AO274" s="182"/>
      <c r="AP274" s="23"/>
      <c r="AQ274" s="23"/>
      <c r="AR274" s="23"/>
      <c r="AS274" s="23"/>
      <c r="AT274" s="182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183"/>
      <c r="BS274" s="183"/>
      <c r="BT274" s="150"/>
      <c r="BU274" s="150"/>
      <c r="BV274" s="150"/>
      <c r="BW274" s="113"/>
      <c r="BX274" s="113"/>
      <c r="BY274" s="113"/>
      <c r="BZ274" s="23"/>
    </row>
    <row r="275" ht="15.75" customHeight="1">
      <c r="A275" s="148"/>
      <c r="B275" s="182"/>
      <c r="C275" s="23"/>
      <c r="D275" s="23"/>
      <c r="E275" s="23"/>
      <c r="F275" s="23"/>
      <c r="G275" s="23"/>
      <c r="H275" s="23"/>
      <c r="I275" s="23"/>
      <c r="J275" s="23"/>
      <c r="K275" s="23"/>
      <c r="L275" s="182"/>
      <c r="M275" s="182"/>
      <c r="N275" s="182"/>
      <c r="O275" s="182"/>
      <c r="P275" s="182"/>
      <c r="Q275" s="182"/>
      <c r="R275" s="182"/>
      <c r="S275" s="182"/>
      <c r="T275" s="182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E275" s="182"/>
      <c r="AF275" s="182"/>
      <c r="AG275" s="182"/>
      <c r="AH275" s="182"/>
      <c r="AI275" s="182"/>
      <c r="AJ275" s="182"/>
      <c r="AK275" s="182"/>
      <c r="AL275" s="182"/>
      <c r="AM275" s="182"/>
      <c r="AN275" s="182"/>
      <c r="AO275" s="182"/>
      <c r="AP275" s="23"/>
      <c r="AQ275" s="23"/>
      <c r="AR275" s="23"/>
      <c r="AS275" s="23"/>
      <c r="AT275" s="182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183"/>
      <c r="BS275" s="183"/>
      <c r="BT275" s="150"/>
      <c r="BU275" s="150"/>
      <c r="BV275" s="150"/>
      <c r="BW275" s="113"/>
      <c r="BX275" s="113"/>
      <c r="BY275" s="113"/>
      <c r="BZ275" s="23"/>
    </row>
    <row r="276" ht="15.75" customHeight="1">
      <c r="A276" s="148"/>
      <c r="B276" s="182"/>
      <c r="C276" s="23"/>
      <c r="D276" s="23"/>
      <c r="E276" s="23"/>
      <c r="F276" s="23"/>
      <c r="G276" s="23"/>
      <c r="H276" s="23"/>
      <c r="I276" s="23"/>
      <c r="J276" s="23"/>
      <c r="K276" s="23"/>
      <c r="L276" s="182"/>
      <c r="M276" s="182"/>
      <c r="N276" s="182"/>
      <c r="O276" s="182"/>
      <c r="P276" s="182"/>
      <c r="Q276" s="182"/>
      <c r="R276" s="182"/>
      <c r="S276" s="182"/>
      <c r="T276" s="182"/>
      <c r="U276" s="182"/>
      <c r="V276" s="182"/>
      <c r="W276" s="182"/>
      <c r="X276" s="182"/>
      <c r="Y276" s="182"/>
      <c r="Z276" s="182"/>
      <c r="AA276" s="182"/>
      <c r="AB276" s="182"/>
      <c r="AC276" s="182"/>
      <c r="AD276" s="182"/>
      <c r="AE276" s="182"/>
      <c r="AF276" s="182"/>
      <c r="AG276" s="182"/>
      <c r="AH276" s="182"/>
      <c r="AI276" s="182"/>
      <c r="AJ276" s="182"/>
      <c r="AK276" s="182"/>
      <c r="AL276" s="182"/>
      <c r="AM276" s="182"/>
      <c r="AN276" s="182"/>
      <c r="AO276" s="182"/>
      <c r="AP276" s="23"/>
      <c r="AQ276" s="23"/>
      <c r="AR276" s="23"/>
      <c r="AS276" s="23"/>
      <c r="AT276" s="182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183"/>
      <c r="BS276" s="183"/>
      <c r="BT276" s="150"/>
      <c r="BU276" s="150"/>
      <c r="BV276" s="150"/>
      <c r="BW276" s="113"/>
      <c r="BX276" s="113"/>
      <c r="BY276" s="113"/>
      <c r="BZ276" s="23"/>
    </row>
    <row r="277" ht="15.75" customHeight="1">
      <c r="A277" s="148"/>
      <c r="B277" s="182"/>
      <c r="C277" s="23"/>
      <c r="D277" s="23"/>
      <c r="E277" s="23"/>
      <c r="F277" s="23"/>
      <c r="G277" s="23"/>
      <c r="H277" s="23"/>
      <c r="I277" s="23"/>
      <c r="J277" s="23"/>
      <c r="K277" s="23"/>
      <c r="L277" s="182"/>
      <c r="M277" s="182"/>
      <c r="N277" s="182"/>
      <c r="O277" s="182"/>
      <c r="P277" s="182"/>
      <c r="Q277" s="182"/>
      <c r="R277" s="182"/>
      <c r="S277" s="182"/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E277" s="182"/>
      <c r="AF277" s="182"/>
      <c r="AG277" s="182"/>
      <c r="AH277" s="182"/>
      <c r="AI277" s="182"/>
      <c r="AJ277" s="182"/>
      <c r="AK277" s="182"/>
      <c r="AL277" s="182"/>
      <c r="AM277" s="182"/>
      <c r="AN277" s="182"/>
      <c r="AO277" s="182"/>
      <c r="AP277" s="23"/>
      <c r="AQ277" s="23"/>
      <c r="AR277" s="23"/>
      <c r="AS277" s="23"/>
      <c r="AT277" s="182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183"/>
      <c r="BS277" s="183"/>
      <c r="BT277" s="150"/>
      <c r="BU277" s="150"/>
      <c r="BV277" s="150"/>
      <c r="BW277" s="113"/>
      <c r="BX277" s="113"/>
      <c r="BY277" s="113"/>
      <c r="BZ277" s="23"/>
    </row>
    <row r="278" ht="15.75" customHeight="1">
      <c r="A278" s="148"/>
      <c r="B278" s="182"/>
      <c r="C278" s="23"/>
      <c r="D278" s="23"/>
      <c r="E278" s="23"/>
      <c r="F278" s="23"/>
      <c r="G278" s="23"/>
      <c r="H278" s="23"/>
      <c r="I278" s="23"/>
      <c r="J278" s="23"/>
      <c r="K278" s="23"/>
      <c r="L278" s="182"/>
      <c r="M278" s="182"/>
      <c r="N278" s="182"/>
      <c r="O278" s="182"/>
      <c r="P278" s="182"/>
      <c r="Q278" s="182"/>
      <c r="R278" s="182"/>
      <c r="S278" s="182"/>
      <c r="T278" s="182"/>
      <c r="U278" s="182"/>
      <c r="V278" s="182"/>
      <c r="W278" s="182"/>
      <c r="X278" s="182"/>
      <c r="Y278" s="182"/>
      <c r="Z278" s="182"/>
      <c r="AA278" s="182"/>
      <c r="AB278" s="182"/>
      <c r="AC278" s="182"/>
      <c r="AD278" s="182"/>
      <c r="AE278" s="182"/>
      <c r="AF278" s="182"/>
      <c r="AG278" s="182"/>
      <c r="AH278" s="182"/>
      <c r="AI278" s="182"/>
      <c r="AJ278" s="182"/>
      <c r="AK278" s="182"/>
      <c r="AL278" s="182"/>
      <c r="AM278" s="182"/>
      <c r="AN278" s="182"/>
      <c r="AO278" s="182"/>
      <c r="AP278" s="23"/>
      <c r="AQ278" s="23"/>
      <c r="AR278" s="23"/>
      <c r="AS278" s="23"/>
      <c r="AT278" s="182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183"/>
      <c r="BS278" s="183"/>
      <c r="BT278" s="150"/>
      <c r="BU278" s="150"/>
      <c r="BV278" s="150"/>
      <c r="BW278" s="113"/>
      <c r="BX278" s="113"/>
      <c r="BY278" s="113"/>
      <c r="BZ278" s="23"/>
    </row>
    <row r="279" ht="15.75" customHeight="1">
      <c r="A279" s="148"/>
      <c r="B279" s="182"/>
      <c r="C279" s="23"/>
      <c r="D279" s="23"/>
      <c r="E279" s="23"/>
      <c r="F279" s="23"/>
      <c r="G279" s="23"/>
      <c r="H279" s="23"/>
      <c r="I279" s="23"/>
      <c r="J279" s="23"/>
      <c r="K279" s="23"/>
      <c r="L279" s="182"/>
      <c r="M279" s="182"/>
      <c r="N279" s="182"/>
      <c r="O279" s="182"/>
      <c r="P279" s="182"/>
      <c r="Q279" s="182"/>
      <c r="R279" s="182"/>
      <c r="S279" s="182"/>
      <c r="T279" s="182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E279" s="182"/>
      <c r="AF279" s="182"/>
      <c r="AG279" s="182"/>
      <c r="AH279" s="182"/>
      <c r="AI279" s="182"/>
      <c r="AJ279" s="182"/>
      <c r="AK279" s="182"/>
      <c r="AL279" s="182"/>
      <c r="AM279" s="182"/>
      <c r="AN279" s="182"/>
      <c r="AO279" s="182"/>
      <c r="AP279" s="23"/>
      <c r="AQ279" s="23"/>
      <c r="AR279" s="23"/>
      <c r="AS279" s="23"/>
      <c r="AT279" s="182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183"/>
      <c r="BS279" s="183"/>
      <c r="BT279" s="150"/>
      <c r="BU279" s="150"/>
      <c r="BV279" s="150"/>
      <c r="BW279" s="113"/>
      <c r="BX279" s="113"/>
      <c r="BY279" s="113"/>
      <c r="BZ279" s="23"/>
    </row>
    <row r="280" ht="15.75" customHeight="1">
      <c r="A280" s="148"/>
      <c r="B280" s="182"/>
      <c r="C280" s="23"/>
      <c r="D280" s="23"/>
      <c r="E280" s="23"/>
      <c r="F280" s="23"/>
      <c r="G280" s="23"/>
      <c r="H280" s="23"/>
      <c r="I280" s="23"/>
      <c r="J280" s="23"/>
      <c r="K280" s="23"/>
      <c r="L280" s="182"/>
      <c r="M280" s="182"/>
      <c r="N280" s="182"/>
      <c r="O280" s="182"/>
      <c r="P280" s="182"/>
      <c r="Q280" s="182"/>
      <c r="R280" s="182"/>
      <c r="S280" s="182"/>
      <c r="T280" s="182"/>
      <c r="U280" s="182"/>
      <c r="V280" s="182"/>
      <c r="W280" s="182"/>
      <c r="X280" s="182"/>
      <c r="Y280" s="182"/>
      <c r="Z280" s="182"/>
      <c r="AA280" s="182"/>
      <c r="AB280" s="182"/>
      <c r="AC280" s="182"/>
      <c r="AD280" s="182"/>
      <c r="AE280" s="182"/>
      <c r="AF280" s="182"/>
      <c r="AG280" s="182"/>
      <c r="AH280" s="182"/>
      <c r="AI280" s="182"/>
      <c r="AJ280" s="182"/>
      <c r="AK280" s="182"/>
      <c r="AL280" s="182"/>
      <c r="AM280" s="182"/>
      <c r="AN280" s="182"/>
      <c r="AO280" s="182"/>
      <c r="AP280" s="23"/>
      <c r="AQ280" s="23"/>
      <c r="AR280" s="23"/>
      <c r="AS280" s="23"/>
      <c r="AT280" s="182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183"/>
      <c r="BS280" s="183"/>
      <c r="BT280" s="150"/>
      <c r="BU280" s="150"/>
      <c r="BV280" s="150"/>
      <c r="BW280" s="113"/>
      <c r="BX280" s="113"/>
      <c r="BY280" s="113"/>
      <c r="BZ280" s="23"/>
    </row>
    <row r="281" ht="15.75" customHeight="1">
      <c r="A281" s="148"/>
      <c r="B281" s="182"/>
      <c r="C281" s="23"/>
      <c r="D281" s="23"/>
      <c r="E281" s="23"/>
      <c r="F281" s="23"/>
      <c r="G281" s="23"/>
      <c r="H281" s="23"/>
      <c r="I281" s="23"/>
      <c r="J281" s="23"/>
      <c r="K281" s="23"/>
      <c r="L281" s="182"/>
      <c r="M281" s="182"/>
      <c r="N281" s="182"/>
      <c r="O281" s="182"/>
      <c r="P281" s="182"/>
      <c r="Q281" s="182"/>
      <c r="R281" s="182"/>
      <c r="S281" s="182"/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E281" s="182"/>
      <c r="AF281" s="182"/>
      <c r="AG281" s="182"/>
      <c r="AH281" s="182"/>
      <c r="AI281" s="182"/>
      <c r="AJ281" s="182"/>
      <c r="AK281" s="182"/>
      <c r="AL281" s="182"/>
      <c r="AM281" s="182"/>
      <c r="AN281" s="182"/>
      <c r="AO281" s="182"/>
      <c r="AP281" s="23"/>
      <c r="AQ281" s="23"/>
      <c r="AR281" s="23"/>
      <c r="AS281" s="23"/>
      <c r="AT281" s="182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183"/>
      <c r="BS281" s="183"/>
      <c r="BT281" s="150"/>
      <c r="BU281" s="150"/>
      <c r="BV281" s="150"/>
      <c r="BW281" s="113"/>
      <c r="BX281" s="113"/>
      <c r="BY281" s="113"/>
      <c r="BZ281" s="23"/>
    </row>
    <row r="282" ht="15.75" customHeight="1">
      <c r="A282" s="148"/>
      <c r="B282" s="182"/>
      <c r="C282" s="23"/>
      <c r="D282" s="23"/>
      <c r="E282" s="23"/>
      <c r="F282" s="23"/>
      <c r="G282" s="23"/>
      <c r="H282" s="23"/>
      <c r="I282" s="23"/>
      <c r="J282" s="23"/>
      <c r="K282" s="23"/>
      <c r="L282" s="182"/>
      <c r="M282" s="182"/>
      <c r="N282" s="182"/>
      <c r="O282" s="182"/>
      <c r="P282" s="182"/>
      <c r="Q282" s="182"/>
      <c r="R282" s="182"/>
      <c r="S282" s="182"/>
      <c r="T282" s="182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E282" s="182"/>
      <c r="AF282" s="182"/>
      <c r="AG282" s="182"/>
      <c r="AH282" s="182"/>
      <c r="AI282" s="182"/>
      <c r="AJ282" s="182"/>
      <c r="AK282" s="182"/>
      <c r="AL282" s="182"/>
      <c r="AM282" s="182"/>
      <c r="AN282" s="182"/>
      <c r="AO282" s="182"/>
      <c r="AP282" s="23"/>
      <c r="AQ282" s="23"/>
      <c r="AR282" s="23"/>
      <c r="AS282" s="23"/>
      <c r="AT282" s="182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183"/>
      <c r="BS282" s="183"/>
      <c r="BT282" s="150"/>
      <c r="BU282" s="150"/>
      <c r="BV282" s="150"/>
      <c r="BW282" s="113"/>
      <c r="BX282" s="113"/>
      <c r="BY282" s="113"/>
      <c r="BZ282" s="23"/>
    </row>
    <row r="283" ht="15.75" customHeight="1">
      <c r="A283" s="148"/>
      <c r="B283" s="182"/>
      <c r="C283" s="23"/>
      <c r="D283" s="23"/>
      <c r="E283" s="23"/>
      <c r="F283" s="23"/>
      <c r="G283" s="23"/>
      <c r="H283" s="23"/>
      <c r="I283" s="23"/>
      <c r="J283" s="23"/>
      <c r="K283" s="23"/>
      <c r="L283" s="182"/>
      <c r="M283" s="182"/>
      <c r="N283" s="182"/>
      <c r="O283" s="182"/>
      <c r="P283" s="182"/>
      <c r="Q283" s="182"/>
      <c r="R283" s="182"/>
      <c r="S283" s="182"/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E283" s="182"/>
      <c r="AF283" s="182"/>
      <c r="AG283" s="182"/>
      <c r="AH283" s="182"/>
      <c r="AI283" s="182"/>
      <c r="AJ283" s="182"/>
      <c r="AK283" s="182"/>
      <c r="AL283" s="182"/>
      <c r="AM283" s="182"/>
      <c r="AN283" s="182"/>
      <c r="AO283" s="182"/>
      <c r="AP283" s="23"/>
      <c r="AQ283" s="23"/>
      <c r="AR283" s="23"/>
      <c r="AS283" s="23"/>
      <c r="AT283" s="182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183"/>
      <c r="BS283" s="183"/>
      <c r="BT283" s="150"/>
      <c r="BU283" s="150"/>
      <c r="BV283" s="150"/>
      <c r="BW283" s="113"/>
      <c r="BX283" s="113"/>
      <c r="BY283" s="113"/>
      <c r="BZ283" s="23"/>
    </row>
    <row r="284" ht="15.75" customHeight="1">
      <c r="A284" s="148"/>
      <c r="B284" s="182"/>
      <c r="C284" s="23"/>
      <c r="D284" s="23"/>
      <c r="E284" s="23"/>
      <c r="F284" s="23"/>
      <c r="G284" s="23"/>
      <c r="H284" s="23"/>
      <c r="I284" s="23"/>
      <c r="J284" s="23"/>
      <c r="K284" s="23"/>
      <c r="L284" s="182"/>
      <c r="M284" s="182"/>
      <c r="N284" s="182"/>
      <c r="O284" s="182"/>
      <c r="P284" s="182"/>
      <c r="Q284" s="182"/>
      <c r="R284" s="182"/>
      <c r="S284" s="182"/>
      <c r="T284" s="182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E284" s="182"/>
      <c r="AF284" s="182"/>
      <c r="AG284" s="182"/>
      <c r="AH284" s="182"/>
      <c r="AI284" s="182"/>
      <c r="AJ284" s="182"/>
      <c r="AK284" s="182"/>
      <c r="AL284" s="182"/>
      <c r="AM284" s="182"/>
      <c r="AN284" s="182"/>
      <c r="AO284" s="182"/>
      <c r="AP284" s="23"/>
      <c r="AQ284" s="23"/>
      <c r="AR284" s="23"/>
      <c r="AS284" s="23"/>
      <c r="AT284" s="182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183"/>
      <c r="BS284" s="183"/>
      <c r="BT284" s="150"/>
      <c r="BU284" s="150"/>
      <c r="BV284" s="150"/>
      <c r="BW284" s="113"/>
      <c r="BX284" s="113"/>
      <c r="BY284" s="113"/>
      <c r="BZ284" s="23"/>
    </row>
    <row r="285" ht="15.75" customHeight="1">
      <c r="A285" s="148"/>
      <c r="B285" s="182"/>
      <c r="C285" s="23"/>
      <c r="D285" s="23"/>
      <c r="E285" s="23"/>
      <c r="F285" s="23"/>
      <c r="G285" s="23"/>
      <c r="H285" s="23"/>
      <c r="I285" s="23"/>
      <c r="J285" s="23"/>
      <c r="K285" s="23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E285" s="182"/>
      <c r="AF285" s="182"/>
      <c r="AG285" s="182"/>
      <c r="AH285" s="182"/>
      <c r="AI285" s="182"/>
      <c r="AJ285" s="182"/>
      <c r="AK285" s="182"/>
      <c r="AL285" s="182"/>
      <c r="AM285" s="182"/>
      <c r="AN285" s="182"/>
      <c r="AO285" s="182"/>
      <c r="AP285" s="23"/>
      <c r="AQ285" s="23"/>
      <c r="AR285" s="23"/>
      <c r="AS285" s="23"/>
      <c r="AT285" s="182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183"/>
      <c r="BS285" s="183"/>
      <c r="BT285" s="150"/>
      <c r="BU285" s="150"/>
      <c r="BV285" s="150"/>
      <c r="BW285" s="113"/>
      <c r="BX285" s="113"/>
      <c r="BY285" s="113"/>
      <c r="BZ285" s="23"/>
    </row>
    <row r="286" ht="15.75" customHeight="1">
      <c r="A286" s="148"/>
      <c r="B286" s="182"/>
      <c r="C286" s="23"/>
      <c r="D286" s="23"/>
      <c r="E286" s="23"/>
      <c r="F286" s="23"/>
      <c r="G286" s="23"/>
      <c r="H286" s="23"/>
      <c r="I286" s="23"/>
      <c r="J286" s="23"/>
      <c r="K286" s="23"/>
      <c r="L286" s="182"/>
      <c r="M286" s="182"/>
      <c r="N286" s="182"/>
      <c r="O286" s="182"/>
      <c r="P286" s="182"/>
      <c r="Q286" s="182"/>
      <c r="R286" s="182"/>
      <c r="S286" s="182"/>
      <c r="T286" s="182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23"/>
      <c r="AQ286" s="23"/>
      <c r="AR286" s="23"/>
      <c r="AS286" s="23"/>
      <c r="AT286" s="182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183"/>
      <c r="BS286" s="183"/>
      <c r="BT286" s="150"/>
      <c r="BU286" s="150"/>
      <c r="BV286" s="150"/>
      <c r="BW286" s="113"/>
      <c r="BX286" s="113"/>
      <c r="BY286" s="113"/>
      <c r="BZ286" s="23"/>
    </row>
    <row r="287" ht="15.75" customHeight="1">
      <c r="A287" s="148"/>
      <c r="B287" s="182"/>
      <c r="C287" s="23"/>
      <c r="D287" s="23"/>
      <c r="E287" s="23"/>
      <c r="F287" s="23"/>
      <c r="G287" s="23"/>
      <c r="H287" s="23"/>
      <c r="I287" s="23"/>
      <c r="J287" s="23"/>
      <c r="K287" s="23"/>
      <c r="L287" s="182"/>
      <c r="M287" s="182"/>
      <c r="N287" s="182"/>
      <c r="O287" s="182"/>
      <c r="P287" s="182"/>
      <c r="Q287" s="182"/>
      <c r="R287" s="182"/>
      <c r="S287" s="182"/>
      <c r="T287" s="182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23"/>
      <c r="AQ287" s="23"/>
      <c r="AR287" s="23"/>
      <c r="AS287" s="23"/>
      <c r="AT287" s="182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183"/>
      <c r="BS287" s="183"/>
      <c r="BT287" s="150"/>
      <c r="BU287" s="150"/>
      <c r="BV287" s="150"/>
      <c r="BW287" s="113"/>
      <c r="BX287" s="113"/>
      <c r="BY287" s="113"/>
      <c r="BZ287" s="23"/>
    </row>
    <row r="288" ht="15.75" customHeight="1">
      <c r="A288" s="148"/>
      <c r="B288" s="182"/>
      <c r="C288" s="23"/>
      <c r="D288" s="23"/>
      <c r="E288" s="23"/>
      <c r="F288" s="23"/>
      <c r="G288" s="23"/>
      <c r="H288" s="23"/>
      <c r="I288" s="23"/>
      <c r="J288" s="23"/>
      <c r="K288" s="23"/>
      <c r="L288" s="182"/>
      <c r="M288" s="182"/>
      <c r="N288" s="182"/>
      <c r="O288" s="182"/>
      <c r="P288" s="182"/>
      <c r="Q288" s="182"/>
      <c r="R288" s="182"/>
      <c r="S288" s="182"/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23"/>
      <c r="AQ288" s="23"/>
      <c r="AR288" s="23"/>
      <c r="AS288" s="23"/>
      <c r="AT288" s="182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183"/>
      <c r="BS288" s="183"/>
      <c r="BT288" s="150"/>
      <c r="BU288" s="150"/>
      <c r="BV288" s="150"/>
      <c r="BW288" s="113"/>
      <c r="BX288" s="113"/>
      <c r="BY288" s="113"/>
      <c r="BZ288" s="23"/>
    </row>
    <row r="289" ht="15.75" customHeight="1">
      <c r="A289" s="148"/>
      <c r="B289" s="182"/>
      <c r="C289" s="23"/>
      <c r="D289" s="23"/>
      <c r="E289" s="23"/>
      <c r="F289" s="23"/>
      <c r="G289" s="23"/>
      <c r="H289" s="23"/>
      <c r="I289" s="23"/>
      <c r="J289" s="23"/>
      <c r="K289" s="23"/>
      <c r="L289" s="182"/>
      <c r="M289" s="182"/>
      <c r="N289" s="182"/>
      <c r="O289" s="182"/>
      <c r="P289" s="182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23"/>
      <c r="AQ289" s="23"/>
      <c r="AR289" s="23"/>
      <c r="AS289" s="23"/>
      <c r="AT289" s="182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183"/>
      <c r="BS289" s="183"/>
      <c r="BT289" s="150"/>
      <c r="BU289" s="150"/>
      <c r="BV289" s="150"/>
      <c r="BW289" s="113"/>
      <c r="BX289" s="113"/>
      <c r="BY289" s="113"/>
      <c r="BZ289" s="23"/>
    </row>
    <row r="290" ht="15.75" customHeight="1">
      <c r="A290" s="148"/>
      <c r="B290" s="182"/>
      <c r="C290" s="23"/>
      <c r="D290" s="23"/>
      <c r="E290" s="23"/>
      <c r="F290" s="23"/>
      <c r="G290" s="23"/>
      <c r="H290" s="23"/>
      <c r="I290" s="23"/>
      <c r="J290" s="23"/>
      <c r="K290" s="23"/>
      <c r="L290" s="182"/>
      <c r="M290" s="182"/>
      <c r="N290" s="182"/>
      <c r="O290" s="182"/>
      <c r="P290" s="182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23"/>
      <c r="AQ290" s="23"/>
      <c r="AR290" s="23"/>
      <c r="AS290" s="23"/>
      <c r="AT290" s="182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183"/>
      <c r="BS290" s="183"/>
      <c r="BT290" s="150"/>
      <c r="BU290" s="150"/>
      <c r="BV290" s="150"/>
      <c r="BW290" s="113"/>
      <c r="BX290" s="113"/>
      <c r="BY290" s="113"/>
      <c r="BZ290" s="23"/>
    </row>
    <row r="291" ht="15.75" customHeight="1">
      <c r="A291" s="148"/>
      <c r="B291" s="182"/>
      <c r="C291" s="23"/>
      <c r="D291" s="23"/>
      <c r="E291" s="23"/>
      <c r="F291" s="23"/>
      <c r="G291" s="23"/>
      <c r="H291" s="23"/>
      <c r="I291" s="23"/>
      <c r="J291" s="23"/>
      <c r="K291" s="23"/>
      <c r="L291" s="182"/>
      <c r="M291" s="182"/>
      <c r="N291" s="182"/>
      <c r="O291" s="182"/>
      <c r="P291" s="182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23"/>
      <c r="AQ291" s="23"/>
      <c r="AR291" s="23"/>
      <c r="AS291" s="23"/>
      <c r="AT291" s="182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183"/>
      <c r="BS291" s="183"/>
      <c r="BT291" s="150"/>
      <c r="BU291" s="150"/>
      <c r="BV291" s="150"/>
      <c r="BW291" s="113"/>
      <c r="BX291" s="113"/>
      <c r="BY291" s="113"/>
      <c r="BZ291" s="23"/>
    </row>
    <row r="292" ht="15.75" customHeight="1">
      <c r="A292" s="148"/>
      <c r="B292" s="182"/>
      <c r="C292" s="23"/>
      <c r="D292" s="23"/>
      <c r="E292" s="23"/>
      <c r="F292" s="23"/>
      <c r="G292" s="23"/>
      <c r="H292" s="23"/>
      <c r="I292" s="23"/>
      <c r="J292" s="23"/>
      <c r="K292" s="23"/>
      <c r="L292" s="182"/>
      <c r="M292" s="182"/>
      <c r="N292" s="182"/>
      <c r="O292" s="182"/>
      <c r="P292" s="182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23"/>
      <c r="AQ292" s="23"/>
      <c r="AR292" s="23"/>
      <c r="AS292" s="23"/>
      <c r="AT292" s="182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183"/>
      <c r="BS292" s="183"/>
      <c r="BT292" s="150"/>
      <c r="BU292" s="150"/>
      <c r="BV292" s="150"/>
      <c r="BW292" s="113"/>
      <c r="BX292" s="113"/>
      <c r="BY292" s="113"/>
      <c r="BZ292" s="23"/>
    </row>
    <row r="293" ht="15.75" customHeight="1">
      <c r="A293" s="148"/>
      <c r="B293" s="182"/>
      <c r="C293" s="23"/>
      <c r="D293" s="23"/>
      <c r="E293" s="23"/>
      <c r="F293" s="23"/>
      <c r="G293" s="23"/>
      <c r="H293" s="23"/>
      <c r="I293" s="23"/>
      <c r="J293" s="23"/>
      <c r="K293" s="23"/>
      <c r="L293" s="182"/>
      <c r="M293" s="182"/>
      <c r="N293" s="182"/>
      <c r="O293" s="182"/>
      <c r="P293" s="182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23"/>
      <c r="AQ293" s="23"/>
      <c r="AR293" s="23"/>
      <c r="AS293" s="23"/>
      <c r="AT293" s="182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183"/>
      <c r="BS293" s="183"/>
      <c r="BT293" s="150"/>
      <c r="BU293" s="150"/>
      <c r="BV293" s="150"/>
      <c r="BW293" s="113"/>
      <c r="BX293" s="113"/>
      <c r="BY293" s="113"/>
      <c r="BZ293" s="23"/>
    </row>
    <row r="294" ht="15.75" customHeight="1">
      <c r="A294" s="148"/>
      <c r="B294" s="182"/>
      <c r="C294" s="23"/>
      <c r="D294" s="23"/>
      <c r="E294" s="23"/>
      <c r="F294" s="23"/>
      <c r="G294" s="23"/>
      <c r="H294" s="23"/>
      <c r="I294" s="23"/>
      <c r="J294" s="23"/>
      <c r="K294" s="23"/>
      <c r="L294" s="182"/>
      <c r="M294" s="182"/>
      <c r="N294" s="182"/>
      <c r="O294" s="182"/>
      <c r="P294" s="182"/>
      <c r="Q294" s="182"/>
      <c r="R294" s="182"/>
      <c r="S294" s="182"/>
      <c r="T294" s="182"/>
      <c r="U294" s="182"/>
      <c r="V294" s="182"/>
      <c r="W294" s="182"/>
      <c r="X294" s="182"/>
      <c r="Y294" s="182"/>
      <c r="Z294" s="182"/>
      <c r="AA294" s="182"/>
      <c r="AB294" s="182"/>
      <c r="AC294" s="182"/>
      <c r="AD294" s="182"/>
      <c r="AE294" s="182"/>
      <c r="AF294" s="182"/>
      <c r="AG294" s="182"/>
      <c r="AH294" s="182"/>
      <c r="AI294" s="182"/>
      <c r="AJ294" s="182"/>
      <c r="AK294" s="182"/>
      <c r="AL294" s="182"/>
      <c r="AM294" s="182"/>
      <c r="AN294" s="182"/>
      <c r="AO294" s="182"/>
      <c r="AP294" s="23"/>
      <c r="AQ294" s="23"/>
      <c r="AR294" s="23"/>
      <c r="AS294" s="23"/>
      <c r="AT294" s="182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183"/>
      <c r="BS294" s="183"/>
      <c r="BT294" s="150"/>
      <c r="BU294" s="150"/>
      <c r="BV294" s="150"/>
      <c r="BW294" s="113"/>
      <c r="BX294" s="113"/>
      <c r="BY294" s="113"/>
      <c r="BZ294" s="23"/>
    </row>
    <row r="295" ht="15.75" customHeight="1">
      <c r="A295" s="148"/>
      <c r="B295" s="182"/>
      <c r="C295" s="23"/>
      <c r="D295" s="23"/>
      <c r="E295" s="23"/>
      <c r="F295" s="23"/>
      <c r="G295" s="23"/>
      <c r="H295" s="23"/>
      <c r="I295" s="23"/>
      <c r="J295" s="23"/>
      <c r="K295" s="23"/>
      <c r="L295" s="182"/>
      <c r="M295" s="182"/>
      <c r="N295" s="182"/>
      <c r="O295" s="182"/>
      <c r="P295" s="182"/>
      <c r="Q295" s="182"/>
      <c r="R295" s="182"/>
      <c r="S295" s="182"/>
      <c r="T295" s="182"/>
      <c r="U295" s="182"/>
      <c r="V295" s="182"/>
      <c r="W295" s="182"/>
      <c r="X295" s="182"/>
      <c r="Y295" s="182"/>
      <c r="Z295" s="182"/>
      <c r="AA295" s="182"/>
      <c r="AB295" s="182"/>
      <c r="AC295" s="182"/>
      <c r="AD295" s="182"/>
      <c r="AE295" s="182"/>
      <c r="AF295" s="182"/>
      <c r="AG295" s="182"/>
      <c r="AH295" s="182"/>
      <c r="AI295" s="182"/>
      <c r="AJ295" s="182"/>
      <c r="AK295" s="182"/>
      <c r="AL295" s="182"/>
      <c r="AM295" s="182"/>
      <c r="AN295" s="182"/>
      <c r="AO295" s="182"/>
      <c r="AP295" s="23"/>
      <c r="AQ295" s="23"/>
      <c r="AR295" s="23"/>
      <c r="AS295" s="23"/>
      <c r="AT295" s="182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183"/>
      <c r="BS295" s="183"/>
      <c r="BT295" s="150"/>
      <c r="BU295" s="150"/>
      <c r="BV295" s="150"/>
      <c r="BW295" s="113"/>
      <c r="BX295" s="113"/>
      <c r="BY295" s="113"/>
      <c r="BZ295" s="23"/>
    </row>
    <row r="296" ht="15.75" customHeight="1">
      <c r="A296" s="148"/>
      <c r="B296" s="182"/>
      <c r="C296" s="23"/>
      <c r="D296" s="23"/>
      <c r="E296" s="23"/>
      <c r="F296" s="23"/>
      <c r="G296" s="23"/>
      <c r="H296" s="23"/>
      <c r="I296" s="23"/>
      <c r="J296" s="23"/>
      <c r="K296" s="23"/>
      <c r="L296" s="182"/>
      <c r="M296" s="182"/>
      <c r="N296" s="182"/>
      <c r="O296" s="182"/>
      <c r="P296" s="182"/>
      <c r="Q296" s="182"/>
      <c r="R296" s="182"/>
      <c r="S296" s="182"/>
      <c r="T296" s="182"/>
      <c r="U296" s="182"/>
      <c r="V296" s="182"/>
      <c r="W296" s="182"/>
      <c r="X296" s="182"/>
      <c r="Y296" s="182"/>
      <c r="Z296" s="182"/>
      <c r="AA296" s="182"/>
      <c r="AB296" s="182"/>
      <c r="AC296" s="182"/>
      <c r="AD296" s="182"/>
      <c r="AE296" s="182"/>
      <c r="AF296" s="182"/>
      <c r="AG296" s="182"/>
      <c r="AH296" s="182"/>
      <c r="AI296" s="182"/>
      <c r="AJ296" s="182"/>
      <c r="AK296" s="182"/>
      <c r="AL296" s="182"/>
      <c r="AM296" s="182"/>
      <c r="AN296" s="182"/>
      <c r="AO296" s="182"/>
      <c r="AP296" s="23"/>
      <c r="AQ296" s="23"/>
      <c r="AR296" s="23"/>
      <c r="AS296" s="23"/>
      <c r="AT296" s="182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183"/>
      <c r="BS296" s="183"/>
      <c r="BT296" s="150"/>
      <c r="BU296" s="150"/>
      <c r="BV296" s="150"/>
      <c r="BW296" s="113"/>
      <c r="BX296" s="113"/>
      <c r="BY296" s="113"/>
      <c r="BZ296" s="23"/>
    </row>
    <row r="297" ht="15.75" customHeight="1">
      <c r="A297" s="148"/>
      <c r="B297" s="182"/>
      <c r="C297" s="23"/>
      <c r="D297" s="23"/>
      <c r="E297" s="23"/>
      <c r="F297" s="23"/>
      <c r="G297" s="23"/>
      <c r="H297" s="23"/>
      <c r="I297" s="23"/>
      <c r="J297" s="23"/>
      <c r="K297" s="23"/>
      <c r="L297" s="182"/>
      <c r="M297" s="182"/>
      <c r="N297" s="182"/>
      <c r="O297" s="182"/>
      <c r="P297" s="182"/>
      <c r="Q297" s="182"/>
      <c r="R297" s="182"/>
      <c r="S297" s="182"/>
      <c r="T297" s="182"/>
      <c r="U297" s="182"/>
      <c r="V297" s="182"/>
      <c r="W297" s="182"/>
      <c r="X297" s="182"/>
      <c r="Y297" s="182"/>
      <c r="Z297" s="182"/>
      <c r="AA297" s="182"/>
      <c r="AB297" s="182"/>
      <c r="AC297" s="182"/>
      <c r="AD297" s="182"/>
      <c r="AE297" s="182"/>
      <c r="AF297" s="182"/>
      <c r="AG297" s="182"/>
      <c r="AH297" s="182"/>
      <c r="AI297" s="182"/>
      <c r="AJ297" s="182"/>
      <c r="AK297" s="182"/>
      <c r="AL297" s="182"/>
      <c r="AM297" s="182"/>
      <c r="AN297" s="182"/>
      <c r="AO297" s="182"/>
      <c r="AP297" s="23"/>
      <c r="AQ297" s="23"/>
      <c r="AR297" s="23"/>
      <c r="AS297" s="23"/>
      <c r="AT297" s="182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183"/>
      <c r="BS297" s="183"/>
      <c r="BT297" s="150"/>
      <c r="BU297" s="150"/>
      <c r="BV297" s="150"/>
      <c r="BW297" s="113"/>
      <c r="BX297" s="113"/>
      <c r="BY297" s="113"/>
      <c r="BZ297" s="23"/>
    </row>
    <row r="298" ht="15.75" customHeight="1">
      <c r="A298" s="148"/>
      <c r="B298" s="182"/>
      <c r="C298" s="23"/>
      <c r="D298" s="23"/>
      <c r="E298" s="23"/>
      <c r="F298" s="23"/>
      <c r="G298" s="23"/>
      <c r="H298" s="23"/>
      <c r="I298" s="23"/>
      <c r="J298" s="23"/>
      <c r="K298" s="23"/>
      <c r="L298" s="182"/>
      <c r="M298" s="182"/>
      <c r="N298" s="182"/>
      <c r="O298" s="182"/>
      <c r="P298" s="182"/>
      <c r="Q298" s="182"/>
      <c r="R298" s="182"/>
      <c r="S298" s="182"/>
      <c r="T298" s="182"/>
      <c r="U298" s="182"/>
      <c r="V298" s="182"/>
      <c r="W298" s="182"/>
      <c r="X298" s="182"/>
      <c r="Y298" s="182"/>
      <c r="Z298" s="182"/>
      <c r="AA298" s="182"/>
      <c r="AB298" s="182"/>
      <c r="AC298" s="182"/>
      <c r="AD298" s="182"/>
      <c r="AE298" s="182"/>
      <c r="AF298" s="182"/>
      <c r="AG298" s="182"/>
      <c r="AH298" s="182"/>
      <c r="AI298" s="182"/>
      <c r="AJ298" s="182"/>
      <c r="AK298" s="182"/>
      <c r="AL298" s="182"/>
      <c r="AM298" s="182"/>
      <c r="AN298" s="182"/>
      <c r="AO298" s="182"/>
      <c r="AP298" s="23"/>
      <c r="AQ298" s="23"/>
      <c r="AR298" s="23"/>
      <c r="AS298" s="23"/>
      <c r="AT298" s="182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183"/>
      <c r="BS298" s="183"/>
      <c r="BT298" s="150"/>
      <c r="BU298" s="150"/>
      <c r="BV298" s="150"/>
      <c r="BW298" s="113"/>
      <c r="BX298" s="113"/>
      <c r="BY298" s="113"/>
      <c r="BZ298" s="23"/>
    </row>
    <row r="299" ht="15.75" customHeight="1">
      <c r="A299" s="148"/>
      <c r="B299" s="182"/>
      <c r="C299" s="23"/>
      <c r="D299" s="23"/>
      <c r="E299" s="23"/>
      <c r="F299" s="23"/>
      <c r="G299" s="23"/>
      <c r="H299" s="23"/>
      <c r="I299" s="23"/>
      <c r="J299" s="23"/>
      <c r="K299" s="23"/>
      <c r="L299" s="182"/>
      <c r="M299" s="182"/>
      <c r="N299" s="182"/>
      <c r="O299" s="182"/>
      <c r="P299" s="182"/>
      <c r="Q299" s="182"/>
      <c r="R299" s="182"/>
      <c r="S299" s="182"/>
      <c r="T299" s="182"/>
      <c r="U299" s="182"/>
      <c r="V299" s="182"/>
      <c r="W299" s="182"/>
      <c r="X299" s="182"/>
      <c r="Y299" s="182"/>
      <c r="Z299" s="182"/>
      <c r="AA299" s="182"/>
      <c r="AB299" s="182"/>
      <c r="AC299" s="182"/>
      <c r="AD299" s="182"/>
      <c r="AE299" s="182"/>
      <c r="AF299" s="182"/>
      <c r="AG299" s="182"/>
      <c r="AH299" s="182"/>
      <c r="AI299" s="182"/>
      <c r="AJ299" s="182"/>
      <c r="AK299" s="182"/>
      <c r="AL299" s="182"/>
      <c r="AM299" s="182"/>
      <c r="AN299" s="182"/>
      <c r="AO299" s="182"/>
      <c r="AP299" s="23"/>
      <c r="AQ299" s="23"/>
      <c r="AR299" s="23"/>
      <c r="AS299" s="23"/>
      <c r="AT299" s="182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183"/>
      <c r="BS299" s="183"/>
      <c r="BT299" s="150"/>
      <c r="BU299" s="150"/>
      <c r="BV299" s="150"/>
      <c r="BW299" s="113"/>
      <c r="BX299" s="113"/>
      <c r="BY299" s="113"/>
      <c r="BZ299" s="23"/>
    </row>
    <row r="300" ht="15.75" customHeight="1">
      <c r="A300" s="148"/>
      <c r="B300" s="182"/>
      <c r="C300" s="23"/>
      <c r="D300" s="23"/>
      <c r="E300" s="23"/>
      <c r="F300" s="23"/>
      <c r="G300" s="23"/>
      <c r="H300" s="23"/>
      <c r="I300" s="23"/>
      <c r="J300" s="23"/>
      <c r="K300" s="23"/>
      <c r="L300" s="182"/>
      <c r="M300" s="182"/>
      <c r="N300" s="182"/>
      <c r="O300" s="182"/>
      <c r="P300" s="182"/>
      <c r="Q300" s="182"/>
      <c r="R300" s="182"/>
      <c r="S300" s="182"/>
      <c r="T300" s="182"/>
      <c r="U300" s="182"/>
      <c r="V300" s="182"/>
      <c r="W300" s="182"/>
      <c r="X300" s="182"/>
      <c r="Y300" s="182"/>
      <c r="Z300" s="182"/>
      <c r="AA300" s="182"/>
      <c r="AB300" s="182"/>
      <c r="AC300" s="182"/>
      <c r="AD300" s="182"/>
      <c r="AE300" s="182"/>
      <c r="AF300" s="182"/>
      <c r="AG300" s="182"/>
      <c r="AH300" s="182"/>
      <c r="AI300" s="182"/>
      <c r="AJ300" s="182"/>
      <c r="AK300" s="182"/>
      <c r="AL300" s="182"/>
      <c r="AM300" s="182"/>
      <c r="AN300" s="182"/>
      <c r="AO300" s="182"/>
      <c r="AP300" s="23"/>
      <c r="AQ300" s="23"/>
      <c r="AR300" s="23"/>
      <c r="AS300" s="23"/>
      <c r="AT300" s="182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183"/>
      <c r="BS300" s="183"/>
      <c r="BT300" s="150"/>
      <c r="BU300" s="150"/>
      <c r="BV300" s="150"/>
      <c r="BW300" s="113"/>
      <c r="BX300" s="113"/>
      <c r="BY300" s="113"/>
      <c r="BZ300" s="23"/>
    </row>
    <row r="301" ht="15.75" customHeight="1">
      <c r="A301" s="148"/>
      <c r="B301" s="182"/>
      <c r="C301" s="23"/>
      <c r="D301" s="23"/>
      <c r="E301" s="23"/>
      <c r="F301" s="23"/>
      <c r="G301" s="23"/>
      <c r="H301" s="23"/>
      <c r="I301" s="23"/>
      <c r="J301" s="23"/>
      <c r="K301" s="23"/>
      <c r="L301" s="182"/>
      <c r="M301" s="182"/>
      <c r="N301" s="182"/>
      <c r="O301" s="182"/>
      <c r="P301" s="182"/>
      <c r="Q301" s="182"/>
      <c r="R301" s="182"/>
      <c r="S301" s="182"/>
      <c r="T301" s="182"/>
      <c r="U301" s="182"/>
      <c r="V301" s="182"/>
      <c r="W301" s="182"/>
      <c r="X301" s="182"/>
      <c r="Y301" s="182"/>
      <c r="Z301" s="182"/>
      <c r="AA301" s="182"/>
      <c r="AB301" s="182"/>
      <c r="AC301" s="182"/>
      <c r="AD301" s="182"/>
      <c r="AE301" s="182"/>
      <c r="AF301" s="182"/>
      <c r="AG301" s="182"/>
      <c r="AH301" s="182"/>
      <c r="AI301" s="182"/>
      <c r="AJ301" s="182"/>
      <c r="AK301" s="182"/>
      <c r="AL301" s="182"/>
      <c r="AM301" s="182"/>
      <c r="AN301" s="182"/>
      <c r="AO301" s="182"/>
      <c r="AP301" s="23"/>
      <c r="AQ301" s="23"/>
      <c r="AR301" s="23"/>
      <c r="AS301" s="23"/>
      <c r="AT301" s="182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183"/>
      <c r="BS301" s="183"/>
      <c r="BT301" s="150"/>
      <c r="BU301" s="150"/>
      <c r="BV301" s="150"/>
      <c r="BW301" s="113"/>
      <c r="BX301" s="113"/>
      <c r="BY301" s="113"/>
      <c r="BZ301" s="23"/>
    </row>
    <row r="302" ht="15.75" customHeight="1">
      <c r="A302" s="148"/>
      <c r="B302" s="182"/>
      <c r="C302" s="23"/>
      <c r="D302" s="23"/>
      <c r="E302" s="23"/>
      <c r="F302" s="23"/>
      <c r="G302" s="23"/>
      <c r="H302" s="23"/>
      <c r="I302" s="23"/>
      <c r="J302" s="23"/>
      <c r="K302" s="23"/>
      <c r="L302" s="182"/>
      <c r="M302" s="182"/>
      <c r="N302" s="182"/>
      <c r="O302" s="182"/>
      <c r="P302" s="182"/>
      <c r="Q302" s="182"/>
      <c r="R302" s="182"/>
      <c r="S302" s="182"/>
      <c r="T302" s="182"/>
      <c r="U302" s="182"/>
      <c r="V302" s="182"/>
      <c r="W302" s="182"/>
      <c r="X302" s="182"/>
      <c r="Y302" s="182"/>
      <c r="Z302" s="182"/>
      <c r="AA302" s="182"/>
      <c r="AB302" s="182"/>
      <c r="AC302" s="182"/>
      <c r="AD302" s="182"/>
      <c r="AE302" s="182"/>
      <c r="AF302" s="182"/>
      <c r="AG302" s="182"/>
      <c r="AH302" s="182"/>
      <c r="AI302" s="182"/>
      <c r="AJ302" s="182"/>
      <c r="AK302" s="182"/>
      <c r="AL302" s="182"/>
      <c r="AM302" s="182"/>
      <c r="AN302" s="182"/>
      <c r="AO302" s="182"/>
      <c r="AP302" s="23"/>
      <c r="AQ302" s="23"/>
      <c r="AR302" s="23"/>
      <c r="AS302" s="23"/>
      <c r="AT302" s="182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183"/>
      <c r="BS302" s="183"/>
      <c r="BT302" s="150"/>
      <c r="BU302" s="150"/>
      <c r="BV302" s="150"/>
      <c r="BW302" s="113"/>
      <c r="BX302" s="113"/>
      <c r="BY302" s="113"/>
      <c r="BZ302" s="23"/>
    </row>
    <row r="303" ht="15.75" customHeight="1">
      <c r="A303" s="148"/>
      <c r="B303" s="182"/>
      <c r="C303" s="23"/>
      <c r="D303" s="23"/>
      <c r="E303" s="23"/>
      <c r="F303" s="23"/>
      <c r="G303" s="23"/>
      <c r="H303" s="23"/>
      <c r="I303" s="23"/>
      <c r="J303" s="23"/>
      <c r="K303" s="23"/>
      <c r="L303" s="182"/>
      <c r="M303" s="182"/>
      <c r="N303" s="182"/>
      <c r="O303" s="182"/>
      <c r="P303" s="182"/>
      <c r="Q303" s="182"/>
      <c r="R303" s="182"/>
      <c r="S303" s="182"/>
      <c r="T303" s="182"/>
      <c r="U303" s="182"/>
      <c r="V303" s="182"/>
      <c r="W303" s="182"/>
      <c r="X303" s="182"/>
      <c r="Y303" s="182"/>
      <c r="Z303" s="182"/>
      <c r="AA303" s="182"/>
      <c r="AB303" s="182"/>
      <c r="AC303" s="182"/>
      <c r="AD303" s="182"/>
      <c r="AE303" s="182"/>
      <c r="AF303" s="182"/>
      <c r="AG303" s="182"/>
      <c r="AH303" s="182"/>
      <c r="AI303" s="182"/>
      <c r="AJ303" s="182"/>
      <c r="AK303" s="182"/>
      <c r="AL303" s="182"/>
      <c r="AM303" s="182"/>
      <c r="AN303" s="182"/>
      <c r="AO303" s="182"/>
      <c r="AP303" s="23"/>
      <c r="AQ303" s="23"/>
      <c r="AR303" s="23"/>
      <c r="AS303" s="23"/>
      <c r="AT303" s="182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183"/>
      <c r="BS303" s="183"/>
      <c r="BT303" s="150"/>
      <c r="BU303" s="150"/>
      <c r="BV303" s="150"/>
      <c r="BW303" s="113"/>
      <c r="BX303" s="113"/>
      <c r="BY303" s="113"/>
      <c r="BZ303" s="23"/>
    </row>
    <row r="304" ht="15.75" customHeight="1">
      <c r="A304" s="148"/>
      <c r="B304" s="182"/>
      <c r="C304" s="23"/>
      <c r="D304" s="23"/>
      <c r="E304" s="23"/>
      <c r="F304" s="23"/>
      <c r="G304" s="23"/>
      <c r="H304" s="23"/>
      <c r="I304" s="23"/>
      <c r="J304" s="23"/>
      <c r="K304" s="23"/>
      <c r="L304" s="182"/>
      <c r="M304" s="182"/>
      <c r="N304" s="182"/>
      <c r="O304" s="182"/>
      <c r="P304" s="182"/>
      <c r="Q304" s="182"/>
      <c r="R304" s="182"/>
      <c r="S304" s="182"/>
      <c r="T304" s="182"/>
      <c r="U304" s="182"/>
      <c r="V304" s="182"/>
      <c r="W304" s="182"/>
      <c r="X304" s="182"/>
      <c r="Y304" s="182"/>
      <c r="Z304" s="182"/>
      <c r="AA304" s="182"/>
      <c r="AB304" s="182"/>
      <c r="AC304" s="182"/>
      <c r="AD304" s="182"/>
      <c r="AE304" s="182"/>
      <c r="AF304" s="182"/>
      <c r="AG304" s="182"/>
      <c r="AH304" s="182"/>
      <c r="AI304" s="182"/>
      <c r="AJ304" s="182"/>
      <c r="AK304" s="182"/>
      <c r="AL304" s="182"/>
      <c r="AM304" s="182"/>
      <c r="AN304" s="182"/>
      <c r="AO304" s="182"/>
      <c r="AP304" s="23"/>
      <c r="AQ304" s="23"/>
      <c r="AR304" s="23"/>
      <c r="AS304" s="23"/>
      <c r="AT304" s="182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183"/>
      <c r="BS304" s="183"/>
      <c r="BT304" s="150"/>
      <c r="BU304" s="150"/>
      <c r="BV304" s="150"/>
      <c r="BW304" s="113"/>
      <c r="BX304" s="113"/>
      <c r="BY304" s="113"/>
      <c r="BZ304" s="23"/>
    </row>
    <row r="305" ht="15.75" customHeight="1">
      <c r="A305" s="148"/>
      <c r="B305" s="182"/>
      <c r="C305" s="23"/>
      <c r="D305" s="23"/>
      <c r="E305" s="23"/>
      <c r="F305" s="23"/>
      <c r="G305" s="23"/>
      <c r="H305" s="23"/>
      <c r="I305" s="23"/>
      <c r="J305" s="23"/>
      <c r="K305" s="23"/>
      <c r="L305" s="182"/>
      <c r="M305" s="182"/>
      <c r="N305" s="182"/>
      <c r="O305" s="182"/>
      <c r="P305" s="182"/>
      <c r="Q305" s="182"/>
      <c r="R305" s="182"/>
      <c r="S305" s="182"/>
      <c r="T305" s="182"/>
      <c r="U305" s="182"/>
      <c r="V305" s="182"/>
      <c r="W305" s="182"/>
      <c r="X305" s="182"/>
      <c r="Y305" s="182"/>
      <c r="Z305" s="182"/>
      <c r="AA305" s="182"/>
      <c r="AB305" s="182"/>
      <c r="AC305" s="182"/>
      <c r="AD305" s="182"/>
      <c r="AE305" s="182"/>
      <c r="AF305" s="182"/>
      <c r="AG305" s="182"/>
      <c r="AH305" s="182"/>
      <c r="AI305" s="182"/>
      <c r="AJ305" s="182"/>
      <c r="AK305" s="182"/>
      <c r="AL305" s="182"/>
      <c r="AM305" s="182"/>
      <c r="AN305" s="182"/>
      <c r="AO305" s="182"/>
      <c r="AP305" s="23"/>
      <c r="AQ305" s="23"/>
      <c r="AR305" s="23"/>
      <c r="AS305" s="23"/>
      <c r="AT305" s="182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183"/>
      <c r="BS305" s="183"/>
      <c r="BT305" s="150"/>
      <c r="BU305" s="150"/>
      <c r="BV305" s="150"/>
      <c r="BW305" s="113"/>
      <c r="BX305" s="113"/>
      <c r="BY305" s="113"/>
      <c r="BZ305" s="23"/>
    </row>
    <row r="306" ht="15.75" customHeight="1">
      <c r="A306" s="148"/>
      <c r="B306" s="182"/>
      <c r="C306" s="23"/>
      <c r="D306" s="23"/>
      <c r="E306" s="23"/>
      <c r="F306" s="23"/>
      <c r="G306" s="23"/>
      <c r="H306" s="23"/>
      <c r="I306" s="23"/>
      <c r="J306" s="23"/>
      <c r="K306" s="23"/>
      <c r="L306" s="182"/>
      <c r="M306" s="182"/>
      <c r="N306" s="182"/>
      <c r="O306" s="182"/>
      <c r="P306" s="182"/>
      <c r="Q306" s="182"/>
      <c r="R306" s="182"/>
      <c r="S306" s="182"/>
      <c r="T306" s="182"/>
      <c r="U306" s="182"/>
      <c r="V306" s="182"/>
      <c r="W306" s="182"/>
      <c r="X306" s="182"/>
      <c r="Y306" s="182"/>
      <c r="Z306" s="182"/>
      <c r="AA306" s="182"/>
      <c r="AB306" s="182"/>
      <c r="AC306" s="182"/>
      <c r="AD306" s="182"/>
      <c r="AE306" s="182"/>
      <c r="AF306" s="182"/>
      <c r="AG306" s="182"/>
      <c r="AH306" s="182"/>
      <c r="AI306" s="182"/>
      <c r="AJ306" s="182"/>
      <c r="AK306" s="182"/>
      <c r="AL306" s="182"/>
      <c r="AM306" s="182"/>
      <c r="AN306" s="182"/>
      <c r="AO306" s="182"/>
      <c r="AP306" s="23"/>
      <c r="AQ306" s="23"/>
      <c r="AR306" s="23"/>
      <c r="AS306" s="23"/>
      <c r="AT306" s="182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183"/>
      <c r="BS306" s="183"/>
      <c r="BT306" s="150"/>
      <c r="BU306" s="150"/>
      <c r="BV306" s="150"/>
      <c r="BW306" s="113"/>
      <c r="BX306" s="113"/>
      <c r="BY306" s="113"/>
      <c r="BZ306" s="23"/>
    </row>
    <row r="307" ht="15.75" customHeight="1">
      <c r="A307" s="148"/>
      <c r="B307" s="182"/>
      <c r="C307" s="23"/>
      <c r="D307" s="23"/>
      <c r="E307" s="23"/>
      <c r="F307" s="23"/>
      <c r="G307" s="23"/>
      <c r="H307" s="23"/>
      <c r="I307" s="23"/>
      <c r="J307" s="23"/>
      <c r="K307" s="23"/>
      <c r="L307" s="182"/>
      <c r="M307" s="182"/>
      <c r="N307" s="182"/>
      <c r="O307" s="182"/>
      <c r="P307" s="182"/>
      <c r="Q307" s="182"/>
      <c r="R307" s="182"/>
      <c r="S307" s="182"/>
      <c r="T307" s="182"/>
      <c r="U307" s="182"/>
      <c r="V307" s="182"/>
      <c r="W307" s="182"/>
      <c r="X307" s="182"/>
      <c r="Y307" s="182"/>
      <c r="Z307" s="182"/>
      <c r="AA307" s="182"/>
      <c r="AB307" s="182"/>
      <c r="AC307" s="182"/>
      <c r="AD307" s="182"/>
      <c r="AE307" s="182"/>
      <c r="AF307" s="182"/>
      <c r="AG307" s="182"/>
      <c r="AH307" s="182"/>
      <c r="AI307" s="182"/>
      <c r="AJ307" s="182"/>
      <c r="AK307" s="182"/>
      <c r="AL307" s="182"/>
      <c r="AM307" s="182"/>
      <c r="AN307" s="182"/>
      <c r="AO307" s="182"/>
      <c r="AP307" s="23"/>
      <c r="AQ307" s="23"/>
      <c r="AR307" s="23"/>
      <c r="AS307" s="23"/>
      <c r="AT307" s="182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183"/>
      <c r="BS307" s="183"/>
      <c r="BT307" s="150"/>
      <c r="BU307" s="150"/>
      <c r="BV307" s="150"/>
      <c r="BW307" s="113"/>
      <c r="BX307" s="113"/>
      <c r="BY307" s="113"/>
      <c r="BZ307" s="23"/>
    </row>
    <row r="308" ht="15.75" customHeight="1">
      <c r="A308" s="148"/>
      <c r="B308" s="182"/>
      <c r="C308" s="23"/>
      <c r="D308" s="23"/>
      <c r="E308" s="23"/>
      <c r="F308" s="23"/>
      <c r="G308" s="23"/>
      <c r="H308" s="23"/>
      <c r="I308" s="23"/>
      <c r="J308" s="23"/>
      <c r="K308" s="23"/>
      <c r="L308" s="182"/>
      <c r="M308" s="182"/>
      <c r="N308" s="182"/>
      <c r="O308" s="182"/>
      <c r="P308" s="182"/>
      <c r="Q308" s="182"/>
      <c r="R308" s="182"/>
      <c r="S308" s="182"/>
      <c r="T308" s="182"/>
      <c r="U308" s="182"/>
      <c r="V308" s="182"/>
      <c r="W308" s="182"/>
      <c r="X308" s="182"/>
      <c r="Y308" s="182"/>
      <c r="Z308" s="182"/>
      <c r="AA308" s="182"/>
      <c r="AB308" s="182"/>
      <c r="AC308" s="182"/>
      <c r="AD308" s="182"/>
      <c r="AE308" s="182"/>
      <c r="AF308" s="182"/>
      <c r="AG308" s="182"/>
      <c r="AH308" s="182"/>
      <c r="AI308" s="182"/>
      <c r="AJ308" s="182"/>
      <c r="AK308" s="182"/>
      <c r="AL308" s="182"/>
      <c r="AM308" s="182"/>
      <c r="AN308" s="182"/>
      <c r="AO308" s="182"/>
      <c r="AP308" s="23"/>
      <c r="AQ308" s="23"/>
      <c r="AR308" s="23"/>
      <c r="AS308" s="23"/>
      <c r="AT308" s="182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183"/>
      <c r="BS308" s="183"/>
      <c r="BT308" s="150"/>
      <c r="BU308" s="150"/>
      <c r="BV308" s="150"/>
      <c r="BW308" s="113"/>
      <c r="BX308" s="113"/>
      <c r="BY308" s="113"/>
      <c r="BZ308" s="23"/>
    </row>
    <row r="309" ht="15.75" customHeight="1">
      <c r="A309" s="148"/>
      <c r="B309" s="182"/>
      <c r="C309" s="23"/>
      <c r="D309" s="23"/>
      <c r="E309" s="23"/>
      <c r="F309" s="23"/>
      <c r="G309" s="23"/>
      <c r="H309" s="23"/>
      <c r="I309" s="23"/>
      <c r="J309" s="23"/>
      <c r="K309" s="23"/>
      <c r="L309" s="182"/>
      <c r="M309" s="182"/>
      <c r="N309" s="182"/>
      <c r="O309" s="182"/>
      <c r="P309" s="182"/>
      <c r="Q309" s="182"/>
      <c r="R309" s="182"/>
      <c r="S309" s="182"/>
      <c r="T309" s="182"/>
      <c r="U309" s="182"/>
      <c r="V309" s="182"/>
      <c r="W309" s="182"/>
      <c r="X309" s="182"/>
      <c r="Y309" s="182"/>
      <c r="Z309" s="182"/>
      <c r="AA309" s="182"/>
      <c r="AB309" s="182"/>
      <c r="AC309" s="182"/>
      <c r="AD309" s="182"/>
      <c r="AE309" s="182"/>
      <c r="AF309" s="182"/>
      <c r="AG309" s="182"/>
      <c r="AH309" s="182"/>
      <c r="AI309" s="182"/>
      <c r="AJ309" s="182"/>
      <c r="AK309" s="182"/>
      <c r="AL309" s="182"/>
      <c r="AM309" s="182"/>
      <c r="AN309" s="182"/>
      <c r="AO309" s="182"/>
      <c r="AP309" s="23"/>
      <c r="AQ309" s="23"/>
      <c r="AR309" s="23"/>
      <c r="AS309" s="23"/>
      <c r="AT309" s="182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183"/>
      <c r="BS309" s="183"/>
      <c r="BT309" s="150"/>
      <c r="BU309" s="150"/>
      <c r="BV309" s="150"/>
      <c r="BW309" s="113"/>
      <c r="BX309" s="113"/>
      <c r="BY309" s="113"/>
      <c r="BZ309" s="23"/>
    </row>
    <row r="310" ht="15.75" customHeight="1">
      <c r="A310" s="148"/>
      <c r="B310" s="182"/>
      <c r="C310" s="23"/>
      <c r="D310" s="23"/>
      <c r="E310" s="23"/>
      <c r="F310" s="23"/>
      <c r="G310" s="23"/>
      <c r="H310" s="23"/>
      <c r="I310" s="23"/>
      <c r="J310" s="23"/>
      <c r="K310" s="23"/>
      <c r="L310" s="182"/>
      <c r="M310" s="182"/>
      <c r="N310" s="182"/>
      <c r="O310" s="182"/>
      <c r="P310" s="182"/>
      <c r="Q310" s="182"/>
      <c r="R310" s="182"/>
      <c r="S310" s="182"/>
      <c r="T310" s="182"/>
      <c r="U310" s="182"/>
      <c r="V310" s="182"/>
      <c r="W310" s="182"/>
      <c r="X310" s="182"/>
      <c r="Y310" s="182"/>
      <c r="Z310" s="182"/>
      <c r="AA310" s="182"/>
      <c r="AB310" s="182"/>
      <c r="AC310" s="182"/>
      <c r="AD310" s="182"/>
      <c r="AE310" s="182"/>
      <c r="AF310" s="182"/>
      <c r="AG310" s="182"/>
      <c r="AH310" s="182"/>
      <c r="AI310" s="182"/>
      <c r="AJ310" s="182"/>
      <c r="AK310" s="182"/>
      <c r="AL310" s="182"/>
      <c r="AM310" s="182"/>
      <c r="AN310" s="182"/>
      <c r="AO310" s="182"/>
      <c r="AP310" s="23"/>
      <c r="AQ310" s="23"/>
      <c r="AR310" s="23"/>
      <c r="AS310" s="23"/>
      <c r="AT310" s="182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183"/>
      <c r="BS310" s="183"/>
      <c r="BT310" s="150"/>
      <c r="BU310" s="150"/>
      <c r="BV310" s="150"/>
      <c r="BW310" s="113"/>
      <c r="BX310" s="113"/>
      <c r="BY310" s="113"/>
      <c r="BZ310" s="23"/>
    </row>
    <row r="311" ht="15.75" customHeight="1">
      <c r="A311" s="148"/>
      <c r="B311" s="182"/>
      <c r="C311" s="23"/>
      <c r="D311" s="23"/>
      <c r="E311" s="23"/>
      <c r="F311" s="23"/>
      <c r="G311" s="23"/>
      <c r="H311" s="23"/>
      <c r="I311" s="23"/>
      <c r="J311" s="23"/>
      <c r="K311" s="23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2"/>
      <c r="AB311" s="182"/>
      <c r="AC311" s="182"/>
      <c r="AD311" s="182"/>
      <c r="AE311" s="182"/>
      <c r="AF311" s="182"/>
      <c r="AG311" s="182"/>
      <c r="AH311" s="182"/>
      <c r="AI311" s="182"/>
      <c r="AJ311" s="182"/>
      <c r="AK311" s="182"/>
      <c r="AL311" s="182"/>
      <c r="AM311" s="182"/>
      <c r="AN311" s="182"/>
      <c r="AO311" s="182"/>
      <c r="AP311" s="23"/>
      <c r="AQ311" s="23"/>
      <c r="AR311" s="23"/>
      <c r="AS311" s="23"/>
      <c r="AT311" s="182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183"/>
      <c r="BS311" s="183"/>
      <c r="BT311" s="150"/>
      <c r="BU311" s="150"/>
      <c r="BV311" s="150"/>
      <c r="BW311" s="113"/>
      <c r="BX311" s="113"/>
      <c r="BY311" s="113"/>
      <c r="BZ311" s="23"/>
    </row>
    <row r="312" ht="15.75" customHeight="1">
      <c r="A312" s="148"/>
      <c r="B312" s="182"/>
      <c r="C312" s="23"/>
      <c r="D312" s="23"/>
      <c r="E312" s="23"/>
      <c r="F312" s="23"/>
      <c r="G312" s="23"/>
      <c r="H312" s="23"/>
      <c r="I312" s="23"/>
      <c r="J312" s="23"/>
      <c r="K312" s="23"/>
      <c r="L312" s="182"/>
      <c r="M312" s="182"/>
      <c r="N312" s="182"/>
      <c r="O312" s="182"/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  <c r="Z312" s="182"/>
      <c r="AA312" s="182"/>
      <c r="AB312" s="182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2"/>
      <c r="AM312" s="182"/>
      <c r="AN312" s="182"/>
      <c r="AO312" s="182"/>
      <c r="AP312" s="23"/>
      <c r="AQ312" s="23"/>
      <c r="AR312" s="23"/>
      <c r="AS312" s="23"/>
      <c r="AT312" s="182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183"/>
      <c r="BS312" s="183"/>
      <c r="BT312" s="150"/>
      <c r="BU312" s="150"/>
      <c r="BV312" s="150"/>
      <c r="BW312" s="113"/>
      <c r="BX312" s="113"/>
      <c r="BY312" s="113"/>
      <c r="BZ312" s="23"/>
    </row>
    <row r="313" ht="15.75" customHeight="1">
      <c r="A313" s="148"/>
      <c r="B313" s="182"/>
      <c r="C313" s="23"/>
      <c r="D313" s="23"/>
      <c r="E313" s="23"/>
      <c r="F313" s="23"/>
      <c r="G313" s="23"/>
      <c r="H313" s="23"/>
      <c r="I313" s="23"/>
      <c r="J313" s="23"/>
      <c r="K313" s="23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2"/>
      <c r="AM313" s="182"/>
      <c r="AN313" s="182"/>
      <c r="AO313" s="182"/>
      <c r="AP313" s="23"/>
      <c r="AQ313" s="23"/>
      <c r="AR313" s="23"/>
      <c r="AS313" s="23"/>
      <c r="AT313" s="182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183"/>
      <c r="BS313" s="183"/>
      <c r="BT313" s="150"/>
      <c r="BU313" s="150"/>
      <c r="BV313" s="150"/>
      <c r="BW313" s="113"/>
      <c r="BX313" s="113"/>
      <c r="BY313" s="113"/>
      <c r="BZ313" s="23"/>
    </row>
    <row r="314" ht="15.75" customHeight="1">
      <c r="A314" s="148"/>
      <c r="B314" s="182"/>
      <c r="C314" s="23"/>
      <c r="D314" s="23"/>
      <c r="E314" s="23"/>
      <c r="F314" s="23"/>
      <c r="G314" s="23"/>
      <c r="H314" s="23"/>
      <c r="I314" s="23"/>
      <c r="J314" s="23"/>
      <c r="K314" s="23"/>
      <c r="L314" s="182"/>
      <c r="M314" s="182"/>
      <c r="N314" s="182"/>
      <c r="O314" s="182"/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23"/>
      <c r="AQ314" s="23"/>
      <c r="AR314" s="23"/>
      <c r="AS314" s="23"/>
      <c r="AT314" s="182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183"/>
      <c r="BS314" s="183"/>
      <c r="BT314" s="150"/>
      <c r="BU314" s="150"/>
      <c r="BV314" s="150"/>
      <c r="BW314" s="113"/>
      <c r="BX314" s="113"/>
      <c r="BY314" s="113"/>
      <c r="BZ314" s="23"/>
    </row>
    <row r="315" ht="15.75" customHeight="1">
      <c r="A315" s="148"/>
      <c r="B315" s="182"/>
      <c r="C315" s="23"/>
      <c r="D315" s="23"/>
      <c r="E315" s="23"/>
      <c r="F315" s="23"/>
      <c r="G315" s="23"/>
      <c r="H315" s="23"/>
      <c r="I315" s="23"/>
      <c r="J315" s="23"/>
      <c r="K315" s="23"/>
      <c r="L315" s="182"/>
      <c r="M315" s="182"/>
      <c r="N315" s="182"/>
      <c r="O315" s="182"/>
      <c r="P315" s="182"/>
      <c r="Q315" s="182"/>
      <c r="R315" s="182"/>
      <c r="S315" s="182"/>
      <c r="T315" s="182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E315" s="182"/>
      <c r="AF315" s="182"/>
      <c r="AG315" s="182"/>
      <c r="AH315" s="182"/>
      <c r="AI315" s="182"/>
      <c r="AJ315" s="182"/>
      <c r="AK315" s="182"/>
      <c r="AL315" s="182"/>
      <c r="AM315" s="182"/>
      <c r="AN315" s="182"/>
      <c r="AO315" s="182"/>
      <c r="AP315" s="23"/>
      <c r="AQ315" s="23"/>
      <c r="AR315" s="23"/>
      <c r="AS315" s="23"/>
      <c r="AT315" s="182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183"/>
      <c r="BS315" s="183"/>
      <c r="BT315" s="150"/>
      <c r="BU315" s="150"/>
      <c r="BV315" s="150"/>
      <c r="BW315" s="113"/>
      <c r="BX315" s="113"/>
      <c r="BY315" s="113"/>
      <c r="BZ315" s="23"/>
    </row>
    <row r="316" ht="15.75" customHeight="1">
      <c r="A316" s="148"/>
      <c r="B316" s="182"/>
      <c r="C316" s="23"/>
      <c r="D316" s="23"/>
      <c r="E316" s="23"/>
      <c r="F316" s="23"/>
      <c r="G316" s="23"/>
      <c r="H316" s="23"/>
      <c r="I316" s="23"/>
      <c r="J316" s="23"/>
      <c r="K316" s="23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23"/>
      <c r="AQ316" s="23"/>
      <c r="AR316" s="23"/>
      <c r="AS316" s="23"/>
      <c r="AT316" s="182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183"/>
      <c r="BS316" s="183"/>
      <c r="BT316" s="150"/>
      <c r="BU316" s="150"/>
      <c r="BV316" s="150"/>
      <c r="BW316" s="113"/>
      <c r="BX316" s="113"/>
      <c r="BY316" s="113"/>
      <c r="BZ316" s="23"/>
    </row>
    <row r="317" ht="15.75" customHeight="1">
      <c r="A317" s="148"/>
      <c r="B317" s="182"/>
      <c r="C317" s="23"/>
      <c r="D317" s="23"/>
      <c r="E317" s="23"/>
      <c r="F317" s="23"/>
      <c r="G317" s="23"/>
      <c r="H317" s="23"/>
      <c r="I317" s="23"/>
      <c r="J317" s="23"/>
      <c r="K317" s="23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2"/>
      <c r="AM317" s="182"/>
      <c r="AN317" s="182"/>
      <c r="AO317" s="182"/>
      <c r="AP317" s="23"/>
      <c r="AQ317" s="23"/>
      <c r="AR317" s="23"/>
      <c r="AS317" s="23"/>
      <c r="AT317" s="182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183"/>
      <c r="BS317" s="183"/>
      <c r="BT317" s="150"/>
      <c r="BU317" s="150"/>
      <c r="BV317" s="150"/>
      <c r="BW317" s="113"/>
      <c r="BX317" s="113"/>
      <c r="BY317" s="113"/>
      <c r="BZ317" s="23"/>
    </row>
    <row r="318" ht="15.75" customHeight="1">
      <c r="A318" s="148"/>
      <c r="B318" s="182"/>
      <c r="C318" s="23"/>
      <c r="D318" s="23"/>
      <c r="E318" s="23"/>
      <c r="F318" s="23"/>
      <c r="G318" s="23"/>
      <c r="H318" s="23"/>
      <c r="I318" s="23"/>
      <c r="J318" s="23"/>
      <c r="K318" s="23"/>
      <c r="L318" s="182"/>
      <c r="M318" s="182"/>
      <c r="N318" s="182"/>
      <c r="O318" s="182"/>
      <c r="P318" s="182"/>
      <c r="Q318" s="182"/>
      <c r="R318" s="182"/>
      <c r="S318" s="182"/>
      <c r="T318" s="182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23"/>
      <c r="AQ318" s="23"/>
      <c r="AR318" s="23"/>
      <c r="AS318" s="23"/>
      <c r="AT318" s="182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183"/>
      <c r="BS318" s="183"/>
      <c r="BT318" s="150"/>
      <c r="BU318" s="150"/>
      <c r="BV318" s="150"/>
      <c r="BW318" s="113"/>
      <c r="BX318" s="113"/>
      <c r="BY318" s="113"/>
      <c r="BZ318" s="23"/>
    </row>
    <row r="319" ht="15.75" customHeight="1">
      <c r="A319" s="148"/>
      <c r="B319" s="182"/>
      <c r="C319" s="23"/>
      <c r="D319" s="23"/>
      <c r="E319" s="23"/>
      <c r="F319" s="23"/>
      <c r="G319" s="23"/>
      <c r="H319" s="23"/>
      <c r="I319" s="23"/>
      <c r="J319" s="23"/>
      <c r="K319" s="23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2"/>
      <c r="AM319" s="182"/>
      <c r="AN319" s="182"/>
      <c r="AO319" s="182"/>
      <c r="AP319" s="23"/>
      <c r="AQ319" s="23"/>
      <c r="AR319" s="23"/>
      <c r="AS319" s="23"/>
      <c r="AT319" s="182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183"/>
      <c r="BS319" s="183"/>
      <c r="BT319" s="150"/>
      <c r="BU319" s="150"/>
      <c r="BV319" s="150"/>
      <c r="BW319" s="113"/>
      <c r="BX319" s="113"/>
      <c r="BY319" s="113"/>
      <c r="BZ319" s="23"/>
    </row>
    <row r="320" ht="15.75" customHeight="1">
      <c r="A320" s="148"/>
      <c r="B320" s="182"/>
      <c r="C320" s="23"/>
      <c r="D320" s="23"/>
      <c r="E320" s="23"/>
      <c r="F320" s="23"/>
      <c r="G320" s="23"/>
      <c r="H320" s="23"/>
      <c r="I320" s="23"/>
      <c r="J320" s="23"/>
      <c r="K320" s="23"/>
      <c r="L320" s="182"/>
      <c r="M320" s="182"/>
      <c r="N320" s="182"/>
      <c r="O320" s="182"/>
      <c r="P320" s="182"/>
      <c r="Q320" s="182"/>
      <c r="R320" s="182"/>
      <c r="S320" s="182"/>
      <c r="T320" s="182"/>
      <c r="U320" s="182"/>
      <c r="V320" s="182"/>
      <c r="W320" s="182"/>
      <c r="X320" s="182"/>
      <c r="Y320" s="182"/>
      <c r="Z320" s="182"/>
      <c r="AA320" s="182"/>
      <c r="AB320" s="182"/>
      <c r="AC320" s="182"/>
      <c r="AD320" s="182"/>
      <c r="AE320" s="182"/>
      <c r="AF320" s="182"/>
      <c r="AG320" s="182"/>
      <c r="AH320" s="182"/>
      <c r="AI320" s="182"/>
      <c r="AJ320" s="182"/>
      <c r="AK320" s="182"/>
      <c r="AL320" s="182"/>
      <c r="AM320" s="182"/>
      <c r="AN320" s="182"/>
      <c r="AO320" s="182"/>
      <c r="AP320" s="23"/>
      <c r="AQ320" s="23"/>
      <c r="AR320" s="23"/>
      <c r="AS320" s="23"/>
      <c r="AT320" s="182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183"/>
      <c r="BS320" s="183"/>
      <c r="BT320" s="150"/>
      <c r="BU320" s="150"/>
      <c r="BV320" s="150"/>
      <c r="BW320" s="113"/>
      <c r="BX320" s="113"/>
      <c r="BY320" s="113"/>
      <c r="BZ320" s="23"/>
    </row>
    <row r="321" ht="15.75" customHeight="1">
      <c r="A321" s="148"/>
      <c r="B321" s="182"/>
      <c r="C321" s="23"/>
      <c r="D321" s="23"/>
      <c r="E321" s="23"/>
      <c r="F321" s="23"/>
      <c r="G321" s="23"/>
      <c r="H321" s="23"/>
      <c r="I321" s="23"/>
      <c r="J321" s="23"/>
      <c r="K321" s="23"/>
      <c r="L321" s="182"/>
      <c r="M321" s="182"/>
      <c r="N321" s="182"/>
      <c r="O321" s="182"/>
      <c r="P321" s="182"/>
      <c r="Q321" s="182"/>
      <c r="R321" s="182"/>
      <c r="S321" s="182"/>
      <c r="T321" s="182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E321" s="182"/>
      <c r="AF321" s="182"/>
      <c r="AG321" s="182"/>
      <c r="AH321" s="182"/>
      <c r="AI321" s="182"/>
      <c r="AJ321" s="182"/>
      <c r="AK321" s="182"/>
      <c r="AL321" s="182"/>
      <c r="AM321" s="182"/>
      <c r="AN321" s="182"/>
      <c r="AO321" s="182"/>
      <c r="AP321" s="23"/>
      <c r="AQ321" s="23"/>
      <c r="AR321" s="23"/>
      <c r="AS321" s="23"/>
      <c r="AT321" s="182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183"/>
      <c r="BS321" s="183"/>
      <c r="BT321" s="150"/>
      <c r="BU321" s="150"/>
      <c r="BV321" s="150"/>
      <c r="BW321" s="113"/>
      <c r="BX321" s="113"/>
      <c r="BY321" s="113"/>
      <c r="BZ321" s="23"/>
    </row>
    <row r="322" ht="15.75" customHeight="1">
      <c r="A322" s="148"/>
      <c r="B322" s="182"/>
      <c r="C322" s="23"/>
      <c r="D322" s="23"/>
      <c r="E322" s="23"/>
      <c r="F322" s="23"/>
      <c r="G322" s="23"/>
      <c r="H322" s="23"/>
      <c r="I322" s="23"/>
      <c r="J322" s="23"/>
      <c r="K322" s="23"/>
      <c r="L322" s="182"/>
      <c r="M322" s="182"/>
      <c r="N322" s="182"/>
      <c r="O322" s="182"/>
      <c r="P322" s="182"/>
      <c r="Q322" s="182"/>
      <c r="R322" s="182"/>
      <c r="S322" s="182"/>
      <c r="T322" s="182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  <c r="AE322" s="182"/>
      <c r="AF322" s="182"/>
      <c r="AG322" s="182"/>
      <c r="AH322" s="182"/>
      <c r="AI322" s="182"/>
      <c r="AJ322" s="182"/>
      <c r="AK322" s="182"/>
      <c r="AL322" s="182"/>
      <c r="AM322" s="182"/>
      <c r="AN322" s="182"/>
      <c r="AO322" s="182"/>
      <c r="AP322" s="23"/>
      <c r="AQ322" s="23"/>
      <c r="AR322" s="23"/>
      <c r="AS322" s="23"/>
      <c r="AT322" s="182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183"/>
      <c r="BS322" s="183"/>
      <c r="BT322" s="150"/>
      <c r="BU322" s="150"/>
      <c r="BV322" s="150"/>
      <c r="BW322" s="113"/>
      <c r="BX322" s="113"/>
      <c r="BY322" s="113"/>
      <c r="BZ322" s="23"/>
    </row>
    <row r="323" ht="15.75" customHeight="1">
      <c r="A323" s="148"/>
      <c r="B323" s="182"/>
      <c r="C323" s="23"/>
      <c r="D323" s="23"/>
      <c r="E323" s="23"/>
      <c r="F323" s="23"/>
      <c r="G323" s="23"/>
      <c r="H323" s="23"/>
      <c r="I323" s="23"/>
      <c r="J323" s="23"/>
      <c r="K323" s="23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2"/>
      <c r="AB323" s="182"/>
      <c r="AC323" s="182"/>
      <c r="AD323" s="182"/>
      <c r="AE323" s="182"/>
      <c r="AF323" s="182"/>
      <c r="AG323" s="182"/>
      <c r="AH323" s="182"/>
      <c r="AI323" s="182"/>
      <c r="AJ323" s="182"/>
      <c r="AK323" s="182"/>
      <c r="AL323" s="182"/>
      <c r="AM323" s="182"/>
      <c r="AN323" s="182"/>
      <c r="AO323" s="182"/>
      <c r="AP323" s="23"/>
      <c r="AQ323" s="23"/>
      <c r="AR323" s="23"/>
      <c r="AS323" s="23"/>
      <c r="AT323" s="182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183"/>
      <c r="BS323" s="183"/>
      <c r="BT323" s="150"/>
      <c r="BU323" s="150"/>
      <c r="BV323" s="150"/>
      <c r="BW323" s="113"/>
      <c r="BX323" s="113"/>
      <c r="BY323" s="113"/>
      <c r="BZ323" s="23"/>
    </row>
    <row r="324" ht="15.75" customHeight="1">
      <c r="A324" s="148"/>
      <c r="B324" s="182"/>
      <c r="C324" s="23"/>
      <c r="D324" s="23"/>
      <c r="E324" s="23"/>
      <c r="F324" s="23"/>
      <c r="G324" s="23"/>
      <c r="H324" s="23"/>
      <c r="I324" s="23"/>
      <c r="J324" s="23"/>
      <c r="K324" s="23"/>
      <c r="L324" s="182"/>
      <c r="M324" s="182"/>
      <c r="N324" s="182"/>
      <c r="O324" s="182"/>
      <c r="P324" s="182"/>
      <c r="Q324" s="182"/>
      <c r="R324" s="182"/>
      <c r="S324" s="182"/>
      <c r="T324" s="182"/>
      <c r="U324" s="182"/>
      <c r="V324" s="182"/>
      <c r="W324" s="182"/>
      <c r="X324" s="182"/>
      <c r="Y324" s="182"/>
      <c r="Z324" s="182"/>
      <c r="AA324" s="182"/>
      <c r="AB324" s="182"/>
      <c r="AC324" s="182"/>
      <c r="AD324" s="182"/>
      <c r="AE324" s="182"/>
      <c r="AF324" s="182"/>
      <c r="AG324" s="182"/>
      <c r="AH324" s="182"/>
      <c r="AI324" s="182"/>
      <c r="AJ324" s="182"/>
      <c r="AK324" s="182"/>
      <c r="AL324" s="182"/>
      <c r="AM324" s="182"/>
      <c r="AN324" s="182"/>
      <c r="AO324" s="182"/>
      <c r="AP324" s="23"/>
      <c r="AQ324" s="23"/>
      <c r="AR324" s="23"/>
      <c r="AS324" s="23"/>
      <c r="AT324" s="182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183"/>
      <c r="BS324" s="183"/>
      <c r="BT324" s="150"/>
      <c r="BU324" s="150"/>
      <c r="BV324" s="150"/>
      <c r="BW324" s="113"/>
      <c r="BX324" s="113"/>
      <c r="BY324" s="113"/>
      <c r="BZ324" s="23"/>
    </row>
    <row r="325" ht="15.75" customHeight="1">
      <c r="A325" s="148"/>
      <c r="B325" s="182"/>
      <c r="C325" s="23"/>
      <c r="D325" s="23"/>
      <c r="E325" s="23"/>
      <c r="F325" s="23"/>
      <c r="G325" s="23"/>
      <c r="H325" s="23"/>
      <c r="I325" s="23"/>
      <c r="J325" s="23"/>
      <c r="K325" s="23"/>
      <c r="L325" s="182"/>
      <c r="M325" s="182"/>
      <c r="N325" s="182"/>
      <c r="O325" s="182"/>
      <c r="P325" s="182"/>
      <c r="Q325" s="182"/>
      <c r="R325" s="182"/>
      <c r="S325" s="182"/>
      <c r="T325" s="182"/>
      <c r="U325" s="182"/>
      <c r="V325" s="182"/>
      <c r="W325" s="182"/>
      <c r="X325" s="182"/>
      <c r="Y325" s="182"/>
      <c r="Z325" s="182"/>
      <c r="AA325" s="182"/>
      <c r="AB325" s="182"/>
      <c r="AC325" s="182"/>
      <c r="AD325" s="182"/>
      <c r="AE325" s="182"/>
      <c r="AF325" s="182"/>
      <c r="AG325" s="182"/>
      <c r="AH325" s="182"/>
      <c r="AI325" s="182"/>
      <c r="AJ325" s="182"/>
      <c r="AK325" s="182"/>
      <c r="AL325" s="182"/>
      <c r="AM325" s="182"/>
      <c r="AN325" s="182"/>
      <c r="AO325" s="182"/>
      <c r="AP325" s="23"/>
      <c r="AQ325" s="23"/>
      <c r="AR325" s="23"/>
      <c r="AS325" s="23"/>
      <c r="AT325" s="182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183"/>
      <c r="BS325" s="183"/>
      <c r="BT325" s="150"/>
      <c r="BU325" s="150"/>
      <c r="BV325" s="150"/>
      <c r="BW325" s="113"/>
      <c r="BX325" s="113"/>
      <c r="BY325" s="113"/>
      <c r="BZ325" s="23"/>
    </row>
    <row r="326" ht="15.75" customHeight="1">
      <c r="A326" s="148"/>
      <c r="B326" s="182"/>
      <c r="C326" s="23"/>
      <c r="D326" s="23"/>
      <c r="E326" s="23"/>
      <c r="F326" s="23"/>
      <c r="G326" s="23"/>
      <c r="H326" s="23"/>
      <c r="I326" s="23"/>
      <c r="J326" s="23"/>
      <c r="K326" s="23"/>
      <c r="L326" s="182"/>
      <c r="M326" s="182"/>
      <c r="N326" s="182"/>
      <c r="O326" s="182"/>
      <c r="P326" s="182"/>
      <c r="Q326" s="182"/>
      <c r="R326" s="182"/>
      <c r="S326" s="182"/>
      <c r="T326" s="182"/>
      <c r="U326" s="182"/>
      <c r="V326" s="182"/>
      <c r="W326" s="182"/>
      <c r="X326" s="182"/>
      <c r="Y326" s="182"/>
      <c r="Z326" s="182"/>
      <c r="AA326" s="182"/>
      <c r="AB326" s="182"/>
      <c r="AC326" s="182"/>
      <c r="AD326" s="182"/>
      <c r="AE326" s="182"/>
      <c r="AF326" s="182"/>
      <c r="AG326" s="182"/>
      <c r="AH326" s="182"/>
      <c r="AI326" s="182"/>
      <c r="AJ326" s="182"/>
      <c r="AK326" s="182"/>
      <c r="AL326" s="182"/>
      <c r="AM326" s="182"/>
      <c r="AN326" s="182"/>
      <c r="AO326" s="182"/>
      <c r="AP326" s="23"/>
      <c r="AQ326" s="23"/>
      <c r="AR326" s="23"/>
      <c r="AS326" s="23"/>
      <c r="AT326" s="182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183"/>
      <c r="BS326" s="183"/>
      <c r="BT326" s="150"/>
      <c r="BU326" s="150"/>
      <c r="BV326" s="150"/>
      <c r="BW326" s="113"/>
      <c r="BX326" s="113"/>
      <c r="BY326" s="113"/>
      <c r="BZ326" s="23"/>
    </row>
    <row r="327" ht="15.75" customHeight="1">
      <c r="A327" s="148"/>
      <c r="B327" s="182"/>
      <c r="C327" s="23"/>
      <c r="D327" s="23"/>
      <c r="E327" s="23"/>
      <c r="F327" s="23"/>
      <c r="G327" s="23"/>
      <c r="H327" s="23"/>
      <c r="I327" s="23"/>
      <c r="J327" s="23"/>
      <c r="K327" s="23"/>
      <c r="L327" s="182"/>
      <c r="M327" s="182"/>
      <c r="N327" s="182"/>
      <c r="O327" s="182"/>
      <c r="P327" s="182"/>
      <c r="Q327" s="182"/>
      <c r="R327" s="182"/>
      <c r="S327" s="182"/>
      <c r="T327" s="182"/>
      <c r="U327" s="182"/>
      <c r="V327" s="182"/>
      <c r="W327" s="182"/>
      <c r="X327" s="182"/>
      <c r="Y327" s="182"/>
      <c r="Z327" s="182"/>
      <c r="AA327" s="182"/>
      <c r="AB327" s="182"/>
      <c r="AC327" s="182"/>
      <c r="AD327" s="182"/>
      <c r="AE327" s="182"/>
      <c r="AF327" s="182"/>
      <c r="AG327" s="182"/>
      <c r="AH327" s="182"/>
      <c r="AI327" s="182"/>
      <c r="AJ327" s="182"/>
      <c r="AK327" s="182"/>
      <c r="AL327" s="182"/>
      <c r="AM327" s="182"/>
      <c r="AN327" s="182"/>
      <c r="AO327" s="182"/>
      <c r="AP327" s="23"/>
      <c r="AQ327" s="23"/>
      <c r="AR327" s="23"/>
      <c r="AS327" s="23"/>
      <c r="AT327" s="182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183"/>
      <c r="BS327" s="183"/>
      <c r="BT327" s="150"/>
      <c r="BU327" s="150"/>
      <c r="BV327" s="150"/>
      <c r="BW327" s="113"/>
      <c r="BX327" s="113"/>
      <c r="BY327" s="113"/>
      <c r="BZ327" s="23"/>
    </row>
    <row r="328" ht="15.75" customHeight="1">
      <c r="A328" s="148"/>
      <c r="B328" s="182"/>
      <c r="C328" s="23"/>
      <c r="D328" s="23"/>
      <c r="E328" s="23"/>
      <c r="F328" s="23"/>
      <c r="G328" s="23"/>
      <c r="H328" s="23"/>
      <c r="I328" s="23"/>
      <c r="J328" s="23"/>
      <c r="K328" s="23"/>
      <c r="L328" s="182"/>
      <c r="M328" s="182"/>
      <c r="N328" s="182"/>
      <c r="O328" s="182"/>
      <c r="P328" s="182"/>
      <c r="Q328" s="182"/>
      <c r="R328" s="182"/>
      <c r="S328" s="182"/>
      <c r="T328" s="182"/>
      <c r="U328" s="182"/>
      <c r="V328" s="182"/>
      <c r="W328" s="182"/>
      <c r="X328" s="182"/>
      <c r="Y328" s="182"/>
      <c r="Z328" s="182"/>
      <c r="AA328" s="182"/>
      <c r="AB328" s="182"/>
      <c r="AC328" s="182"/>
      <c r="AD328" s="182"/>
      <c r="AE328" s="182"/>
      <c r="AF328" s="182"/>
      <c r="AG328" s="182"/>
      <c r="AH328" s="182"/>
      <c r="AI328" s="182"/>
      <c r="AJ328" s="182"/>
      <c r="AK328" s="182"/>
      <c r="AL328" s="182"/>
      <c r="AM328" s="182"/>
      <c r="AN328" s="182"/>
      <c r="AO328" s="182"/>
      <c r="AP328" s="23"/>
      <c r="AQ328" s="23"/>
      <c r="AR328" s="23"/>
      <c r="AS328" s="23"/>
      <c r="AT328" s="182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183"/>
      <c r="BS328" s="183"/>
      <c r="BT328" s="150"/>
      <c r="BU328" s="150"/>
      <c r="BV328" s="150"/>
      <c r="BW328" s="113"/>
      <c r="BX328" s="113"/>
      <c r="BY328" s="113"/>
      <c r="BZ328" s="23"/>
    </row>
    <row r="329" ht="15.75" customHeight="1">
      <c r="A329" s="148"/>
      <c r="B329" s="182"/>
      <c r="C329" s="23"/>
      <c r="D329" s="23"/>
      <c r="E329" s="23"/>
      <c r="F329" s="23"/>
      <c r="G329" s="23"/>
      <c r="H329" s="23"/>
      <c r="I329" s="23"/>
      <c r="J329" s="23"/>
      <c r="K329" s="23"/>
      <c r="L329" s="182"/>
      <c r="M329" s="182"/>
      <c r="N329" s="182"/>
      <c r="O329" s="182"/>
      <c r="P329" s="182"/>
      <c r="Q329" s="182"/>
      <c r="R329" s="182"/>
      <c r="S329" s="182"/>
      <c r="T329" s="182"/>
      <c r="U329" s="182"/>
      <c r="V329" s="182"/>
      <c r="W329" s="182"/>
      <c r="X329" s="182"/>
      <c r="Y329" s="182"/>
      <c r="Z329" s="182"/>
      <c r="AA329" s="182"/>
      <c r="AB329" s="182"/>
      <c r="AC329" s="182"/>
      <c r="AD329" s="182"/>
      <c r="AE329" s="182"/>
      <c r="AF329" s="182"/>
      <c r="AG329" s="182"/>
      <c r="AH329" s="182"/>
      <c r="AI329" s="182"/>
      <c r="AJ329" s="182"/>
      <c r="AK329" s="182"/>
      <c r="AL329" s="182"/>
      <c r="AM329" s="182"/>
      <c r="AN329" s="182"/>
      <c r="AO329" s="182"/>
      <c r="AP329" s="23"/>
      <c r="AQ329" s="23"/>
      <c r="AR329" s="23"/>
      <c r="AS329" s="23"/>
      <c r="AT329" s="182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183"/>
      <c r="BS329" s="183"/>
      <c r="BT329" s="150"/>
      <c r="BU329" s="150"/>
      <c r="BV329" s="150"/>
      <c r="BW329" s="113"/>
      <c r="BX329" s="113"/>
      <c r="BY329" s="113"/>
      <c r="BZ329" s="23"/>
    </row>
    <row r="330" ht="15.75" customHeight="1">
      <c r="A330" s="148"/>
      <c r="B330" s="182"/>
      <c r="C330" s="23"/>
      <c r="D330" s="23"/>
      <c r="E330" s="23"/>
      <c r="F330" s="23"/>
      <c r="G330" s="23"/>
      <c r="H330" s="23"/>
      <c r="I330" s="23"/>
      <c r="J330" s="23"/>
      <c r="K330" s="23"/>
      <c r="L330" s="182"/>
      <c r="M330" s="182"/>
      <c r="N330" s="182"/>
      <c r="O330" s="182"/>
      <c r="P330" s="182"/>
      <c r="Q330" s="182"/>
      <c r="R330" s="182"/>
      <c r="S330" s="182"/>
      <c r="T330" s="182"/>
      <c r="U330" s="182"/>
      <c r="V330" s="182"/>
      <c r="W330" s="182"/>
      <c r="X330" s="182"/>
      <c r="Y330" s="182"/>
      <c r="Z330" s="182"/>
      <c r="AA330" s="182"/>
      <c r="AB330" s="182"/>
      <c r="AC330" s="182"/>
      <c r="AD330" s="182"/>
      <c r="AE330" s="182"/>
      <c r="AF330" s="182"/>
      <c r="AG330" s="182"/>
      <c r="AH330" s="182"/>
      <c r="AI330" s="182"/>
      <c r="AJ330" s="182"/>
      <c r="AK330" s="182"/>
      <c r="AL330" s="182"/>
      <c r="AM330" s="182"/>
      <c r="AN330" s="182"/>
      <c r="AO330" s="182"/>
      <c r="AP330" s="23"/>
      <c r="AQ330" s="23"/>
      <c r="AR330" s="23"/>
      <c r="AS330" s="23"/>
      <c r="AT330" s="182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183"/>
      <c r="BS330" s="183"/>
      <c r="BT330" s="150"/>
      <c r="BU330" s="150"/>
      <c r="BV330" s="150"/>
      <c r="BW330" s="113"/>
      <c r="BX330" s="113"/>
      <c r="BY330" s="113"/>
      <c r="BZ330" s="23"/>
    </row>
    <row r="331" ht="15.75" customHeight="1">
      <c r="A331" s="148"/>
      <c r="B331" s="182"/>
      <c r="C331" s="23"/>
      <c r="D331" s="23"/>
      <c r="E331" s="23"/>
      <c r="F331" s="23"/>
      <c r="G331" s="23"/>
      <c r="H331" s="23"/>
      <c r="I331" s="23"/>
      <c r="J331" s="23"/>
      <c r="K331" s="23"/>
      <c r="L331" s="182"/>
      <c r="M331" s="182"/>
      <c r="N331" s="182"/>
      <c r="O331" s="182"/>
      <c r="P331" s="182"/>
      <c r="Q331" s="182"/>
      <c r="R331" s="182"/>
      <c r="S331" s="182"/>
      <c r="T331" s="182"/>
      <c r="U331" s="182"/>
      <c r="V331" s="182"/>
      <c r="W331" s="182"/>
      <c r="X331" s="182"/>
      <c r="Y331" s="182"/>
      <c r="Z331" s="182"/>
      <c r="AA331" s="182"/>
      <c r="AB331" s="182"/>
      <c r="AC331" s="182"/>
      <c r="AD331" s="182"/>
      <c r="AE331" s="182"/>
      <c r="AF331" s="182"/>
      <c r="AG331" s="182"/>
      <c r="AH331" s="182"/>
      <c r="AI331" s="182"/>
      <c r="AJ331" s="182"/>
      <c r="AK331" s="182"/>
      <c r="AL331" s="182"/>
      <c r="AM331" s="182"/>
      <c r="AN331" s="182"/>
      <c r="AO331" s="182"/>
      <c r="AP331" s="23"/>
      <c r="AQ331" s="23"/>
      <c r="AR331" s="23"/>
      <c r="AS331" s="23"/>
      <c r="AT331" s="182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183"/>
      <c r="BS331" s="183"/>
      <c r="BT331" s="150"/>
      <c r="BU331" s="150"/>
      <c r="BV331" s="150"/>
      <c r="BW331" s="113"/>
      <c r="BX331" s="113"/>
      <c r="BY331" s="113"/>
      <c r="BZ331" s="23"/>
    </row>
    <row r="332" ht="15.75" customHeight="1">
      <c r="A332" s="148"/>
      <c r="B332" s="182"/>
      <c r="C332" s="23"/>
      <c r="D332" s="23"/>
      <c r="E332" s="23"/>
      <c r="F332" s="23"/>
      <c r="G332" s="23"/>
      <c r="H332" s="23"/>
      <c r="I332" s="23"/>
      <c r="J332" s="23"/>
      <c r="K332" s="23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  <c r="Z332" s="182"/>
      <c r="AA332" s="182"/>
      <c r="AB332" s="182"/>
      <c r="AC332" s="182"/>
      <c r="AD332" s="182"/>
      <c r="AE332" s="182"/>
      <c r="AF332" s="182"/>
      <c r="AG332" s="182"/>
      <c r="AH332" s="182"/>
      <c r="AI332" s="182"/>
      <c r="AJ332" s="182"/>
      <c r="AK332" s="182"/>
      <c r="AL332" s="182"/>
      <c r="AM332" s="182"/>
      <c r="AN332" s="182"/>
      <c r="AO332" s="182"/>
      <c r="AP332" s="23"/>
      <c r="AQ332" s="23"/>
      <c r="AR332" s="23"/>
      <c r="AS332" s="23"/>
      <c r="AT332" s="182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183"/>
      <c r="BS332" s="183"/>
      <c r="BT332" s="150"/>
      <c r="BU332" s="150"/>
      <c r="BV332" s="150"/>
      <c r="BW332" s="113"/>
      <c r="BX332" s="113"/>
      <c r="BY332" s="113"/>
      <c r="BZ332" s="23"/>
    </row>
    <row r="333" ht="15.75" customHeight="1">
      <c r="A333" s="148"/>
      <c r="B333" s="182"/>
      <c r="C333" s="23"/>
      <c r="D333" s="23"/>
      <c r="E333" s="23"/>
      <c r="F333" s="23"/>
      <c r="G333" s="23"/>
      <c r="H333" s="23"/>
      <c r="I333" s="23"/>
      <c r="J333" s="23"/>
      <c r="K333" s="23"/>
      <c r="L333" s="182"/>
      <c r="M333" s="182"/>
      <c r="N333" s="182"/>
      <c r="O333" s="182"/>
      <c r="P333" s="182"/>
      <c r="Q333" s="182"/>
      <c r="R333" s="182"/>
      <c r="S333" s="182"/>
      <c r="T333" s="182"/>
      <c r="U333" s="182"/>
      <c r="V333" s="182"/>
      <c r="W333" s="182"/>
      <c r="X333" s="182"/>
      <c r="Y333" s="182"/>
      <c r="Z333" s="182"/>
      <c r="AA333" s="182"/>
      <c r="AB333" s="182"/>
      <c r="AC333" s="182"/>
      <c r="AD333" s="182"/>
      <c r="AE333" s="182"/>
      <c r="AF333" s="182"/>
      <c r="AG333" s="182"/>
      <c r="AH333" s="182"/>
      <c r="AI333" s="182"/>
      <c r="AJ333" s="182"/>
      <c r="AK333" s="182"/>
      <c r="AL333" s="182"/>
      <c r="AM333" s="182"/>
      <c r="AN333" s="182"/>
      <c r="AO333" s="182"/>
      <c r="AP333" s="23"/>
      <c r="AQ333" s="23"/>
      <c r="AR333" s="23"/>
      <c r="AS333" s="23"/>
      <c r="AT333" s="182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183"/>
      <c r="BS333" s="183"/>
      <c r="BT333" s="150"/>
      <c r="BU333" s="150"/>
      <c r="BV333" s="150"/>
      <c r="BW333" s="113"/>
      <c r="BX333" s="113"/>
      <c r="BY333" s="113"/>
      <c r="BZ333" s="23"/>
    </row>
    <row r="334" ht="15.75" customHeight="1">
      <c r="A334" s="148"/>
      <c r="B334" s="182"/>
      <c r="C334" s="23"/>
      <c r="D334" s="23"/>
      <c r="E334" s="23"/>
      <c r="F334" s="23"/>
      <c r="G334" s="23"/>
      <c r="H334" s="23"/>
      <c r="I334" s="23"/>
      <c r="J334" s="23"/>
      <c r="K334" s="23"/>
      <c r="L334" s="182"/>
      <c r="M334" s="182"/>
      <c r="N334" s="182"/>
      <c r="O334" s="182"/>
      <c r="P334" s="182"/>
      <c r="Q334" s="182"/>
      <c r="R334" s="182"/>
      <c r="S334" s="182"/>
      <c r="T334" s="182"/>
      <c r="U334" s="182"/>
      <c r="V334" s="182"/>
      <c r="W334" s="182"/>
      <c r="X334" s="182"/>
      <c r="Y334" s="182"/>
      <c r="Z334" s="182"/>
      <c r="AA334" s="182"/>
      <c r="AB334" s="182"/>
      <c r="AC334" s="182"/>
      <c r="AD334" s="182"/>
      <c r="AE334" s="182"/>
      <c r="AF334" s="182"/>
      <c r="AG334" s="182"/>
      <c r="AH334" s="182"/>
      <c r="AI334" s="182"/>
      <c r="AJ334" s="182"/>
      <c r="AK334" s="182"/>
      <c r="AL334" s="182"/>
      <c r="AM334" s="182"/>
      <c r="AN334" s="182"/>
      <c r="AO334" s="182"/>
      <c r="AP334" s="23"/>
      <c r="AQ334" s="23"/>
      <c r="AR334" s="23"/>
      <c r="AS334" s="23"/>
      <c r="AT334" s="182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183"/>
      <c r="BS334" s="183"/>
      <c r="BT334" s="150"/>
      <c r="BU334" s="150"/>
      <c r="BV334" s="150"/>
      <c r="BW334" s="113"/>
      <c r="BX334" s="113"/>
      <c r="BY334" s="113"/>
      <c r="BZ334" s="23"/>
    </row>
    <row r="335" ht="15.75" customHeight="1">
      <c r="A335" s="148"/>
      <c r="B335" s="182"/>
      <c r="C335" s="23"/>
      <c r="D335" s="23"/>
      <c r="E335" s="23"/>
      <c r="F335" s="23"/>
      <c r="G335" s="23"/>
      <c r="H335" s="23"/>
      <c r="I335" s="23"/>
      <c r="J335" s="23"/>
      <c r="K335" s="23"/>
      <c r="L335" s="182"/>
      <c r="M335" s="182"/>
      <c r="N335" s="182"/>
      <c r="O335" s="182"/>
      <c r="P335" s="182"/>
      <c r="Q335" s="182"/>
      <c r="R335" s="182"/>
      <c r="S335" s="182"/>
      <c r="T335" s="182"/>
      <c r="U335" s="182"/>
      <c r="V335" s="182"/>
      <c r="W335" s="182"/>
      <c r="X335" s="182"/>
      <c r="Y335" s="182"/>
      <c r="Z335" s="182"/>
      <c r="AA335" s="182"/>
      <c r="AB335" s="182"/>
      <c r="AC335" s="182"/>
      <c r="AD335" s="182"/>
      <c r="AE335" s="182"/>
      <c r="AF335" s="182"/>
      <c r="AG335" s="182"/>
      <c r="AH335" s="182"/>
      <c r="AI335" s="182"/>
      <c r="AJ335" s="182"/>
      <c r="AK335" s="182"/>
      <c r="AL335" s="182"/>
      <c r="AM335" s="182"/>
      <c r="AN335" s="182"/>
      <c r="AO335" s="182"/>
      <c r="AP335" s="23"/>
      <c r="AQ335" s="23"/>
      <c r="AR335" s="23"/>
      <c r="AS335" s="23"/>
      <c r="AT335" s="182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183"/>
      <c r="BS335" s="183"/>
      <c r="BT335" s="150"/>
      <c r="BU335" s="150"/>
      <c r="BV335" s="150"/>
      <c r="BW335" s="113"/>
      <c r="BX335" s="113"/>
      <c r="BY335" s="113"/>
      <c r="BZ335" s="23"/>
    </row>
    <row r="336" ht="15.75" customHeight="1">
      <c r="A336" s="148"/>
      <c r="B336" s="182"/>
      <c r="C336" s="23"/>
      <c r="D336" s="23"/>
      <c r="E336" s="23"/>
      <c r="F336" s="23"/>
      <c r="G336" s="23"/>
      <c r="H336" s="23"/>
      <c r="I336" s="23"/>
      <c r="J336" s="23"/>
      <c r="K336" s="23"/>
      <c r="L336" s="182"/>
      <c r="M336" s="182"/>
      <c r="N336" s="182"/>
      <c r="O336" s="182"/>
      <c r="P336" s="182"/>
      <c r="Q336" s="182"/>
      <c r="R336" s="182"/>
      <c r="S336" s="182"/>
      <c r="T336" s="182"/>
      <c r="U336" s="182"/>
      <c r="V336" s="182"/>
      <c r="W336" s="182"/>
      <c r="X336" s="182"/>
      <c r="Y336" s="182"/>
      <c r="Z336" s="182"/>
      <c r="AA336" s="182"/>
      <c r="AB336" s="182"/>
      <c r="AC336" s="182"/>
      <c r="AD336" s="182"/>
      <c r="AE336" s="182"/>
      <c r="AF336" s="182"/>
      <c r="AG336" s="182"/>
      <c r="AH336" s="182"/>
      <c r="AI336" s="182"/>
      <c r="AJ336" s="182"/>
      <c r="AK336" s="182"/>
      <c r="AL336" s="182"/>
      <c r="AM336" s="182"/>
      <c r="AN336" s="182"/>
      <c r="AO336" s="182"/>
      <c r="AP336" s="23"/>
      <c r="AQ336" s="23"/>
      <c r="AR336" s="23"/>
      <c r="AS336" s="23"/>
      <c r="AT336" s="182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183"/>
      <c r="BS336" s="183"/>
      <c r="BT336" s="150"/>
      <c r="BU336" s="150"/>
      <c r="BV336" s="150"/>
      <c r="BW336" s="113"/>
      <c r="BX336" s="113"/>
      <c r="BY336" s="113"/>
      <c r="BZ336" s="23"/>
    </row>
    <row r="337" ht="15.75" customHeight="1">
      <c r="A337" s="148"/>
      <c r="B337" s="182"/>
      <c r="C337" s="23"/>
      <c r="D337" s="23"/>
      <c r="E337" s="23"/>
      <c r="F337" s="23"/>
      <c r="G337" s="23"/>
      <c r="H337" s="23"/>
      <c r="I337" s="23"/>
      <c r="J337" s="23"/>
      <c r="K337" s="23"/>
      <c r="L337" s="182"/>
      <c r="M337" s="182"/>
      <c r="N337" s="182"/>
      <c r="O337" s="182"/>
      <c r="P337" s="182"/>
      <c r="Q337" s="182"/>
      <c r="R337" s="182"/>
      <c r="S337" s="182"/>
      <c r="T337" s="182"/>
      <c r="U337" s="182"/>
      <c r="V337" s="182"/>
      <c r="W337" s="182"/>
      <c r="X337" s="182"/>
      <c r="Y337" s="182"/>
      <c r="Z337" s="182"/>
      <c r="AA337" s="182"/>
      <c r="AB337" s="182"/>
      <c r="AC337" s="182"/>
      <c r="AD337" s="182"/>
      <c r="AE337" s="182"/>
      <c r="AF337" s="182"/>
      <c r="AG337" s="182"/>
      <c r="AH337" s="182"/>
      <c r="AI337" s="182"/>
      <c r="AJ337" s="182"/>
      <c r="AK337" s="182"/>
      <c r="AL337" s="182"/>
      <c r="AM337" s="182"/>
      <c r="AN337" s="182"/>
      <c r="AO337" s="182"/>
      <c r="AP337" s="23"/>
      <c r="AQ337" s="23"/>
      <c r="AR337" s="23"/>
      <c r="AS337" s="23"/>
      <c r="AT337" s="182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183"/>
      <c r="BS337" s="183"/>
      <c r="BT337" s="150"/>
      <c r="BU337" s="150"/>
      <c r="BV337" s="150"/>
      <c r="BW337" s="113"/>
      <c r="BX337" s="113"/>
      <c r="BY337" s="113"/>
      <c r="BZ337" s="23"/>
    </row>
    <row r="338" ht="15.75" customHeight="1">
      <c r="A338" s="148"/>
      <c r="B338" s="182"/>
      <c r="C338" s="23"/>
      <c r="D338" s="23"/>
      <c r="E338" s="23"/>
      <c r="F338" s="23"/>
      <c r="G338" s="23"/>
      <c r="H338" s="23"/>
      <c r="I338" s="23"/>
      <c r="J338" s="23"/>
      <c r="K338" s="23"/>
      <c r="L338" s="182"/>
      <c r="M338" s="182"/>
      <c r="N338" s="182"/>
      <c r="O338" s="182"/>
      <c r="P338" s="182"/>
      <c r="Q338" s="182"/>
      <c r="R338" s="182"/>
      <c r="S338" s="182"/>
      <c r="T338" s="182"/>
      <c r="U338" s="182"/>
      <c r="V338" s="182"/>
      <c r="W338" s="182"/>
      <c r="X338" s="182"/>
      <c r="Y338" s="182"/>
      <c r="Z338" s="182"/>
      <c r="AA338" s="182"/>
      <c r="AB338" s="182"/>
      <c r="AC338" s="182"/>
      <c r="AD338" s="182"/>
      <c r="AE338" s="182"/>
      <c r="AF338" s="182"/>
      <c r="AG338" s="182"/>
      <c r="AH338" s="182"/>
      <c r="AI338" s="182"/>
      <c r="AJ338" s="182"/>
      <c r="AK338" s="182"/>
      <c r="AL338" s="182"/>
      <c r="AM338" s="182"/>
      <c r="AN338" s="182"/>
      <c r="AO338" s="182"/>
      <c r="AP338" s="23"/>
      <c r="AQ338" s="23"/>
      <c r="AR338" s="23"/>
      <c r="AS338" s="23"/>
      <c r="AT338" s="182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183"/>
      <c r="BS338" s="183"/>
      <c r="BT338" s="150"/>
      <c r="BU338" s="150"/>
      <c r="BV338" s="150"/>
      <c r="BW338" s="113"/>
      <c r="BX338" s="113"/>
      <c r="BY338" s="113"/>
      <c r="BZ338" s="23"/>
    </row>
    <row r="339" ht="15.75" customHeight="1">
      <c r="A339" s="148"/>
      <c r="B339" s="182"/>
      <c r="C339" s="23"/>
      <c r="D339" s="23"/>
      <c r="E339" s="23"/>
      <c r="F339" s="23"/>
      <c r="G339" s="23"/>
      <c r="H339" s="23"/>
      <c r="I339" s="23"/>
      <c r="J339" s="23"/>
      <c r="K339" s="23"/>
      <c r="L339" s="182"/>
      <c r="M339" s="182"/>
      <c r="N339" s="182"/>
      <c r="O339" s="182"/>
      <c r="P339" s="182"/>
      <c r="Q339" s="182"/>
      <c r="R339" s="182"/>
      <c r="S339" s="182"/>
      <c r="T339" s="182"/>
      <c r="U339" s="182"/>
      <c r="V339" s="182"/>
      <c r="W339" s="182"/>
      <c r="X339" s="182"/>
      <c r="Y339" s="182"/>
      <c r="Z339" s="182"/>
      <c r="AA339" s="182"/>
      <c r="AB339" s="182"/>
      <c r="AC339" s="182"/>
      <c r="AD339" s="182"/>
      <c r="AE339" s="182"/>
      <c r="AF339" s="182"/>
      <c r="AG339" s="182"/>
      <c r="AH339" s="182"/>
      <c r="AI339" s="182"/>
      <c r="AJ339" s="182"/>
      <c r="AK339" s="182"/>
      <c r="AL339" s="182"/>
      <c r="AM339" s="182"/>
      <c r="AN339" s="182"/>
      <c r="AO339" s="182"/>
      <c r="AP339" s="23"/>
      <c r="AQ339" s="23"/>
      <c r="AR339" s="23"/>
      <c r="AS339" s="23"/>
      <c r="AT339" s="182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183"/>
      <c r="BS339" s="183"/>
      <c r="BT339" s="150"/>
      <c r="BU339" s="150"/>
      <c r="BV339" s="150"/>
      <c r="BW339" s="113"/>
      <c r="BX339" s="113"/>
      <c r="BY339" s="113"/>
      <c r="BZ339" s="23"/>
    </row>
    <row r="340" ht="15.75" customHeight="1">
      <c r="A340" s="148"/>
      <c r="B340" s="182"/>
      <c r="C340" s="23"/>
      <c r="D340" s="23"/>
      <c r="E340" s="23"/>
      <c r="F340" s="23"/>
      <c r="G340" s="23"/>
      <c r="H340" s="23"/>
      <c r="I340" s="23"/>
      <c r="J340" s="23"/>
      <c r="K340" s="23"/>
      <c r="L340" s="182"/>
      <c r="M340" s="182"/>
      <c r="N340" s="182"/>
      <c r="O340" s="182"/>
      <c r="P340" s="182"/>
      <c r="Q340" s="182"/>
      <c r="R340" s="182"/>
      <c r="S340" s="182"/>
      <c r="T340" s="182"/>
      <c r="U340" s="182"/>
      <c r="V340" s="182"/>
      <c r="W340" s="182"/>
      <c r="X340" s="182"/>
      <c r="Y340" s="182"/>
      <c r="Z340" s="182"/>
      <c r="AA340" s="182"/>
      <c r="AB340" s="182"/>
      <c r="AC340" s="182"/>
      <c r="AD340" s="182"/>
      <c r="AE340" s="182"/>
      <c r="AF340" s="182"/>
      <c r="AG340" s="182"/>
      <c r="AH340" s="182"/>
      <c r="AI340" s="182"/>
      <c r="AJ340" s="182"/>
      <c r="AK340" s="182"/>
      <c r="AL340" s="182"/>
      <c r="AM340" s="182"/>
      <c r="AN340" s="182"/>
      <c r="AO340" s="182"/>
      <c r="AP340" s="23"/>
      <c r="AQ340" s="23"/>
      <c r="AR340" s="23"/>
      <c r="AS340" s="23"/>
      <c r="AT340" s="182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183"/>
      <c r="BS340" s="183"/>
      <c r="BT340" s="150"/>
      <c r="BU340" s="150"/>
      <c r="BV340" s="150"/>
      <c r="BW340" s="113"/>
      <c r="BX340" s="113"/>
      <c r="BY340" s="113"/>
      <c r="BZ340" s="23"/>
    </row>
    <row r="341" ht="15.75" customHeight="1">
      <c r="A341" s="148"/>
      <c r="B341" s="182"/>
      <c r="C341" s="23"/>
      <c r="D341" s="23"/>
      <c r="E341" s="23"/>
      <c r="F341" s="23"/>
      <c r="G341" s="23"/>
      <c r="H341" s="23"/>
      <c r="I341" s="23"/>
      <c r="J341" s="23"/>
      <c r="K341" s="23"/>
      <c r="L341" s="182"/>
      <c r="M341" s="182"/>
      <c r="N341" s="182"/>
      <c r="O341" s="182"/>
      <c r="P341" s="182"/>
      <c r="Q341" s="182"/>
      <c r="R341" s="182"/>
      <c r="S341" s="182"/>
      <c r="T341" s="182"/>
      <c r="U341" s="182"/>
      <c r="V341" s="182"/>
      <c r="W341" s="182"/>
      <c r="X341" s="182"/>
      <c r="Y341" s="182"/>
      <c r="Z341" s="182"/>
      <c r="AA341" s="182"/>
      <c r="AB341" s="182"/>
      <c r="AC341" s="182"/>
      <c r="AD341" s="182"/>
      <c r="AE341" s="182"/>
      <c r="AF341" s="182"/>
      <c r="AG341" s="182"/>
      <c r="AH341" s="182"/>
      <c r="AI341" s="182"/>
      <c r="AJ341" s="182"/>
      <c r="AK341" s="182"/>
      <c r="AL341" s="182"/>
      <c r="AM341" s="182"/>
      <c r="AN341" s="182"/>
      <c r="AO341" s="182"/>
      <c r="AP341" s="23"/>
      <c r="AQ341" s="23"/>
      <c r="AR341" s="23"/>
      <c r="AS341" s="23"/>
      <c r="AT341" s="182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183"/>
      <c r="BS341" s="183"/>
      <c r="BT341" s="150"/>
      <c r="BU341" s="150"/>
      <c r="BV341" s="150"/>
      <c r="BW341" s="113"/>
      <c r="BX341" s="113"/>
      <c r="BY341" s="113"/>
      <c r="BZ341" s="23"/>
    </row>
    <row r="342" ht="15.75" customHeight="1">
      <c r="A342" s="148"/>
      <c r="B342" s="182"/>
      <c r="C342" s="23"/>
      <c r="D342" s="23"/>
      <c r="E342" s="23"/>
      <c r="F342" s="23"/>
      <c r="G342" s="23"/>
      <c r="H342" s="23"/>
      <c r="I342" s="23"/>
      <c r="J342" s="23"/>
      <c r="K342" s="23"/>
      <c r="L342" s="182"/>
      <c r="M342" s="182"/>
      <c r="N342" s="182"/>
      <c r="O342" s="182"/>
      <c r="P342" s="182"/>
      <c r="Q342" s="182"/>
      <c r="R342" s="182"/>
      <c r="S342" s="182"/>
      <c r="T342" s="182"/>
      <c r="U342" s="182"/>
      <c r="V342" s="182"/>
      <c r="W342" s="182"/>
      <c r="X342" s="182"/>
      <c r="Y342" s="182"/>
      <c r="Z342" s="182"/>
      <c r="AA342" s="182"/>
      <c r="AB342" s="182"/>
      <c r="AC342" s="182"/>
      <c r="AD342" s="182"/>
      <c r="AE342" s="182"/>
      <c r="AF342" s="182"/>
      <c r="AG342" s="182"/>
      <c r="AH342" s="182"/>
      <c r="AI342" s="182"/>
      <c r="AJ342" s="182"/>
      <c r="AK342" s="182"/>
      <c r="AL342" s="182"/>
      <c r="AM342" s="182"/>
      <c r="AN342" s="182"/>
      <c r="AO342" s="182"/>
      <c r="AP342" s="23"/>
      <c r="AQ342" s="23"/>
      <c r="AR342" s="23"/>
      <c r="AS342" s="23"/>
      <c r="AT342" s="182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183"/>
      <c r="BS342" s="183"/>
      <c r="BT342" s="150"/>
      <c r="BU342" s="150"/>
      <c r="BV342" s="150"/>
      <c r="BW342" s="113"/>
      <c r="BX342" s="113"/>
      <c r="BY342" s="113"/>
      <c r="BZ342" s="23"/>
    </row>
    <row r="343" ht="15.75" customHeight="1">
      <c r="A343" s="148"/>
      <c r="B343" s="182"/>
      <c r="C343" s="23"/>
      <c r="D343" s="23"/>
      <c r="E343" s="23"/>
      <c r="F343" s="23"/>
      <c r="G343" s="23"/>
      <c r="H343" s="23"/>
      <c r="I343" s="23"/>
      <c r="J343" s="23"/>
      <c r="K343" s="23"/>
      <c r="L343" s="182"/>
      <c r="M343" s="182"/>
      <c r="N343" s="182"/>
      <c r="O343" s="182"/>
      <c r="P343" s="182"/>
      <c r="Q343" s="182"/>
      <c r="R343" s="182"/>
      <c r="S343" s="182"/>
      <c r="T343" s="182"/>
      <c r="U343" s="182"/>
      <c r="V343" s="182"/>
      <c r="W343" s="182"/>
      <c r="X343" s="182"/>
      <c r="Y343" s="182"/>
      <c r="Z343" s="182"/>
      <c r="AA343" s="182"/>
      <c r="AB343" s="182"/>
      <c r="AC343" s="182"/>
      <c r="AD343" s="182"/>
      <c r="AE343" s="182"/>
      <c r="AF343" s="182"/>
      <c r="AG343" s="182"/>
      <c r="AH343" s="182"/>
      <c r="AI343" s="182"/>
      <c r="AJ343" s="182"/>
      <c r="AK343" s="182"/>
      <c r="AL343" s="182"/>
      <c r="AM343" s="182"/>
      <c r="AN343" s="182"/>
      <c r="AO343" s="182"/>
      <c r="AP343" s="23"/>
      <c r="AQ343" s="23"/>
      <c r="AR343" s="23"/>
      <c r="AS343" s="23"/>
      <c r="AT343" s="182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183"/>
      <c r="BS343" s="183"/>
      <c r="BT343" s="150"/>
      <c r="BU343" s="150"/>
      <c r="BV343" s="150"/>
      <c r="BW343" s="113"/>
      <c r="BX343" s="113"/>
      <c r="BY343" s="113"/>
      <c r="BZ343" s="23"/>
    </row>
    <row r="344" ht="15.75" customHeight="1">
      <c r="A344" s="148"/>
      <c r="B344" s="182"/>
      <c r="C344" s="23"/>
      <c r="D344" s="23"/>
      <c r="E344" s="23"/>
      <c r="F344" s="23"/>
      <c r="G344" s="23"/>
      <c r="H344" s="23"/>
      <c r="I344" s="23"/>
      <c r="J344" s="23"/>
      <c r="K344" s="23"/>
      <c r="L344" s="182"/>
      <c r="M344" s="182"/>
      <c r="N344" s="182"/>
      <c r="O344" s="182"/>
      <c r="P344" s="182"/>
      <c r="Q344" s="182"/>
      <c r="R344" s="182"/>
      <c r="S344" s="182"/>
      <c r="T344" s="182"/>
      <c r="U344" s="182"/>
      <c r="V344" s="182"/>
      <c r="W344" s="182"/>
      <c r="X344" s="182"/>
      <c r="Y344" s="182"/>
      <c r="Z344" s="182"/>
      <c r="AA344" s="182"/>
      <c r="AB344" s="182"/>
      <c r="AC344" s="182"/>
      <c r="AD344" s="182"/>
      <c r="AE344" s="182"/>
      <c r="AF344" s="182"/>
      <c r="AG344" s="182"/>
      <c r="AH344" s="182"/>
      <c r="AI344" s="182"/>
      <c r="AJ344" s="182"/>
      <c r="AK344" s="182"/>
      <c r="AL344" s="182"/>
      <c r="AM344" s="182"/>
      <c r="AN344" s="182"/>
      <c r="AO344" s="182"/>
      <c r="AP344" s="23"/>
      <c r="AQ344" s="23"/>
      <c r="AR344" s="23"/>
      <c r="AS344" s="23"/>
      <c r="AT344" s="182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183"/>
      <c r="BS344" s="183"/>
      <c r="BT344" s="150"/>
      <c r="BU344" s="150"/>
      <c r="BV344" s="150"/>
      <c r="BW344" s="113"/>
      <c r="BX344" s="113"/>
      <c r="BY344" s="113"/>
      <c r="BZ344" s="23"/>
    </row>
    <row r="345" ht="15.75" customHeight="1">
      <c r="A345" s="148"/>
      <c r="B345" s="182"/>
      <c r="C345" s="23"/>
      <c r="D345" s="23"/>
      <c r="E345" s="23"/>
      <c r="F345" s="23"/>
      <c r="G345" s="23"/>
      <c r="H345" s="23"/>
      <c r="I345" s="23"/>
      <c r="J345" s="23"/>
      <c r="K345" s="23"/>
      <c r="L345" s="182"/>
      <c r="M345" s="182"/>
      <c r="N345" s="182"/>
      <c r="O345" s="182"/>
      <c r="P345" s="182"/>
      <c r="Q345" s="182"/>
      <c r="R345" s="182"/>
      <c r="S345" s="182"/>
      <c r="T345" s="182"/>
      <c r="U345" s="182"/>
      <c r="V345" s="182"/>
      <c r="W345" s="182"/>
      <c r="X345" s="182"/>
      <c r="Y345" s="182"/>
      <c r="Z345" s="182"/>
      <c r="AA345" s="182"/>
      <c r="AB345" s="182"/>
      <c r="AC345" s="182"/>
      <c r="AD345" s="182"/>
      <c r="AE345" s="182"/>
      <c r="AF345" s="182"/>
      <c r="AG345" s="182"/>
      <c r="AH345" s="182"/>
      <c r="AI345" s="182"/>
      <c r="AJ345" s="182"/>
      <c r="AK345" s="182"/>
      <c r="AL345" s="182"/>
      <c r="AM345" s="182"/>
      <c r="AN345" s="182"/>
      <c r="AO345" s="182"/>
      <c r="AP345" s="23"/>
      <c r="AQ345" s="23"/>
      <c r="AR345" s="23"/>
      <c r="AS345" s="23"/>
      <c r="AT345" s="182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183"/>
      <c r="BS345" s="183"/>
      <c r="BT345" s="150"/>
      <c r="BU345" s="150"/>
      <c r="BV345" s="150"/>
      <c r="BW345" s="113"/>
      <c r="BX345" s="113"/>
      <c r="BY345" s="113"/>
      <c r="BZ345" s="23"/>
    </row>
    <row r="346" ht="15.75" customHeight="1">
      <c r="A346" s="148"/>
      <c r="B346" s="182"/>
      <c r="C346" s="23"/>
      <c r="D346" s="23"/>
      <c r="E346" s="23"/>
      <c r="F346" s="23"/>
      <c r="G346" s="23"/>
      <c r="H346" s="23"/>
      <c r="I346" s="23"/>
      <c r="J346" s="23"/>
      <c r="K346" s="23"/>
      <c r="L346" s="182"/>
      <c r="M346" s="182"/>
      <c r="N346" s="182"/>
      <c r="O346" s="182"/>
      <c r="P346" s="182"/>
      <c r="Q346" s="182"/>
      <c r="R346" s="182"/>
      <c r="S346" s="182"/>
      <c r="T346" s="182"/>
      <c r="U346" s="182"/>
      <c r="V346" s="182"/>
      <c r="W346" s="182"/>
      <c r="X346" s="182"/>
      <c r="Y346" s="182"/>
      <c r="Z346" s="182"/>
      <c r="AA346" s="182"/>
      <c r="AB346" s="182"/>
      <c r="AC346" s="182"/>
      <c r="AD346" s="182"/>
      <c r="AE346" s="182"/>
      <c r="AF346" s="182"/>
      <c r="AG346" s="182"/>
      <c r="AH346" s="182"/>
      <c r="AI346" s="182"/>
      <c r="AJ346" s="182"/>
      <c r="AK346" s="182"/>
      <c r="AL346" s="182"/>
      <c r="AM346" s="182"/>
      <c r="AN346" s="182"/>
      <c r="AO346" s="182"/>
      <c r="AP346" s="23"/>
      <c r="AQ346" s="23"/>
      <c r="AR346" s="23"/>
      <c r="AS346" s="23"/>
      <c r="AT346" s="182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183"/>
      <c r="BS346" s="183"/>
      <c r="BT346" s="150"/>
      <c r="BU346" s="150"/>
      <c r="BV346" s="150"/>
      <c r="BW346" s="113"/>
      <c r="BX346" s="113"/>
      <c r="BY346" s="113"/>
      <c r="BZ346" s="23"/>
    </row>
    <row r="347" ht="15.75" customHeight="1">
      <c r="A347" s="148"/>
      <c r="B347" s="182"/>
      <c r="C347" s="23"/>
      <c r="D347" s="23"/>
      <c r="E347" s="23"/>
      <c r="F347" s="23"/>
      <c r="G347" s="23"/>
      <c r="H347" s="23"/>
      <c r="I347" s="23"/>
      <c r="J347" s="23"/>
      <c r="K347" s="23"/>
      <c r="L347" s="182"/>
      <c r="M347" s="182"/>
      <c r="N347" s="182"/>
      <c r="O347" s="182"/>
      <c r="P347" s="182"/>
      <c r="Q347" s="182"/>
      <c r="R347" s="182"/>
      <c r="S347" s="182"/>
      <c r="T347" s="182"/>
      <c r="U347" s="182"/>
      <c r="V347" s="182"/>
      <c r="W347" s="182"/>
      <c r="X347" s="182"/>
      <c r="Y347" s="182"/>
      <c r="Z347" s="182"/>
      <c r="AA347" s="182"/>
      <c r="AB347" s="182"/>
      <c r="AC347" s="182"/>
      <c r="AD347" s="182"/>
      <c r="AE347" s="182"/>
      <c r="AF347" s="182"/>
      <c r="AG347" s="182"/>
      <c r="AH347" s="182"/>
      <c r="AI347" s="182"/>
      <c r="AJ347" s="182"/>
      <c r="AK347" s="182"/>
      <c r="AL347" s="182"/>
      <c r="AM347" s="182"/>
      <c r="AN347" s="182"/>
      <c r="AO347" s="182"/>
      <c r="AP347" s="23"/>
      <c r="AQ347" s="23"/>
      <c r="AR347" s="23"/>
      <c r="AS347" s="23"/>
      <c r="AT347" s="182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183"/>
      <c r="BS347" s="183"/>
      <c r="BT347" s="150"/>
      <c r="BU347" s="150"/>
      <c r="BV347" s="150"/>
      <c r="BW347" s="113"/>
      <c r="BX347" s="113"/>
      <c r="BY347" s="113"/>
      <c r="BZ347" s="23"/>
    </row>
    <row r="348" ht="15.75" customHeight="1">
      <c r="A348" s="148"/>
      <c r="B348" s="182"/>
      <c r="C348" s="23"/>
      <c r="D348" s="23"/>
      <c r="E348" s="23"/>
      <c r="F348" s="23"/>
      <c r="G348" s="23"/>
      <c r="H348" s="23"/>
      <c r="I348" s="23"/>
      <c r="J348" s="23"/>
      <c r="K348" s="23"/>
      <c r="L348" s="182"/>
      <c r="M348" s="182"/>
      <c r="N348" s="182"/>
      <c r="O348" s="182"/>
      <c r="P348" s="182"/>
      <c r="Q348" s="182"/>
      <c r="R348" s="182"/>
      <c r="S348" s="182"/>
      <c r="T348" s="182"/>
      <c r="U348" s="182"/>
      <c r="V348" s="182"/>
      <c r="W348" s="182"/>
      <c r="X348" s="182"/>
      <c r="Y348" s="182"/>
      <c r="Z348" s="182"/>
      <c r="AA348" s="182"/>
      <c r="AB348" s="182"/>
      <c r="AC348" s="182"/>
      <c r="AD348" s="182"/>
      <c r="AE348" s="182"/>
      <c r="AF348" s="182"/>
      <c r="AG348" s="182"/>
      <c r="AH348" s="182"/>
      <c r="AI348" s="182"/>
      <c r="AJ348" s="182"/>
      <c r="AK348" s="182"/>
      <c r="AL348" s="182"/>
      <c r="AM348" s="182"/>
      <c r="AN348" s="182"/>
      <c r="AO348" s="182"/>
      <c r="AP348" s="23"/>
      <c r="AQ348" s="23"/>
      <c r="AR348" s="23"/>
      <c r="AS348" s="23"/>
      <c r="AT348" s="182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183"/>
      <c r="BS348" s="183"/>
      <c r="BT348" s="150"/>
      <c r="BU348" s="150"/>
      <c r="BV348" s="150"/>
      <c r="BW348" s="113"/>
      <c r="BX348" s="113"/>
      <c r="BY348" s="113"/>
      <c r="BZ348" s="23"/>
    </row>
    <row r="349" ht="15.75" customHeight="1">
      <c r="A349" s="148"/>
      <c r="B349" s="182"/>
      <c r="C349" s="23"/>
      <c r="D349" s="23"/>
      <c r="E349" s="23"/>
      <c r="F349" s="23"/>
      <c r="G349" s="23"/>
      <c r="H349" s="23"/>
      <c r="I349" s="23"/>
      <c r="J349" s="23"/>
      <c r="K349" s="23"/>
      <c r="L349" s="182"/>
      <c r="M349" s="182"/>
      <c r="N349" s="182"/>
      <c r="O349" s="182"/>
      <c r="P349" s="182"/>
      <c r="Q349" s="182"/>
      <c r="R349" s="182"/>
      <c r="S349" s="182"/>
      <c r="T349" s="182"/>
      <c r="U349" s="182"/>
      <c r="V349" s="182"/>
      <c r="W349" s="182"/>
      <c r="X349" s="182"/>
      <c r="Y349" s="182"/>
      <c r="Z349" s="182"/>
      <c r="AA349" s="182"/>
      <c r="AB349" s="182"/>
      <c r="AC349" s="182"/>
      <c r="AD349" s="182"/>
      <c r="AE349" s="182"/>
      <c r="AF349" s="182"/>
      <c r="AG349" s="182"/>
      <c r="AH349" s="182"/>
      <c r="AI349" s="182"/>
      <c r="AJ349" s="182"/>
      <c r="AK349" s="182"/>
      <c r="AL349" s="182"/>
      <c r="AM349" s="182"/>
      <c r="AN349" s="182"/>
      <c r="AO349" s="182"/>
      <c r="AP349" s="23"/>
      <c r="AQ349" s="23"/>
      <c r="AR349" s="23"/>
      <c r="AS349" s="23"/>
      <c r="AT349" s="182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183"/>
      <c r="BS349" s="183"/>
      <c r="BT349" s="150"/>
      <c r="BU349" s="150"/>
      <c r="BV349" s="150"/>
      <c r="BW349" s="113"/>
      <c r="BX349" s="113"/>
      <c r="BY349" s="113"/>
      <c r="BZ349" s="23"/>
    </row>
    <row r="350" ht="15.75" customHeight="1">
      <c r="A350" s="148"/>
      <c r="B350" s="182"/>
      <c r="C350" s="23"/>
      <c r="D350" s="23"/>
      <c r="E350" s="23"/>
      <c r="F350" s="23"/>
      <c r="G350" s="23"/>
      <c r="H350" s="23"/>
      <c r="I350" s="23"/>
      <c r="J350" s="23"/>
      <c r="K350" s="23"/>
      <c r="L350" s="182"/>
      <c r="M350" s="182"/>
      <c r="N350" s="182"/>
      <c r="O350" s="182"/>
      <c r="P350" s="182"/>
      <c r="Q350" s="182"/>
      <c r="R350" s="182"/>
      <c r="S350" s="182"/>
      <c r="T350" s="182"/>
      <c r="U350" s="182"/>
      <c r="V350" s="182"/>
      <c r="W350" s="182"/>
      <c r="X350" s="182"/>
      <c r="Y350" s="182"/>
      <c r="Z350" s="182"/>
      <c r="AA350" s="182"/>
      <c r="AB350" s="182"/>
      <c r="AC350" s="182"/>
      <c r="AD350" s="182"/>
      <c r="AE350" s="182"/>
      <c r="AF350" s="182"/>
      <c r="AG350" s="182"/>
      <c r="AH350" s="182"/>
      <c r="AI350" s="182"/>
      <c r="AJ350" s="182"/>
      <c r="AK350" s="182"/>
      <c r="AL350" s="182"/>
      <c r="AM350" s="182"/>
      <c r="AN350" s="182"/>
      <c r="AO350" s="182"/>
      <c r="AP350" s="23"/>
      <c r="AQ350" s="23"/>
      <c r="AR350" s="23"/>
      <c r="AS350" s="23"/>
      <c r="AT350" s="182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183"/>
      <c r="BS350" s="183"/>
      <c r="BT350" s="150"/>
      <c r="BU350" s="150"/>
      <c r="BV350" s="150"/>
      <c r="BW350" s="113"/>
      <c r="BX350" s="113"/>
      <c r="BY350" s="113"/>
      <c r="BZ350" s="23"/>
    </row>
    <row r="351" ht="15.75" customHeight="1">
      <c r="A351" s="148"/>
      <c r="B351" s="182"/>
      <c r="C351" s="23"/>
      <c r="D351" s="23"/>
      <c r="E351" s="23"/>
      <c r="F351" s="23"/>
      <c r="G351" s="23"/>
      <c r="H351" s="23"/>
      <c r="I351" s="23"/>
      <c r="J351" s="23"/>
      <c r="K351" s="23"/>
      <c r="L351" s="182"/>
      <c r="M351" s="182"/>
      <c r="N351" s="182"/>
      <c r="O351" s="182"/>
      <c r="P351" s="182"/>
      <c r="Q351" s="182"/>
      <c r="R351" s="182"/>
      <c r="S351" s="182"/>
      <c r="T351" s="182"/>
      <c r="U351" s="182"/>
      <c r="V351" s="182"/>
      <c r="W351" s="182"/>
      <c r="X351" s="182"/>
      <c r="Y351" s="182"/>
      <c r="Z351" s="182"/>
      <c r="AA351" s="182"/>
      <c r="AB351" s="182"/>
      <c r="AC351" s="182"/>
      <c r="AD351" s="182"/>
      <c r="AE351" s="182"/>
      <c r="AF351" s="182"/>
      <c r="AG351" s="182"/>
      <c r="AH351" s="182"/>
      <c r="AI351" s="182"/>
      <c r="AJ351" s="182"/>
      <c r="AK351" s="182"/>
      <c r="AL351" s="182"/>
      <c r="AM351" s="182"/>
      <c r="AN351" s="182"/>
      <c r="AO351" s="182"/>
      <c r="AP351" s="23"/>
      <c r="AQ351" s="23"/>
      <c r="AR351" s="23"/>
      <c r="AS351" s="23"/>
      <c r="AT351" s="182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183"/>
      <c r="BS351" s="183"/>
      <c r="BT351" s="150"/>
      <c r="BU351" s="150"/>
      <c r="BV351" s="150"/>
      <c r="BW351" s="113"/>
      <c r="BX351" s="113"/>
      <c r="BY351" s="113"/>
      <c r="BZ351" s="23"/>
    </row>
    <row r="352" ht="15.75" customHeight="1">
      <c r="A352" s="148"/>
      <c r="B352" s="182"/>
      <c r="C352" s="23"/>
      <c r="D352" s="23"/>
      <c r="E352" s="23"/>
      <c r="F352" s="23"/>
      <c r="G352" s="23"/>
      <c r="H352" s="23"/>
      <c r="I352" s="23"/>
      <c r="J352" s="23"/>
      <c r="K352" s="23"/>
      <c r="L352" s="182"/>
      <c r="M352" s="182"/>
      <c r="N352" s="182"/>
      <c r="O352" s="182"/>
      <c r="P352" s="182"/>
      <c r="Q352" s="182"/>
      <c r="R352" s="182"/>
      <c r="S352" s="182"/>
      <c r="T352" s="182"/>
      <c r="U352" s="182"/>
      <c r="V352" s="182"/>
      <c r="W352" s="182"/>
      <c r="X352" s="182"/>
      <c r="Y352" s="182"/>
      <c r="Z352" s="182"/>
      <c r="AA352" s="182"/>
      <c r="AB352" s="182"/>
      <c r="AC352" s="182"/>
      <c r="AD352" s="182"/>
      <c r="AE352" s="182"/>
      <c r="AF352" s="182"/>
      <c r="AG352" s="182"/>
      <c r="AH352" s="182"/>
      <c r="AI352" s="182"/>
      <c r="AJ352" s="182"/>
      <c r="AK352" s="182"/>
      <c r="AL352" s="182"/>
      <c r="AM352" s="182"/>
      <c r="AN352" s="182"/>
      <c r="AO352" s="182"/>
      <c r="AP352" s="23"/>
      <c r="AQ352" s="23"/>
      <c r="AR352" s="23"/>
      <c r="AS352" s="23"/>
      <c r="AT352" s="182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183"/>
      <c r="BS352" s="183"/>
      <c r="BT352" s="150"/>
      <c r="BU352" s="150"/>
      <c r="BV352" s="150"/>
      <c r="BW352" s="113"/>
      <c r="BX352" s="113"/>
      <c r="BY352" s="113"/>
      <c r="BZ352" s="23"/>
    </row>
    <row r="353" ht="15.75" customHeight="1">
      <c r="A353" s="148"/>
      <c r="B353" s="182"/>
      <c r="C353" s="23"/>
      <c r="D353" s="23"/>
      <c r="E353" s="23"/>
      <c r="F353" s="23"/>
      <c r="G353" s="23"/>
      <c r="H353" s="23"/>
      <c r="I353" s="23"/>
      <c r="J353" s="23"/>
      <c r="K353" s="23"/>
      <c r="L353" s="182"/>
      <c r="M353" s="182"/>
      <c r="N353" s="182"/>
      <c r="O353" s="182"/>
      <c r="P353" s="182"/>
      <c r="Q353" s="182"/>
      <c r="R353" s="182"/>
      <c r="S353" s="182"/>
      <c r="T353" s="182"/>
      <c r="U353" s="182"/>
      <c r="V353" s="182"/>
      <c r="W353" s="182"/>
      <c r="X353" s="182"/>
      <c r="Y353" s="182"/>
      <c r="Z353" s="182"/>
      <c r="AA353" s="182"/>
      <c r="AB353" s="182"/>
      <c r="AC353" s="182"/>
      <c r="AD353" s="182"/>
      <c r="AE353" s="182"/>
      <c r="AF353" s="182"/>
      <c r="AG353" s="182"/>
      <c r="AH353" s="182"/>
      <c r="AI353" s="182"/>
      <c r="AJ353" s="182"/>
      <c r="AK353" s="182"/>
      <c r="AL353" s="182"/>
      <c r="AM353" s="182"/>
      <c r="AN353" s="182"/>
      <c r="AO353" s="182"/>
      <c r="AP353" s="23"/>
      <c r="AQ353" s="23"/>
      <c r="AR353" s="23"/>
      <c r="AS353" s="23"/>
      <c r="AT353" s="182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183"/>
      <c r="BS353" s="183"/>
      <c r="BT353" s="150"/>
      <c r="BU353" s="150"/>
      <c r="BV353" s="150"/>
      <c r="BW353" s="113"/>
      <c r="BX353" s="113"/>
      <c r="BY353" s="113"/>
      <c r="BZ353" s="23"/>
    </row>
    <row r="354" ht="15.75" customHeight="1">
      <c r="A354" s="148"/>
      <c r="B354" s="182"/>
      <c r="C354" s="23"/>
      <c r="D354" s="23"/>
      <c r="E354" s="23"/>
      <c r="F354" s="23"/>
      <c r="G354" s="23"/>
      <c r="H354" s="23"/>
      <c r="I354" s="23"/>
      <c r="J354" s="23"/>
      <c r="K354" s="23"/>
      <c r="L354" s="182"/>
      <c r="M354" s="182"/>
      <c r="N354" s="182"/>
      <c r="O354" s="182"/>
      <c r="P354" s="182"/>
      <c r="Q354" s="182"/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23"/>
      <c r="AQ354" s="23"/>
      <c r="AR354" s="23"/>
      <c r="AS354" s="23"/>
      <c r="AT354" s="182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183"/>
      <c r="BS354" s="183"/>
      <c r="BT354" s="150"/>
      <c r="BU354" s="150"/>
      <c r="BV354" s="150"/>
      <c r="BW354" s="113"/>
      <c r="BX354" s="113"/>
      <c r="BY354" s="113"/>
      <c r="BZ354" s="23"/>
    </row>
    <row r="355" ht="15.75" customHeight="1">
      <c r="A355" s="148"/>
      <c r="B355" s="182"/>
      <c r="C355" s="23"/>
      <c r="D355" s="23"/>
      <c r="E355" s="23"/>
      <c r="F355" s="23"/>
      <c r="G355" s="23"/>
      <c r="H355" s="23"/>
      <c r="I355" s="23"/>
      <c r="J355" s="23"/>
      <c r="K355" s="23"/>
      <c r="L355" s="182"/>
      <c r="M355" s="182"/>
      <c r="N355" s="182"/>
      <c r="O355" s="182"/>
      <c r="P355" s="182"/>
      <c r="Q355" s="182"/>
      <c r="R355" s="182"/>
      <c r="S355" s="182"/>
      <c r="T355" s="182"/>
      <c r="U355" s="182"/>
      <c r="V355" s="182"/>
      <c r="W355" s="182"/>
      <c r="X355" s="182"/>
      <c r="Y355" s="182"/>
      <c r="Z355" s="182"/>
      <c r="AA355" s="182"/>
      <c r="AB355" s="182"/>
      <c r="AC355" s="182"/>
      <c r="AD355" s="182"/>
      <c r="AE355" s="182"/>
      <c r="AF355" s="182"/>
      <c r="AG355" s="182"/>
      <c r="AH355" s="182"/>
      <c r="AI355" s="182"/>
      <c r="AJ355" s="182"/>
      <c r="AK355" s="182"/>
      <c r="AL355" s="182"/>
      <c r="AM355" s="182"/>
      <c r="AN355" s="182"/>
      <c r="AO355" s="182"/>
      <c r="AP355" s="23"/>
      <c r="AQ355" s="23"/>
      <c r="AR355" s="23"/>
      <c r="AS355" s="23"/>
      <c r="AT355" s="182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183"/>
      <c r="BS355" s="183"/>
      <c r="BT355" s="150"/>
      <c r="BU355" s="150"/>
      <c r="BV355" s="150"/>
      <c r="BW355" s="113"/>
      <c r="BX355" s="113"/>
      <c r="BY355" s="113"/>
      <c r="BZ355" s="23"/>
    </row>
    <row r="356" ht="15.75" customHeight="1">
      <c r="A356" s="148"/>
      <c r="B356" s="182"/>
      <c r="C356" s="23"/>
      <c r="D356" s="23"/>
      <c r="E356" s="23"/>
      <c r="F356" s="23"/>
      <c r="G356" s="23"/>
      <c r="H356" s="23"/>
      <c r="I356" s="23"/>
      <c r="J356" s="23"/>
      <c r="K356" s="23"/>
      <c r="L356" s="182"/>
      <c r="M356" s="182"/>
      <c r="N356" s="182"/>
      <c r="O356" s="182"/>
      <c r="P356" s="182"/>
      <c r="Q356" s="182"/>
      <c r="R356" s="182"/>
      <c r="S356" s="182"/>
      <c r="T356" s="182"/>
      <c r="U356" s="182"/>
      <c r="V356" s="182"/>
      <c r="W356" s="182"/>
      <c r="X356" s="182"/>
      <c r="Y356" s="182"/>
      <c r="Z356" s="182"/>
      <c r="AA356" s="182"/>
      <c r="AB356" s="182"/>
      <c r="AC356" s="182"/>
      <c r="AD356" s="182"/>
      <c r="AE356" s="182"/>
      <c r="AF356" s="182"/>
      <c r="AG356" s="182"/>
      <c r="AH356" s="182"/>
      <c r="AI356" s="182"/>
      <c r="AJ356" s="182"/>
      <c r="AK356" s="182"/>
      <c r="AL356" s="182"/>
      <c r="AM356" s="182"/>
      <c r="AN356" s="182"/>
      <c r="AO356" s="182"/>
      <c r="AP356" s="23"/>
      <c r="AQ356" s="23"/>
      <c r="AR356" s="23"/>
      <c r="AS356" s="23"/>
      <c r="AT356" s="182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183"/>
      <c r="BS356" s="183"/>
      <c r="BT356" s="150"/>
      <c r="BU356" s="150"/>
      <c r="BV356" s="150"/>
      <c r="BW356" s="113"/>
      <c r="BX356" s="113"/>
      <c r="BY356" s="113"/>
      <c r="BZ356" s="23"/>
    </row>
    <row r="357" ht="15.75" customHeight="1">
      <c r="A357" s="148"/>
      <c r="B357" s="182"/>
      <c r="C357" s="23"/>
      <c r="D357" s="23"/>
      <c r="E357" s="23"/>
      <c r="F357" s="23"/>
      <c r="G357" s="23"/>
      <c r="H357" s="23"/>
      <c r="I357" s="23"/>
      <c r="J357" s="23"/>
      <c r="K357" s="23"/>
      <c r="L357" s="182"/>
      <c r="M357" s="182"/>
      <c r="N357" s="182"/>
      <c r="O357" s="182"/>
      <c r="P357" s="182"/>
      <c r="Q357" s="182"/>
      <c r="R357" s="182"/>
      <c r="S357" s="182"/>
      <c r="T357" s="182"/>
      <c r="U357" s="182"/>
      <c r="V357" s="182"/>
      <c r="W357" s="182"/>
      <c r="X357" s="182"/>
      <c r="Y357" s="182"/>
      <c r="Z357" s="182"/>
      <c r="AA357" s="182"/>
      <c r="AB357" s="182"/>
      <c r="AC357" s="182"/>
      <c r="AD357" s="182"/>
      <c r="AE357" s="182"/>
      <c r="AF357" s="182"/>
      <c r="AG357" s="182"/>
      <c r="AH357" s="182"/>
      <c r="AI357" s="182"/>
      <c r="AJ357" s="182"/>
      <c r="AK357" s="182"/>
      <c r="AL357" s="182"/>
      <c r="AM357" s="182"/>
      <c r="AN357" s="182"/>
      <c r="AO357" s="182"/>
      <c r="AP357" s="23"/>
      <c r="AQ357" s="23"/>
      <c r="AR357" s="23"/>
      <c r="AS357" s="23"/>
      <c r="AT357" s="182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183"/>
      <c r="BS357" s="183"/>
      <c r="BT357" s="150"/>
      <c r="BU357" s="150"/>
      <c r="BV357" s="150"/>
      <c r="BW357" s="113"/>
      <c r="BX357" s="113"/>
      <c r="BY357" s="113"/>
      <c r="BZ357" s="23"/>
    </row>
    <row r="358" ht="15.75" customHeight="1">
      <c r="A358" s="148"/>
      <c r="B358" s="182"/>
      <c r="C358" s="23"/>
      <c r="D358" s="23"/>
      <c r="E358" s="23"/>
      <c r="F358" s="23"/>
      <c r="G358" s="23"/>
      <c r="H358" s="23"/>
      <c r="I358" s="23"/>
      <c r="J358" s="23"/>
      <c r="K358" s="23"/>
      <c r="L358" s="182"/>
      <c r="M358" s="182"/>
      <c r="N358" s="182"/>
      <c r="O358" s="182"/>
      <c r="P358" s="182"/>
      <c r="Q358" s="182"/>
      <c r="R358" s="182"/>
      <c r="S358" s="182"/>
      <c r="T358" s="182"/>
      <c r="U358" s="182"/>
      <c r="V358" s="182"/>
      <c r="W358" s="182"/>
      <c r="X358" s="182"/>
      <c r="Y358" s="182"/>
      <c r="Z358" s="182"/>
      <c r="AA358" s="182"/>
      <c r="AB358" s="182"/>
      <c r="AC358" s="182"/>
      <c r="AD358" s="182"/>
      <c r="AE358" s="182"/>
      <c r="AF358" s="182"/>
      <c r="AG358" s="182"/>
      <c r="AH358" s="182"/>
      <c r="AI358" s="182"/>
      <c r="AJ358" s="182"/>
      <c r="AK358" s="182"/>
      <c r="AL358" s="182"/>
      <c r="AM358" s="182"/>
      <c r="AN358" s="182"/>
      <c r="AO358" s="182"/>
      <c r="AP358" s="23"/>
      <c r="AQ358" s="23"/>
      <c r="AR358" s="23"/>
      <c r="AS358" s="23"/>
      <c r="AT358" s="182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183"/>
      <c r="BS358" s="183"/>
      <c r="BT358" s="150"/>
      <c r="BU358" s="150"/>
      <c r="BV358" s="150"/>
      <c r="BW358" s="113"/>
      <c r="BX358" s="113"/>
      <c r="BY358" s="113"/>
      <c r="BZ358" s="23"/>
    </row>
    <row r="359" ht="15.75" customHeight="1">
      <c r="A359" s="148"/>
      <c r="B359" s="182"/>
      <c r="C359" s="23"/>
      <c r="D359" s="23"/>
      <c r="E359" s="23"/>
      <c r="F359" s="23"/>
      <c r="G359" s="23"/>
      <c r="H359" s="23"/>
      <c r="I359" s="23"/>
      <c r="J359" s="23"/>
      <c r="K359" s="23"/>
      <c r="L359" s="182"/>
      <c r="M359" s="182"/>
      <c r="N359" s="182"/>
      <c r="O359" s="182"/>
      <c r="P359" s="182"/>
      <c r="Q359" s="182"/>
      <c r="R359" s="182"/>
      <c r="S359" s="182"/>
      <c r="T359" s="182"/>
      <c r="U359" s="182"/>
      <c r="V359" s="182"/>
      <c r="W359" s="182"/>
      <c r="X359" s="182"/>
      <c r="Y359" s="182"/>
      <c r="Z359" s="182"/>
      <c r="AA359" s="182"/>
      <c r="AB359" s="182"/>
      <c r="AC359" s="182"/>
      <c r="AD359" s="182"/>
      <c r="AE359" s="182"/>
      <c r="AF359" s="182"/>
      <c r="AG359" s="182"/>
      <c r="AH359" s="182"/>
      <c r="AI359" s="182"/>
      <c r="AJ359" s="182"/>
      <c r="AK359" s="182"/>
      <c r="AL359" s="182"/>
      <c r="AM359" s="182"/>
      <c r="AN359" s="182"/>
      <c r="AO359" s="182"/>
      <c r="AP359" s="23"/>
      <c r="AQ359" s="23"/>
      <c r="AR359" s="23"/>
      <c r="AS359" s="23"/>
      <c r="AT359" s="182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183"/>
      <c r="BS359" s="183"/>
      <c r="BT359" s="150"/>
      <c r="BU359" s="150"/>
      <c r="BV359" s="150"/>
      <c r="BW359" s="113"/>
      <c r="BX359" s="113"/>
      <c r="BY359" s="113"/>
      <c r="BZ359" s="23"/>
    </row>
    <row r="360" ht="15.75" customHeight="1">
      <c r="A360" s="148"/>
      <c r="B360" s="182"/>
      <c r="C360" s="23"/>
      <c r="D360" s="23"/>
      <c r="E360" s="23"/>
      <c r="F360" s="23"/>
      <c r="G360" s="23"/>
      <c r="H360" s="23"/>
      <c r="I360" s="23"/>
      <c r="J360" s="23"/>
      <c r="K360" s="23"/>
      <c r="L360" s="182"/>
      <c r="M360" s="182"/>
      <c r="N360" s="182"/>
      <c r="O360" s="182"/>
      <c r="P360" s="182"/>
      <c r="Q360" s="182"/>
      <c r="R360" s="182"/>
      <c r="S360" s="182"/>
      <c r="T360" s="182"/>
      <c r="U360" s="182"/>
      <c r="V360" s="182"/>
      <c r="W360" s="182"/>
      <c r="X360" s="182"/>
      <c r="Y360" s="182"/>
      <c r="Z360" s="182"/>
      <c r="AA360" s="182"/>
      <c r="AB360" s="182"/>
      <c r="AC360" s="182"/>
      <c r="AD360" s="182"/>
      <c r="AE360" s="182"/>
      <c r="AF360" s="182"/>
      <c r="AG360" s="182"/>
      <c r="AH360" s="182"/>
      <c r="AI360" s="182"/>
      <c r="AJ360" s="182"/>
      <c r="AK360" s="182"/>
      <c r="AL360" s="182"/>
      <c r="AM360" s="182"/>
      <c r="AN360" s="182"/>
      <c r="AO360" s="182"/>
      <c r="AP360" s="23"/>
      <c r="AQ360" s="23"/>
      <c r="AR360" s="23"/>
      <c r="AS360" s="23"/>
      <c r="AT360" s="182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183"/>
      <c r="BS360" s="183"/>
      <c r="BT360" s="150"/>
      <c r="BU360" s="150"/>
      <c r="BV360" s="150"/>
      <c r="BW360" s="113"/>
      <c r="BX360" s="113"/>
      <c r="BY360" s="113"/>
      <c r="BZ360" s="23"/>
    </row>
    <row r="361" ht="15.75" customHeight="1">
      <c r="A361" s="148"/>
      <c r="B361" s="182"/>
      <c r="C361" s="23"/>
      <c r="D361" s="23"/>
      <c r="E361" s="23"/>
      <c r="F361" s="23"/>
      <c r="G361" s="23"/>
      <c r="H361" s="23"/>
      <c r="I361" s="23"/>
      <c r="J361" s="23"/>
      <c r="K361" s="23"/>
      <c r="L361" s="182"/>
      <c r="M361" s="182"/>
      <c r="N361" s="182"/>
      <c r="O361" s="182"/>
      <c r="P361" s="182"/>
      <c r="Q361" s="182"/>
      <c r="R361" s="182"/>
      <c r="S361" s="182"/>
      <c r="T361" s="182"/>
      <c r="U361" s="182"/>
      <c r="V361" s="182"/>
      <c r="W361" s="182"/>
      <c r="X361" s="182"/>
      <c r="Y361" s="182"/>
      <c r="Z361" s="182"/>
      <c r="AA361" s="182"/>
      <c r="AB361" s="182"/>
      <c r="AC361" s="182"/>
      <c r="AD361" s="182"/>
      <c r="AE361" s="182"/>
      <c r="AF361" s="182"/>
      <c r="AG361" s="182"/>
      <c r="AH361" s="182"/>
      <c r="AI361" s="182"/>
      <c r="AJ361" s="182"/>
      <c r="AK361" s="182"/>
      <c r="AL361" s="182"/>
      <c r="AM361" s="182"/>
      <c r="AN361" s="182"/>
      <c r="AO361" s="182"/>
      <c r="AP361" s="23"/>
      <c r="AQ361" s="23"/>
      <c r="AR361" s="23"/>
      <c r="AS361" s="23"/>
      <c r="AT361" s="182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183"/>
      <c r="BS361" s="183"/>
      <c r="BT361" s="150"/>
      <c r="BU361" s="150"/>
      <c r="BV361" s="150"/>
      <c r="BW361" s="113"/>
      <c r="BX361" s="113"/>
      <c r="BY361" s="113"/>
      <c r="BZ361" s="23"/>
    </row>
    <row r="362" ht="15.75" customHeight="1">
      <c r="A362" s="148"/>
      <c r="B362" s="182"/>
      <c r="C362" s="23"/>
      <c r="D362" s="23"/>
      <c r="E362" s="23"/>
      <c r="F362" s="23"/>
      <c r="G362" s="23"/>
      <c r="H362" s="23"/>
      <c r="I362" s="23"/>
      <c r="J362" s="23"/>
      <c r="K362" s="23"/>
      <c r="L362" s="182"/>
      <c r="M362" s="182"/>
      <c r="N362" s="182"/>
      <c r="O362" s="182"/>
      <c r="P362" s="182"/>
      <c r="Q362" s="182"/>
      <c r="R362" s="182"/>
      <c r="S362" s="182"/>
      <c r="T362" s="182"/>
      <c r="U362" s="182"/>
      <c r="V362" s="182"/>
      <c r="W362" s="182"/>
      <c r="X362" s="182"/>
      <c r="Y362" s="182"/>
      <c r="Z362" s="182"/>
      <c r="AA362" s="182"/>
      <c r="AB362" s="182"/>
      <c r="AC362" s="182"/>
      <c r="AD362" s="182"/>
      <c r="AE362" s="182"/>
      <c r="AF362" s="182"/>
      <c r="AG362" s="182"/>
      <c r="AH362" s="182"/>
      <c r="AI362" s="182"/>
      <c r="AJ362" s="182"/>
      <c r="AK362" s="182"/>
      <c r="AL362" s="182"/>
      <c r="AM362" s="182"/>
      <c r="AN362" s="182"/>
      <c r="AO362" s="182"/>
      <c r="AP362" s="23"/>
      <c r="AQ362" s="23"/>
      <c r="AR362" s="23"/>
      <c r="AS362" s="23"/>
      <c r="AT362" s="182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183"/>
      <c r="BS362" s="183"/>
      <c r="BT362" s="150"/>
      <c r="BU362" s="150"/>
      <c r="BV362" s="150"/>
      <c r="BW362" s="113"/>
      <c r="BX362" s="113"/>
      <c r="BY362" s="113"/>
      <c r="BZ362" s="23"/>
    </row>
    <row r="363" ht="15.75" customHeight="1">
      <c r="A363" s="148"/>
      <c r="B363" s="182"/>
      <c r="C363" s="23"/>
      <c r="D363" s="23"/>
      <c r="E363" s="23"/>
      <c r="F363" s="23"/>
      <c r="G363" s="23"/>
      <c r="H363" s="23"/>
      <c r="I363" s="23"/>
      <c r="J363" s="23"/>
      <c r="K363" s="23"/>
      <c r="L363" s="182"/>
      <c r="M363" s="182"/>
      <c r="N363" s="182"/>
      <c r="O363" s="182"/>
      <c r="P363" s="182"/>
      <c r="Q363" s="182"/>
      <c r="R363" s="182"/>
      <c r="S363" s="182"/>
      <c r="T363" s="182"/>
      <c r="U363" s="182"/>
      <c r="V363" s="182"/>
      <c r="W363" s="182"/>
      <c r="X363" s="182"/>
      <c r="Y363" s="182"/>
      <c r="Z363" s="182"/>
      <c r="AA363" s="182"/>
      <c r="AB363" s="182"/>
      <c r="AC363" s="182"/>
      <c r="AD363" s="182"/>
      <c r="AE363" s="182"/>
      <c r="AF363" s="182"/>
      <c r="AG363" s="182"/>
      <c r="AH363" s="182"/>
      <c r="AI363" s="182"/>
      <c r="AJ363" s="182"/>
      <c r="AK363" s="182"/>
      <c r="AL363" s="182"/>
      <c r="AM363" s="182"/>
      <c r="AN363" s="182"/>
      <c r="AO363" s="182"/>
      <c r="AP363" s="23"/>
      <c r="AQ363" s="23"/>
      <c r="AR363" s="23"/>
      <c r="AS363" s="23"/>
      <c r="AT363" s="182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183"/>
      <c r="BS363" s="183"/>
      <c r="BT363" s="150"/>
      <c r="BU363" s="150"/>
      <c r="BV363" s="150"/>
      <c r="BW363" s="113"/>
      <c r="BX363" s="113"/>
      <c r="BY363" s="113"/>
      <c r="BZ363" s="23"/>
    </row>
    <row r="364" ht="15.75" customHeight="1">
      <c r="A364" s="148"/>
      <c r="B364" s="182"/>
      <c r="C364" s="23"/>
      <c r="D364" s="23"/>
      <c r="E364" s="23"/>
      <c r="F364" s="23"/>
      <c r="G364" s="23"/>
      <c r="H364" s="23"/>
      <c r="I364" s="23"/>
      <c r="J364" s="23"/>
      <c r="K364" s="23"/>
      <c r="L364" s="182"/>
      <c r="M364" s="182"/>
      <c r="N364" s="182"/>
      <c r="O364" s="182"/>
      <c r="P364" s="182"/>
      <c r="Q364" s="182"/>
      <c r="R364" s="182"/>
      <c r="S364" s="182"/>
      <c r="T364" s="182"/>
      <c r="U364" s="182"/>
      <c r="V364" s="182"/>
      <c r="W364" s="182"/>
      <c r="X364" s="182"/>
      <c r="Y364" s="182"/>
      <c r="Z364" s="182"/>
      <c r="AA364" s="182"/>
      <c r="AB364" s="182"/>
      <c r="AC364" s="182"/>
      <c r="AD364" s="182"/>
      <c r="AE364" s="182"/>
      <c r="AF364" s="182"/>
      <c r="AG364" s="182"/>
      <c r="AH364" s="182"/>
      <c r="AI364" s="182"/>
      <c r="AJ364" s="182"/>
      <c r="AK364" s="182"/>
      <c r="AL364" s="182"/>
      <c r="AM364" s="182"/>
      <c r="AN364" s="182"/>
      <c r="AO364" s="182"/>
      <c r="AP364" s="23"/>
      <c r="AQ364" s="23"/>
      <c r="AR364" s="23"/>
      <c r="AS364" s="23"/>
      <c r="AT364" s="182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183"/>
      <c r="BS364" s="183"/>
      <c r="BT364" s="150"/>
      <c r="BU364" s="150"/>
      <c r="BV364" s="150"/>
      <c r="BW364" s="113"/>
      <c r="BX364" s="113"/>
      <c r="BY364" s="113"/>
      <c r="BZ364" s="23"/>
    </row>
    <row r="365" ht="15.75" customHeight="1">
      <c r="A365" s="148"/>
      <c r="B365" s="182"/>
      <c r="C365" s="23"/>
      <c r="D365" s="23"/>
      <c r="E365" s="23"/>
      <c r="F365" s="23"/>
      <c r="G365" s="23"/>
      <c r="H365" s="23"/>
      <c r="I365" s="23"/>
      <c r="J365" s="23"/>
      <c r="K365" s="23"/>
      <c r="L365" s="182"/>
      <c r="M365" s="182"/>
      <c r="N365" s="182"/>
      <c r="O365" s="182"/>
      <c r="P365" s="182"/>
      <c r="Q365" s="182"/>
      <c r="R365" s="182"/>
      <c r="S365" s="182"/>
      <c r="T365" s="182"/>
      <c r="U365" s="182"/>
      <c r="V365" s="182"/>
      <c r="W365" s="182"/>
      <c r="X365" s="182"/>
      <c r="Y365" s="182"/>
      <c r="Z365" s="182"/>
      <c r="AA365" s="182"/>
      <c r="AB365" s="182"/>
      <c r="AC365" s="182"/>
      <c r="AD365" s="182"/>
      <c r="AE365" s="182"/>
      <c r="AF365" s="182"/>
      <c r="AG365" s="182"/>
      <c r="AH365" s="182"/>
      <c r="AI365" s="182"/>
      <c r="AJ365" s="182"/>
      <c r="AK365" s="182"/>
      <c r="AL365" s="182"/>
      <c r="AM365" s="182"/>
      <c r="AN365" s="182"/>
      <c r="AO365" s="182"/>
      <c r="AP365" s="23"/>
      <c r="AQ365" s="23"/>
      <c r="AR365" s="23"/>
      <c r="AS365" s="23"/>
      <c r="AT365" s="182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183"/>
      <c r="BS365" s="183"/>
      <c r="BT365" s="150"/>
      <c r="BU365" s="150"/>
      <c r="BV365" s="150"/>
      <c r="BW365" s="113"/>
      <c r="BX365" s="113"/>
      <c r="BY365" s="113"/>
      <c r="BZ365" s="23"/>
    </row>
    <row r="366" ht="15.75" customHeight="1">
      <c r="A366" s="148"/>
      <c r="B366" s="182"/>
      <c r="C366" s="23"/>
      <c r="D366" s="23"/>
      <c r="E366" s="23"/>
      <c r="F366" s="23"/>
      <c r="G366" s="23"/>
      <c r="H366" s="23"/>
      <c r="I366" s="23"/>
      <c r="J366" s="23"/>
      <c r="K366" s="23"/>
      <c r="L366" s="182"/>
      <c r="M366" s="182"/>
      <c r="N366" s="182"/>
      <c r="O366" s="182"/>
      <c r="P366" s="182"/>
      <c r="Q366" s="182"/>
      <c r="R366" s="182"/>
      <c r="S366" s="182"/>
      <c r="T366" s="182"/>
      <c r="U366" s="182"/>
      <c r="V366" s="182"/>
      <c r="W366" s="182"/>
      <c r="X366" s="182"/>
      <c r="Y366" s="182"/>
      <c r="Z366" s="182"/>
      <c r="AA366" s="182"/>
      <c r="AB366" s="182"/>
      <c r="AC366" s="182"/>
      <c r="AD366" s="182"/>
      <c r="AE366" s="182"/>
      <c r="AF366" s="182"/>
      <c r="AG366" s="182"/>
      <c r="AH366" s="182"/>
      <c r="AI366" s="182"/>
      <c r="AJ366" s="182"/>
      <c r="AK366" s="182"/>
      <c r="AL366" s="182"/>
      <c r="AM366" s="182"/>
      <c r="AN366" s="182"/>
      <c r="AO366" s="182"/>
      <c r="AP366" s="23"/>
      <c r="AQ366" s="23"/>
      <c r="AR366" s="23"/>
      <c r="AS366" s="23"/>
      <c r="AT366" s="182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183"/>
      <c r="BS366" s="183"/>
      <c r="BT366" s="150"/>
      <c r="BU366" s="150"/>
      <c r="BV366" s="150"/>
      <c r="BW366" s="113"/>
      <c r="BX366" s="113"/>
      <c r="BY366" s="113"/>
      <c r="BZ366" s="23"/>
    </row>
    <row r="367" ht="15.75" customHeight="1">
      <c r="A367" s="148"/>
      <c r="B367" s="182"/>
      <c r="C367" s="23"/>
      <c r="D367" s="23"/>
      <c r="E367" s="23"/>
      <c r="F367" s="23"/>
      <c r="G367" s="23"/>
      <c r="H367" s="23"/>
      <c r="I367" s="23"/>
      <c r="J367" s="23"/>
      <c r="K367" s="23"/>
      <c r="L367" s="182"/>
      <c r="M367" s="182"/>
      <c r="N367" s="182"/>
      <c r="O367" s="182"/>
      <c r="P367" s="182"/>
      <c r="Q367" s="182"/>
      <c r="R367" s="182"/>
      <c r="S367" s="182"/>
      <c r="T367" s="182"/>
      <c r="U367" s="182"/>
      <c r="V367" s="182"/>
      <c r="W367" s="182"/>
      <c r="X367" s="182"/>
      <c r="Y367" s="182"/>
      <c r="Z367" s="182"/>
      <c r="AA367" s="182"/>
      <c r="AB367" s="182"/>
      <c r="AC367" s="182"/>
      <c r="AD367" s="182"/>
      <c r="AE367" s="182"/>
      <c r="AF367" s="182"/>
      <c r="AG367" s="182"/>
      <c r="AH367" s="182"/>
      <c r="AI367" s="182"/>
      <c r="AJ367" s="182"/>
      <c r="AK367" s="182"/>
      <c r="AL367" s="182"/>
      <c r="AM367" s="182"/>
      <c r="AN367" s="182"/>
      <c r="AO367" s="182"/>
      <c r="AP367" s="23"/>
      <c r="AQ367" s="23"/>
      <c r="AR367" s="23"/>
      <c r="AS367" s="23"/>
      <c r="AT367" s="182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183"/>
      <c r="BS367" s="183"/>
      <c r="BT367" s="150"/>
      <c r="BU367" s="150"/>
      <c r="BV367" s="150"/>
      <c r="BW367" s="113"/>
      <c r="BX367" s="113"/>
      <c r="BY367" s="113"/>
      <c r="BZ367" s="23"/>
    </row>
    <row r="368" ht="15.75" customHeight="1">
      <c r="A368" s="148"/>
      <c r="B368" s="182"/>
      <c r="C368" s="23"/>
      <c r="D368" s="23"/>
      <c r="E368" s="23"/>
      <c r="F368" s="23"/>
      <c r="G368" s="23"/>
      <c r="H368" s="23"/>
      <c r="I368" s="23"/>
      <c r="J368" s="23"/>
      <c r="K368" s="23"/>
      <c r="L368" s="182"/>
      <c r="M368" s="182"/>
      <c r="N368" s="182"/>
      <c r="O368" s="182"/>
      <c r="P368" s="182"/>
      <c r="Q368" s="182"/>
      <c r="R368" s="182"/>
      <c r="S368" s="182"/>
      <c r="T368" s="182"/>
      <c r="U368" s="182"/>
      <c r="V368" s="182"/>
      <c r="W368" s="182"/>
      <c r="X368" s="182"/>
      <c r="Y368" s="182"/>
      <c r="Z368" s="182"/>
      <c r="AA368" s="182"/>
      <c r="AB368" s="182"/>
      <c r="AC368" s="182"/>
      <c r="AD368" s="182"/>
      <c r="AE368" s="182"/>
      <c r="AF368" s="182"/>
      <c r="AG368" s="182"/>
      <c r="AH368" s="182"/>
      <c r="AI368" s="182"/>
      <c r="AJ368" s="182"/>
      <c r="AK368" s="182"/>
      <c r="AL368" s="182"/>
      <c r="AM368" s="182"/>
      <c r="AN368" s="182"/>
      <c r="AO368" s="182"/>
      <c r="AP368" s="23"/>
      <c r="AQ368" s="23"/>
      <c r="AR368" s="23"/>
      <c r="AS368" s="23"/>
      <c r="AT368" s="182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183"/>
      <c r="BS368" s="183"/>
      <c r="BT368" s="150"/>
      <c r="BU368" s="150"/>
      <c r="BV368" s="150"/>
      <c r="BW368" s="113"/>
      <c r="BX368" s="113"/>
      <c r="BY368" s="113"/>
      <c r="BZ368" s="23"/>
    </row>
    <row r="369" ht="15.75" customHeight="1">
      <c r="A369" s="148"/>
      <c r="B369" s="182"/>
      <c r="C369" s="23"/>
      <c r="D369" s="23"/>
      <c r="E369" s="23"/>
      <c r="F369" s="23"/>
      <c r="G369" s="23"/>
      <c r="H369" s="23"/>
      <c r="I369" s="23"/>
      <c r="J369" s="23"/>
      <c r="K369" s="23"/>
      <c r="L369" s="182"/>
      <c r="M369" s="182"/>
      <c r="N369" s="182"/>
      <c r="O369" s="182"/>
      <c r="P369" s="182"/>
      <c r="Q369" s="182"/>
      <c r="R369" s="182"/>
      <c r="S369" s="182"/>
      <c r="T369" s="182"/>
      <c r="U369" s="182"/>
      <c r="V369" s="182"/>
      <c r="W369" s="182"/>
      <c r="X369" s="182"/>
      <c r="Y369" s="182"/>
      <c r="Z369" s="182"/>
      <c r="AA369" s="182"/>
      <c r="AB369" s="182"/>
      <c r="AC369" s="182"/>
      <c r="AD369" s="182"/>
      <c r="AE369" s="182"/>
      <c r="AF369" s="182"/>
      <c r="AG369" s="182"/>
      <c r="AH369" s="182"/>
      <c r="AI369" s="182"/>
      <c r="AJ369" s="182"/>
      <c r="AK369" s="182"/>
      <c r="AL369" s="182"/>
      <c r="AM369" s="182"/>
      <c r="AN369" s="182"/>
      <c r="AO369" s="182"/>
      <c r="AP369" s="23"/>
      <c r="AQ369" s="23"/>
      <c r="AR369" s="23"/>
      <c r="AS369" s="23"/>
      <c r="AT369" s="182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183"/>
      <c r="BS369" s="183"/>
      <c r="BT369" s="150"/>
      <c r="BU369" s="150"/>
      <c r="BV369" s="150"/>
      <c r="BW369" s="113"/>
      <c r="BX369" s="113"/>
      <c r="BY369" s="113"/>
      <c r="BZ369" s="23"/>
    </row>
    <row r="370" ht="15.75" customHeight="1">
      <c r="A370" s="148"/>
      <c r="B370" s="182"/>
      <c r="C370" s="23"/>
      <c r="D370" s="23"/>
      <c r="E370" s="23"/>
      <c r="F370" s="23"/>
      <c r="G370" s="23"/>
      <c r="H370" s="23"/>
      <c r="I370" s="23"/>
      <c r="J370" s="23"/>
      <c r="K370" s="23"/>
      <c r="L370" s="182"/>
      <c r="M370" s="182"/>
      <c r="N370" s="182"/>
      <c r="O370" s="182"/>
      <c r="P370" s="182"/>
      <c r="Q370" s="182"/>
      <c r="R370" s="182"/>
      <c r="S370" s="182"/>
      <c r="T370" s="182"/>
      <c r="U370" s="182"/>
      <c r="V370" s="182"/>
      <c r="W370" s="182"/>
      <c r="X370" s="182"/>
      <c r="Y370" s="182"/>
      <c r="Z370" s="182"/>
      <c r="AA370" s="182"/>
      <c r="AB370" s="182"/>
      <c r="AC370" s="182"/>
      <c r="AD370" s="182"/>
      <c r="AE370" s="182"/>
      <c r="AF370" s="182"/>
      <c r="AG370" s="182"/>
      <c r="AH370" s="182"/>
      <c r="AI370" s="182"/>
      <c r="AJ370" s="182"/>
      <c r="AK370" s="182"/>
      <c r="AL370" s="182"/>
      <c r="AM370" s="182"/>
      <c r="AN370" s="182"/>
      <c r="AO370" s="182"/>
      <c r="AP370" s="23"/>
      <c r="AQ370" s="23"/>
      <c r="AR370" s="23"/>
      <c r="AS370" s="23"/>
      <c r="AT370" s="182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183"/>
      <c r="BS370" s="183"/>
      <c r="BT370" s="150"/>
      <c r="BU370" s="150"/>
      <c r="BV370" s="150"/>
      <c r="BW370" s="113"/>
      <c r="BX370" s="113"/>
      <c r="BY370" s="113"/>
      <c r="BZ370" s="23"/>
    </row>
    <row r="371" ht="15.75" customHeight="1">
      <c r="A371" s="148"/>
      <c r="B371" s="182"/>
      <c r="C371" s="23"/>
      <c r="D371" s="23"/>
      <c r="E371" s="23"/>
      <c r="F371" s="23"/>
      <c r="G371" s="23"/>
      <c r="H371" s="23"/>
      <c r="I371" s="23"/>
      <c r="J371" s="23"/>
      <c r="K371" s="23"/>
      <c r="L371" s="182"/>
      <c r="M371" s="182"/>
      <c r="N371" s="182"/>
      <c r="O371" s="182"/>
      <c r="P371" s="182"/>
      <c r="Q371" s="182"/>
      <c r="R371" s="182"/>
      <c r="S371" s="182"/>
      <c r="T371" s="182"/>
      <c r="U371" s="182"/>
      <c r="V371" s="182"/>
      <c r="W371" s="182"/>
      <c r="X371" s="182"/>
      <c r="Y371" s="182"/>
      <c r="Z371" s="182"/>
      <c r="AA371" s="182"/>
      <c r="AB371" s="182"/>
      <c r="AC371" s="182"/>
      <c r="AD371" s="182"/>
      <c r="AE371" s="182"/>
      <c r="AF371" s="182"/>
      <c r="AG371" s="182"/>
      <c r="AH371" s="182"/>
      <c r="AI371" s="182"/>
      <c r="AJ371" s="182"/>
      <c r="AK371" s="182"/>
      <c r="AL371" s="182"/>
      <c r="AM371" s="182"/>
      <c r="AN371" s="182"/>
      <c r="AO371" s="182"/>
      <c r="AP371" s="23"/>
      <c r="AQ371" s="23"/>
      <c r="AR371" s="23"/>
      <c r="AS371" s="23"/>
      <c r="AT371" s="182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183"/>
      <c r="BS371" s="183"/>
      <c r="BT371" s="150"/>
      <c r="BU371" s="150"/>
      <c r="BV371" s="150"/>
      <c r="BW371" s="113"/>
      <c r="BX371" s="113"/>
      <c r="BY371" s="113"/>
      <c r="BZ371" s="23"/>
    </row>
    <row r="372" ht="15.75" customHeight="1">
      <c r="A372" s="148"/>
      <c r="B372" s="182"/>
      <c r="C372" s="23"/>
      <c r="D372" s="23"/>
      <c r="E372" s="23"/>
      <c r="F372" s="23"/>
      <c r="G372" s="23"/>
      <c r="H372" s="23"/>
      <c r="I372" s="23"/>
      <c r="J372" s="23"/>
      <c r="K372" s="23"/>
      <c r="L372" s="182"/>
      <c r="M372" s="182"/>
      <c r="N372" s="182"/>
      <c r="O372" s="182"/>
      <c r="P372" s="182"/>
      <c r="Q372" s="182"/>
      <c r="R372" s="182"/>
      <c r="S372" s="182"/>
      <c r="T372" s="182"/>
      <c r="U372" s="182"/>
      <c r="V372" s="182"/>
      <c r="W372" s="182"/>
      <c r="X372" s="182"/>
      <c r="Y372" s="182"/>
      <c r="Z372" s="182"/>
      <c r="AA372" s="182"/>
      <c r="AB372" s="182"/>
      <c r="AC372" s="182"/>
      <c r="AD372" s="182"/>
      <c r="AE372" s="182"/>
      <c r="AF372" s="182"/>
      <c r="AG372" s="182"/>
      <c r="AH372" s="182"/>
      <c r="AI372" s="182"/>
      <c r="AJ372" s="182"/>
      <c r="AK372" s="182"/>
      <c r="AL372" s="182"/>
      <c r="AM372" s="182"/>
      <c r="AN372" s="182"/>
      <c r="AO372" s="182"/>
      <c r="AP372" s="23"/>
      <c r="AQ372" s="23"/>
      <c r="AR372" s="23"/>
      <c r="AS372" s="23"/>
      <c r="AT372" s="182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183"/>
      <c r="BS372" s="183"/>
      <c r="BT372" s="150"/>
      <c r="BU372" s="150"/>
      <c r="BV372" s="150"/>
      <c r="BW372" s="113"/>
      <c r="BX372" s="113"/>
      <c r="BY372" s="113"/>
      <c r="BZ372" s="23"/>
    </row>
    <row r="373" ht="15.75" customHeight="1">
      <c r="A373" s="148"/>
      <c r="B373" s="182"/>
      <c r="C373" s="23"/>
      <c r="D373" s="23"/>
      <c r="E373" s="23"/>
      <c r="F373" s="23"/>
      <c r="G373" s="23"/>
      <c r="H373" s="23"/>
      <c r="I373" s="23"/>
      <c r="J373" s="23"/>
      <c r="K373" s="23"/>
      <c r="L373" s="182"/>
      <c r="M373" s="182"/>
      <c r="N373" s="182"/>
      <c r="O373" s="182"/>
      <c r="P373" s="182"/>
      <c r="Q373" s="182"/>
      <c r="R373" s="182"/>
      <c r="S373" s="182"/>
      <c r="T373" s="182"/>
      <c r="U373" s="182"/>
      <c r="V373" s="182"/>
      <c r="W373" s="182"/>
      <c r="X373" s="182"/>
      <c r="Y373" s="182"/>
      <c r="Z373" s="182"/>
      <c r="AA373" s="182"/>
      <c r="AB373" s="182"/>
      <c r="AC373" s="182"/>
      <c r="AD373" s="182"/>
      <c r="AE373" s="182"/>
      <c r="AF373" s="182"/>
      <c r="AG373" s="182"/>
      <c r="AH373" s="182"/>
      <c r="AI373" s="182"/>
      <c r="AJ373" s="182"/>
      <c r="AK373" s="182"/>
      <c r="AL373" s="182"/>
      <c r="AM373" s="182"/>
      <c r="AN373" s="182"/>
      <c r="AO373" s="182"/>
      <c r="AP373" s="23"/>
      <c r="AQ373" s="23"/>
      <c r="AR373" s="23"/>
      <c r="AS373" s="23"/>
      <c r="AT373" s="182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183"/>
      <c r="BS373" s="183"/>
      <c r="BT373" s="150"/>
      <c r="BU373" s="150"/>
      <c r="BV373" s="150"/>
      <c r="BW373" s="113"/>
      <c r="BX373" s="113"/>
      <c r="BY373" s="113"/>
      <c r="BZ373" s="23"/>
    </row>
    <row r="374" ht="15.75" customHeight="1">
      <c r="A374" s="148"/>
      <c r="B374" s="182"/>
      <c r="C374" s="23"/>
      <c r="D374" s="23"/>
      <c r="E374" s="23"/>
      <c r="F374" s="23"/>
      <c r="G374" s="23"/>
      <c r="H374" s="23"/>
      <c r="I374" s="23"/>
      <c r="J374" s="23"/>
      <c r="K374" s="23"/>
      <c r="L374" s="182"/>
      <c r="M374" s="182"/>
      <c r="N374" s="182"/>
      <c r="O374" s="182"/>
      <c r="P374" s="182"/>
      <c r="Q374" s="182"/>
      <c r="R374" s="182"/>
      <c r="S374" s="182"/>
      <c r="T374" s="182"/>
      <c r="U374" s="182"/>
      <c r="V374" s="182"/>
      <c r="W374" s="182"/>
      <c r="X374" s="182"/>
      <c r="Y374" s="182"/>
      <c r="Z374" s="182"/>
      <c r="AA374" s="182"/>
      <c r="AB374" s="182"/>
      <c r="AC374" s="182"/>
      <c r="AD374" s="182"/>
      <c r="AE374" s="182"/>
      <c r="AF374" s="182"/>
      <c r="AG374" s="182"/>
      <c r="AH374" s="182"/>
      <c r="AI374" s="182"/>
      <c r="AJ374" s="182"/>
      <c r="AK374" s="182"/>
      <c r="AL374" s="182"/>
      <c r="AM374" s="182"/>
      <c r="AN374" s="182"/>
      <c r="AO374" s="182"/>
      <c r="AP374" s="23"/>
      <c r="AQ374" s="23"/>
      <c r="AR374" s="23"/>
      <c r="AS374" s="23"/>
      <c r="AT374" s="182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183"/>
      <c r="BS374" s="183"/>
      <c r="BT374" s="150"/>
      <c r="BU374" s="150"/>
      <c r="BV374" s="150"/>
      <c r="BW374" s="113"/>
      <c r="BX374" s="113"/>
      <c r="BY374" s="113"/>
      <c r="BZ374" s="23"/>
    </row>
    <row r="375" ht="15.75" customHeight="1">
      <c r="A375" s="148"/>
      <c r="B375" s="182"/>
      <c r="C375" s="23"/>
      <c r="D375" s="23"/>
      <c r="E375" s="23"/>
      <c r="F375" s="23"/>
      <c r="G375" s="23"/>
      <c r="H375" s="23"/>
      <c r="I375" s="23"/>
      <c r="J375" s="23"/>
      <c r="K375" s="23"/>
      <c r="L375" s="182"/>
      <c r="M375" s="182"/>
      <c r="N375" s="182"/>
      <c r="O375" s="182"/>
      <c r="P375" s="182"/>
      <c r="Q375" s="182"/>
      <c r="R375" s="182"/>
      <c r="S375" s="182"/>
      <c r="T375" s="182"/>
      <c r="U375" s="182"/>
      <c r="V375" s="182"/>
      <c r="W375" s="182"/>
      <c r="X375" s="182"/>
      <c r="Y375" s="182"/>
      <c r="Z375" s="182"/>
      <c r="AA375" s="182"/>
      <c r="AB375" s="182"/>
      <c r="AC375" s="182"/>
      <c r="AD375" s="182"/>
      <c r="AE375" s="182"/>
      <c r="AF375" s="182"/>
      <c r="AG375" s="182"/>
      <c r="AH375" s="182"/>
      <c r="AI375" s="182"/>
      <c r="AJ375" s="182"/>
      <c r="AK375" s="182"/>
      <c r="AL375" s="182"/>
      <c r="AM375" s="182"/>
      <c r="AN375" s="182"/>
      <c r="AO375" s="182"/>
      <c r="AP375" s="23"/>
      <c r="AQ375" s="23"/>
      <c r="AR375" s="23"/>
      <c r="AS375" s="23"/>
      <c r="AT375" s="182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183"/>
      <c r="BS375" s="183"/>
      <c r="BT375" s="150"/>
      <c r="BU375" s="150"/>
      <c r="BV375" s="150"/>
      <c r="BW375" s="113"/>
      <c r="BX375" s="113"/>
      <c r="BY375" s="113"/>
      <c r="BZ375" s="23"/>
    </row>
    <row r="376" ht="15.75" customHeight="1">
      <c r="A376" s="148"/>
      <c r="B376" s="182"/>
      <c r="C376" s="23"/>
      <c r="D376" s="23"/>
      <c r="E376" s="23"/>
      <c r="F376" s="23"/>
      <c r="G376" s="23"/>
      <c r="H376" s="23"/>
      <c r="I376" s="23"/>
      <c r="J376" s="23"/>
      <c r="K376" s="23"/>
      <c r="L376" s="182"/>
      <c r="M376" s="182"/>
      <c r="N376" s="182"/>
      <c r="O376" s="182"/>
      <c r="P376" s="182"/>
      <c r="Q376" s="182"/>
      <c r="R376" s="182"/>
      <c r="S376" s="182"/>
      <c r="T376" s="182"/>
      <c r="U376" s="182"/>
      <c r="V376" s="182"/>
      <c r="W376" s="182"/>
      <c r="X376" s="182"/>
      <c r="Y376" s="182"/>
      <c r="Z376" s="182"/>
      <c r="AA376" s="182"/>
      <c r="AB376" s="182"/>
      <c r="AC376" s="182"/>
      <c r="AD376" s="182"/>
      <c r="AE376" s="182"/>
      <c r="AF376" s="182"/>
      <c r="AG376" s="182"/>
      <c r="AH376" s="182"/>
      <c r="AI376" s="182"/>
      <c r="AJ376" s="182"/>
      <c r="AK376" s="182"/>
      <c r="AL376" s="182"/>
      <c r="AM376" s="182"/>
      <c r="AN376" s="182"/>
      <c r="AO376" s="182"/>
      <c r="AP376" s="23"/>
      <c r="AQ376" s="23"/>
      <c r="AR376" s="23"/>
      <c r="AS376" s="23"/>
      <c r="AT376" s="182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183"/>
      <c r="BS376" s="183"/>
      <c r="BT376" s="150"/>
      <c r="BU376" s="150"/>
      <c r="BV376" s="150"/>
      <c r="BW376" s="113"/>
      <c r="BX376" s="113"/>
      <c r="BY376" s="113"/>
      <c r="BZ376" s="23"/>
    </row>
    <row r="377" ht="15.75" customHeight="1">
      <c r="A377" s="148"/>
      <c r="B377" s="182"/>
      <c r="C377" s="23"/>
      <c r="D377" s="23"/>
      <c r="E377" s="23"/>
      <c r="F377" s="23"/>
      <c r="G377" s="23"/>
      <c r="H377" s="23"/>
      <c r="I377" s="23"/>
      <c r="J377" s="23"/>
      <c r="K377" s="23"/>
      <c r="L377" s="182"/>
      <c r="M377" s="182"/>
      <c r="N377" s="182"/>
      <c r="O377" s="182"/>
      <c r="P377" s="182"/>
      <c r="Q377" s="182"/>
      <c r="R377" s="182"/>
      <c r="S377" s="182"/>
      <c r="T377" s="182"/>
      <c r="U377" s="182"/>
      <c r="V377" s="182"/>
      <c r="W377" s="182"/>
      <c r="X377" s="182"/>
      <c r="Y377" s="182"/>
      <c r="Z377" s="182"/>
      <c r="AA377" s="182"/>
      <c r="AB377" s="182"/>
      <c r="AC377" s="182"/>
      <c r="AD377" s="182"/>
      <c r="AE377" s="182"/>
      <c r="AF377" s="182"/>
      <c r="AG377" s="182"/>
      <c r="AH377" s="182"/>
      <c r="AI377" s="182"/>
      <c r="AJ377" s="182"/>
      <c r="AK377" s="182"/>
      <c r="AL377" s="182"/>
      <c r="AM377" s="182"/>
      <c r="AN377" s="182"/>
      <c r="AO377" s="182"/>
      <c r="AP377" s="23"/>
      <c r="AQ377" s="23"/>
      <c r="AR377" s="23"/>
      <c r="AS377" s="23"/>
      <c r="AT377" s="182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183"/>
      <c r="BS377" s="183"/>
      <c r="BT377" s="150"/>
      <c r="BU377" s="150"/>
      <c r="BV377" s="150"/>
      <c r="BW377" s="113"/>
      <c r="BX377" s="113"/>
      <c r="BY377" s="113"/>
      <c r="BZ377" s="23"/>
    </row>
    <row r="378" ht="15.75" customHeight="1">
      <c r="A378" s="148"/>
      <c r="B378" s="182"/>
      <c r="C378" s="23"/>
      <c r="D378" s="23"/>
      <c r="E378" s="23"/>
      <c r="F378" s="23"/>
      <c r="G378" s="23"/>
      <c r="H378" s="23"/>
      <c r="I378" s="23"/>
      <c r="J378" s="23"/>
      <c r="K378" s="23"/>
      <c r="L378" s="182"/>
      <c r="M378" s="182"/>
      <c r="N378" s="182"/>
      <c r="O378" s="182"/>
      <c r="P378" s="182"/>
      <c r="Q378" s="182"/>
      <c r="R378" s="182"/>
      <c r="S378" s="182"/>
      <c r="T378" s="182"/>
      <c r="U378" s="182"/>
      <c r="V378" s="182"/>
      <c r="W378" s="182"/>
      <c r="X378" s="182"/>
      <c r="Y378" s="182"/>
      <c r="Z378" s="182"/>
      <c r="AA378" s="182"/>
      <c r="AB378" s="182"/>
      <c r="AC378" s="182"/>
      <c r="AD378" s="182"/>
      <c r="AE378" s="182"/>
      <c r="AF378" s="182"/>
      <c r="AG378" s="182"/>
      <c r="AH378" s="182"/>
      <c r="AI378" s="182"/>
      <c r="AJ378" s="182"/>
      <c r="AK378" s="182"/>
      <c r="AL378" s="182"/>
      <c r="AM378" s="182"/>
      <c r="AN378" s="182"/>
      <c r="AO378" s="182"/>
      <c r="AP378" s="23"/>
      <c r="AQ378" s="23"/>
      <c r="AR378" s="23"/>
      <c r="AS378" s="23"/>
      <c r="AT378" s="182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183"/>
      <c r="BS378" s="183"/>
      <c r="BT378" s="150"/>
      <c r="BU378" s="150"/>
      <c r="BV378" s="150"/>
      <c r="BW378" s="113"/>
      <c r="BX378" s="113"/>
      <c r="BY378" s="113"/>
      <c r="BZ378" s="23"/>
    </row>
    <row r="379" ht="15.75" customHeight="1">
      <c r="A379" s="148"/>
      <c r="B379" s="182"/>
      <c r="C379" s="23"/>
      <c r="D379" s="23"/>
      <c r="E379" s="23"/>
      <c r="F379" s="23"/>
      <c r="G379" s="23"/>
      <c r="H379" s="23"/>
      <c r="I379" s="23"/>
      <c r="J379" s="23"/>
      <c r="K379" s="23"/>
      <c r="L379" s="182"/>
      <c r="M379" s="182"/>
      <c r="N379" s="182"/>
      <c r="O379" s="182"/>
      <c r="P379" s="182"/>
      <c r="Q379" s="182"/>
      <c r="R379" s="182"/>
      <c r="S379" s="182"/>
      <c r="T379" s="182"/>
      <c r="U379" s="182"/>
      <c r="V379" s="182"/>
      <c r="W379" s="182"/>
      <c r="X379" s="182"/>
      <c r="Y379" s="182"/>
      <c r="Z379" s="182"/>
      <c r="AA379" s="182"/>
      <c r="AB379" s="182"/>
      <c r="AC379" s="182"/>
      <c r="AD379" s="182"/>
      <c r="AE379" s="182"/>
      <c r="AF379" s="182"/>
      <c r="AG379" s="182"/>
      <c r="AH379" s="182"/>
      <c r="AI379" s="182"/>
      <c r="AJ379" s="182"/>
      <c r="AK379" s="182"/>
      <c r="AL379" s="182"/>
      <c r="AM379" s="182"/>
      <c r="AN379" s="182"/>
      <c r="AO379" s="182"/>
      <c r="AP379" s="23"/>
      <c r="AQ379" s="23"/>
      <c r="AR379" s="23"/>
      <c r="AS379" s="23"/>
      <c r="AT379" s="182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183"/>
      <c r="BS379" s="183"/>
      <c r="BT379" s="150"/>
      <c r="BU379" s="150"/>
      <c r="BV379" s="150"/>
      <c r="BW379" s="113"/>
      <c r="BX379" s="113"/>
      <c r="BY379" s="113"/>
      <c r="BZ379" s="23"/>
    </row>
    <row r="380" ht="15.75" customHeight="1">
      <c r="A380" s="148"/>
      <c r="B380" s="182"/>
      <c r="C380" s="23"/>
      <c r="D380" s="23"/>
      <c r="E380" s="23"/>
      <c r="F380" s="23"/>
      <c r="G380" s="23"/>
      <c r="H380" s="23"/>
      <c r="I380" s="23"/>
      <c r="J380" s="23"/>
      <c r="K380" s="23"/>
      <c r="L380" s="182"/>
      <c r="M380" s="182"/>
      <c r="N380" s="182"/>
      <c r="O380" s="182"/>
      <c r="P380" s="182"/>
      <c r="Q380" s="182"/>
      <c r="R380" s="182"/>
      <c r="S380" s="182"/>
      <c r="T380" s="182"/>
      <c r="U380" s="182"/>
      <c r="V380" s="182"/>
      <c r="W380" s="182"/>
      <c r="X380" s="182"/>
      <c r="Y380" s="182"/>
      <c r="Z380" s="182"/>
      <c r="AA380" s="182"/>
      <c r="AB380" s="182"/>
      <c r="AC380" s="182"/>
      <c r="AD380" s="182"/>
      <c r="AE380" s="182"/>
      <c r="AF380" s="182"/>
      <c r="AG380" s="182"/>
      <c r="AH380" s="182"/>
      <c r="AI380" s="182"/>
      <c r="AJ380" s="182"/>
      <c r="AK380" s="182"/>
      <c r="AL380" s="182"/>
      <c r="AM380" s="182"/>
      <c r="AN380" s="182"/>
      <c r="AO380" s="182"/>
      <c r="AP380" s="23"/>
      <c r="AQ380" s="23"/>
      <c r="AR380" s="23"/>
      <c r="AS380" s="23"/>
      <c r="AT380" s="182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183"/>
      <c r="BS380" s="183"/>
      <c r="BT380" s="150"/>
      <c r="BU380" s="150"/>
      <c r="BV380" s="150"/>
      <c r="BW380" s="113"/>
      <c r="BX380" s="113"/>
      <c r="BY380" s="113"/>
      <c r="BZ380" s="23"/>
    </row>
    <row r="381" ht="15.75" customHeight="1">
      <c r="A381" s="148"/>
      <c r="B381" s="182"/>
      <c r="C381" s="23"/>
      <c r="D381" s="23"/>
      <c r="E381" s="23"/>
      <c r="F381" s="23"/>
      <c r="G381" s="23"/>
      <c r="H381" s="23"/>
      <c r="I381" s="23"/>
      <c r="J381" s="23"/>
      <c r="K381" s="23"/>
      <c r="L381" s="182"/>
      <c r="M381" s="182"/>
      <c r="N381" s="182"/>
      <c r="O381" s="182"/>
      <c r="P381" s="182"/>
      <c r="Q381" s="182"/>
      <c r="R381" s="182"/>
      <c r="S381" s="182"/>
      <c r="T381" s="182"/>
      <c r="U381" s="182"/>
      <c r="V381" s="182"/>
      <c r="W381" s="182"/>
      <c r="X381" s="182"/>
      <c r="Y381" s="182"/>
      <c r="Z381" s="182"/>
      <c r="AA381" s="182"/>
      <c r="AB381" s="182"/>
      <c r="AC381" s="182"/>
      <c r="AD381" s="182"/>
      <c r="AE381" s="182"/>
      <c r="AF381" s="182"/>
      <c r="AG381" s="182"/>
      <c r="AH381" s="182"/>
      <c r="AI381" s="182"/>
      <c r="AJ381" s="182"/>
      <c r="AK381" s="182"/>
      <c r="AL381" s="182"/>
      <c r="AM381" s="182"/>
      <c r="AN381" s="182"/>
      <c r="AO381" s="182"/>
      <c r="AP381" s="23"/>
      <c r="AQ381" s="23"/>
      <c r="AR381" s="23"/>
      <c r="AS381" s="23"/>
      <c r="AT381" s="182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183"/>
      <c r="BS381" s="183"/>
      <c r="BT381" s="150"/>
      <c r="BU381" s="150"/>
      <c r="BV381" s="150"/>
      <c r="BW381" s="113"/>
      <c r="BX381" s="113"/>
      <c r="BY381" s="113"/>
      <c r="BZ381" s="23"/>
    </row>
    <row r="382" ht="15.75" customHeight="1">
      <c r="A382" s="148"/>
      <c r="B382" s="182"/>
      <c r="C382" s="23"/>
      <c r="D382" s="23"/>
      <c r="E382" s="23"/>
      <c r="F382" s="23"/>
      <c r="G382" s="23"/>
      <c r="H382" s="23"/>
      <c r="I382" s="23"/>
      <c r="J382" s="23"/>
      <c r="K382" s="23"/>
      <c r="L382" s="182"/>
      <c r="M382" s="182"/>
      <c r="N382" s="182"/>
      <c r="O382" s="182"/>
      <c r="P382" s="182"/>
      <c r="Q382" s="182"/>
      <c r="R382" s="182"/>
      <c r="S382" s="182"/>
      <c r="T382" s="182"/>
      <c r="U382" s="182"/>
      <c r="V382" s="182"/>
      <c r="W382" s="182"/>
      <c r="X382" s="182"/>
      <c r="Y382" s="182"/>
      <c r="Z382" s="182"/>
      <c r="AA382" s="182"/>
      <c r="AB382" s="182"/>
      <c r="AC382" s="182"/>
      <c r="AD382" s="182"/>
      <c r="AE382" s="182"/>
      <c r="AF382" s="182"/>
      <c r="AG382" s="182"/>
      <c r="AH382" s="182"/>
      <c r="AI382" s="182"/>
      <c r="AJ382" s="182"/>
      <c r="AK382" s="182"/>
      <c r="AL382" s="182"/>
      <c r="AM382" s="182"/>
      <c r="AN382" s="182"/>
      <c r="AO382" s="182"/>
      <c r="AP382" s="23"/>
      <c r="AQ382" s="23"/>
      <c r="AR382" s="23"/>
      <c r="AS382" s="23"/>
      <c r="AT382" s="182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183"/>
      <c r="BS382" s="183"/>
      <c r="BT382" s="150"/>
      <c r="BU382" s="150"/>
      <c r="BV382" s="150"/>
      <c r="BW382" s="113"/>
      <c r="BX382" s="113"/>
      <c r="BY382" s="113"/>
      <c r="BZ382" s="23"/>
    </row>
    <row r="383" ht="15.75" customHeight="1">
      <c r="A383" s="148"/>
      <c r="B383" s="182"/>
      <c r="C383" s="23"/>
      <c r="D383" s="23"/>
      <c r="E383" s="23"/>
      <c r="F383" s="23"/>
      <c r="G383" s="23"/>
      <c r="H383" s="23"/>
      <c r="I383" s="23"/>
      <c r="J383" s="23"/>
      <c r="K383" s="23"/>
      <c r="L383" s="182"/>
      <c r="M383" s="182"/>
      <c r="N383" s="182"/>
      <c r="O383" s="182"/>
      <c r="P383" s="182"/>
      <c r="Q383" s="182"/>
      <c r="R383" s="182"/>
      <c r="S383" s="182"/>
      <c r="T383" s="182"/>
      <c r="U383" s="182"/>
      <c r="V383" s="182"/>
      <c r="W383" s="182"/>
      <c r="X383" s="182"/>
      <c r="Y383" s="182"/>
      <c r="Z383" s="182"/>
      <c r="AA383" s="182"/>
      <c r="AB383" s="182"/>
      <c r="AC383" s="182"/>
      <c r="AD383" s="182"/>
      <c r="AE383" s="182"/>
      <c r="AF383" s="182"/>
      <c r="AG383" s="182"/>
      <c r="AH383" s="182"/>
      <c r="AI383" s="182"/>
      <c r="AJ383" s="182"/>
      <c r="AK383" s="182"/>
      <c r="AL383" s="182"/>
      <c r="AM383" s="182"/>
      <c r="AN383" s="182"/>
      <c r="AO383" s="182"/>
      <c r="AP383" s="23"/>
      <c r="AQ383" s="23"/>
      <c r="AR383" s="23"/>
      <c r="AS383" s="23"/>
      <c r="AT383" s="182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183"/>
      <c r="BS383" s="183"/>
      <c r="BT383" s="150"/>
      <c r="BU383" s="150"/>
      <c r="BV383" s="150"/>
      <c r="BW383" s="113"/>
      <c r="BX383" s="113"/>
      <c r="BY383" s="113"/>
      <c r="BZ383" s="23"/>
    </row>
    <row r="384" ht="15.75" customHeight="1">
      <c r="A384" s="148"/>
      <c r="B384" s="182"/>
      <c r="C384" s="23"/>
      <c r="D384" s="23"/>
      <c r="E384" s="23"/>
      <c r="F384" s="23"/>
      <c r="G384" s="23"/>
      <c r="H384" s="23"/>
      <c r="I384" s="23"/>
      <c r="J384" s="23"/>
      <c r="K384" s="23"/>
      <c r="L384" s="182"/>
      <c r="M384" s="182"/>
      <c r="N384" s="182"/>
      <c r="O384" s="182"/>
      <c r="P384" s="182"/>
      <c r="Q384" s="182"/>
      <c r="R384" s="182"/>
      <c r="S384" s="182"/>
      <c r="T384" s="182"/>
      <c r="U384" s="182"/>
      <c r="V384" s="182"/>
      <c r="W384" s="182"/>
      <c r="X384" s="182"/>
      <c r="Y384" s="182"/>
      <c r="Z384" s="182"/>
      <c r="AA384" s="182"/>
      <c r="AB384" s="182"/>
      <c r="AC384" s="182"/>
      <c r="AD384" s="182"/>
      <c r="AE384" s="182"/>
      <c r="AF384" s="182"/>
      <c r="AG384" s="182"/>
      <c r="AH384" s="182"/>
      <c r="AI384" s="182"/>
      <c r="AJ384" s="182"/>
      <c r="AK384" s="182"/>
      <c r="AL384" s="182"/>
      <c r="AM384" s="182"/>
      <c r="AN384" s="182"/>
      <c r="AO384" s="182"/>
      <c r="AP384" s="23"/>
      <c r="AQ384" s="23"/>
      <c r="AR384" s="23"/>
      <c r="AS384" s="23"/>
      <c r="AT384" s="182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183"/>
      <c r="BS384" s="183"/>
      <c r="BT384" s="150"/>
      <c r="BU384" s="150"/>
      <c r="BV384" s="150"/>
      <c r="BW384" s="113"/>
      <c r="BX384" s="113"/>
      <c r="BY384" s="113"/>
      <c r="BZ384" s="23"/>
    </row>
    <row r="385" ht="15.75" customHeight="1">
      <c r="A385" s="148"/>
      <c r="B385" s="182"/>
      <c r="C385" s="23"/>
      <c r="D385" s="23"/>
      <c r="E385" s="23"/>
      <c r="F385" s="23"/>
      <c r="G385" s="23"/>
      <c r="H385" s="23"/>
      <c r="I385" s="23"/>
      <c r="J385" s="23"/>
      <c r="K385" s="23"/>
      <c r="L385" s="182"/>
      <c r="M385" s="182"/>
      <c r="N385" s="182"/>
      <c r="O385" s="182"/>
      <c r="P385" s="182"/>
      <c r="Q385" s="182"/>
      <c r="R385" s="182"/>
      <c r="S385" s="182"/>
      <c r="T385" s="182"/>
      <c r="U385" s="182"/>
      <c r="V385" s="182"/>
      <c r="W385" s="182"/>
      <c r="X385" s="182"/>
      <c r="Y385" s="182"/>
      <c r="Z385" s="182"/>
      <c r="AA385" s="182"/>
      <c r="AB385" s="182"/>
      <c r="AC385" s="182"/>
      <c r="AD385" s="182"/>
      <c r="AE385" s="182"/>
      <c r="AF385" s="182"/>
      <c r="AG385" s="182"/>
      <c r="AH385" s="182"/>
      <c r="AI385" s="182"/>
      <c r="AJ385" s="182"/>
      <c r="AK385" s="182"/>
      <c r="AL385" s="182"/>
      <c r="AM385" s="182"/>
      <c r="AN385" s="182"/>
      <c r="AO385" s="182"/>
      <c r="AP385" s="23"/>
      <c r="AQ385" s="23"/>
      <c r="AR385" s="23"/>
      <c r="AS385" s="23"/>
      <c r="AT385" s="182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183"/>
      <c r="BS385" s="183"/>
      <c r="BT385" s="150"/>
      <c r="BU385" s="150"/>
      <c r="BV385" s="150"/>
      <c r="BW385" s="113"/>
      <c r="BX385" s="113"/>
      <c r="BY385" s="113"/>
      <c r="BZ385" s="23"/>
    </row>
    <row r="386" ht="15.75" customHeight="1">
      <c r="A386" s="148"/>
      <c r="B386" s="182"/>
      <c r="C386" s="23"/>
      <c r="D386" s="23"/>
      <c r="E386" s="23"/>
      <c r="F386" s="23"/>
      <c r="G386" s="23"/>
      <c r="H386" s="23"/>
      <c r="I386" s="23"/>
      <c r="J386" s="23"/>
      <c r="K386" s="23"/>
      <c r="L386" s="182"/>
      <c r="M386" s="182"/>
      <c r="N386" s="182"/>
      <c r="O386" s="182"/>
      <c r="P386" s="182"/>
      <c r="Q386" s="182"/>
      <c r="R386" s="182"/>
      <c r="S386" s="182"/>
      <c r="T386" s="182"/>
      <c r="U386" s="182"/>
      <c r="V386" s="182"/>
      <c r="W386" s="182"/>
      <c r="X386" s="182"/>
      <c r="Y386" s="182"/>
      <c r="Z386" s="182"/>
      <c r="AA386" s="182"/>
      <c r="AB386" s="182"/>
      <c r="AC386" s="182"/>
      <c r="AD386" s="182"/>
      <c r="AE386" s="182"/>
      <c r="AF386" s="182"/>
      <c r="AG386" s="182"/>
      <c r="AH386" s="182"/>
      <c r="AI386" s="182"/>
      <c r="AJ386" s="182"/>
      <c r="AK386" s="182"/>
      <c r="AL386" s="182"/>
      <c r="AM386" s="182"/>
      <c r="AN386" s="182"/>
      <c r="AO386" s="182"/>
      <c r="AP386" s="23"/>
      <c r="AQ386" s="23"/>
      <c r="AR386" s="23"/>
      <c r="AS386" s="23"/>
      <c r="AT386" s="182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183"/>
      <c r="BS386" s="183"/>
      <c r="BT386" s="150"/>
      <c r="BU386" s="150"/>
      <c r="BV386" s="150"/>
      <c r="BW386" s="113"/>
      <c r="BX386" s="113"/>
      <c r="BY386" s="113"/>
      <c r="BZ386" s="23"/>
    </row>
    <row r="387" ht="15.75" customHeight="1">
      <c r="A387" s="148"/>
      <c r="B387" s="182"/>
      <c r="C387" s="23"/>
      <c r="D387" s="23"/>
      <c r="E387" s="23"/>
      <c r="F387" s="23"/>
      <c r="G387" s="23"/>
      <c r="H387" s="23"/>
      <c r="I387" s="23"/>
      <c r="J387" s="23"/>
      <c r="K387" s="23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2"/>
      <c r="Z387" s="182"/>
      <c r="AA387" s="182"/>
      <c r="AB387" s="182"/>
      <c r="AC387" s="182"/>
      <c r="AD387" s="182"/>
      <c r="AE387" s="182"/>
      <c r="AF387" s="182"/>
      <c r="AG387" s="182"/>
      <c r="AH387" s="182"/>
      <c r="AI387" s="182"/>
      <c r="AJ387" s="182"/>
      <c r="AK387" s="182"/>
      <c r="AL387" s="182"/>
      <c r="AM387" s="182"/>
      <c r="AN387" s="182"/>
      <c r="AO387" s="182"/>
      <c r="AP387" s="23"/>
      <c r="AQ387" s="23"/>
      <c r="AR387" s="23"/>
      <c r="AS387" s="23"/>
      <c r="AT387" s="182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183"/>
      <c r="BS387" s="183"/>
      <c r="BT387" s="150"/>
      <c r="BU387" s="150"/>
      <c r="BV387" s="150"/>
      <c r="BW387" s="113"/>
      <c r="BX387" s="113"/>
      <c r="BY387" s="113"/>
      <c r="BZ387" s="23"/>
    </row>
    <row r="388" ht="15.75" customHeight="1">
      <c r="A388" s="148"/>
      <c r="B388" s="182"/>
      <c r="C388" s="23"/>
      <c r="D388" s="23"/>
      <c r="E388" s="23"/>
      <c r="F388" s="23"/>
      <c r="G388" s="23"/>
      <c r="H388" s="23"/>
      <c r="I388" s="23"/>
      <c r="J388" s="23"/>
      <c r="K388" s="23"/>
      <c r="L388" s="182"/>
      <c r="M388" s="182"/>
      <c r="N388" s="182"/>
      <c r="O388" s="182"/>
      <c r="P388" s="182"/>
      <c r="Q388" s="182"/>
      <c r="R388" s="182"/>
      <c r="S388" s="182"/>
      <c r="T388" s="182"/>
      <c r="U388" s="182"/>
      <c r="V388" s="182"/>
      <c r="W388" s="182"/>
      <c r="X388" s="182"/>
      <c r="Y388" s="182"/>
      <c r="Z388" s="182"/>
      <c r="AA388" s="182"/>
      <c r="AB388" s="182"/>
      <c r="AC388" s="182"/>
      <c r="AD388" s="182"/>
      <c r="AE388" s="182"/>
      <c r="AF388" s="182"/>
      <c r="AG388" s="182"/>
      <c r="AH388" s="182"/>
      <c r="AI388" s="182"/>
      <c r="AJ388" s="182"/>
      <c r="AK388" s="182"/>
      <c r="AL388" s="182"/>
      <c r="AM388" s="182"/>
      <c r="AN388" s="182"/>
      <c r="AO388" s="182"/>
      <c r="AP388" s="23"/>
      <c r="AQ388" s="23"/>
      <c r="AR388" s="23"/>
      <c r="AS388" s="23"/>
      <c r="AT388" s="182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183"/>
      <c r="BS388" s="183"/>
      <c r="BT388" s="150"/>
      <c r="BU388" s="150"/>
      <c r="BV388" s="150"/>
      <c r="BW388" s="113"/>
      <c r="BX388" s="113"/>
      <c r="BY388" s="113"/>
      <c r="BZ388" s="23"/>
    </row>
    <row r="389" ht="15.75" customHeight="1">
      <c r="A389" s="148"/>
      <c r="B389" s="182"/>
      <c r="C389" s="23"/>
      <c r="D389" s="23"/>
      <c r="E389" s="23"/>
      <c r="F389" s="23"/>
      <c r="G389" s="23"/>
      <c r="H389" s="23"/>
      <c r="I389" s="23"/>
      <c r="J389" s="23"/>
      <c r="K389" s="23"/>
      <c r="L389" s="182"/>
      <c r="M389" s="182"/>
      <c r="N389" s="182"/>
      <c r="O389" s="182"/>
      <c r="P389" s="182"/>
      <c r="Q389" s="182"/>
      <c r="R389" s="182"/>
      <c r="S389" s="182"/>
      <c r="T389" s="182"/>
      <c r="U389" s="182"/>
      <c r="V389" s="182"/>
      <c r="W389" s="182"/>
      <c r="X389" s="182"/>
      <c r="Y389" s="182"/>
      <c r="Z389" s="182"/>
      <c r="AA389" s="182"/>
      <c r="AB389" s="182"/>
      <c r="AC389" s="182"/>
      <c r="AD389" s="182"/>
      <c r="AE389" s="182"/>
      <c r="AF389" s="182"/>
      <c r="AG389" s="182"/>
      <c r="AH389" s="182"/>
      <c r="AI389" s="182"/>
      <c r="AJ389" s="182"/>
      <c r="AK389" s="182"/>
      <c r="AL389" s="182"/>
      <c r="AM389" s="182"/>
      <c r="AN389" s="182"/>
      <c r="AO389" s="182"/>
      <c r="AP389" s="23"/>
      <c r="AQ389" s="23"/>
      <c r="AR389" s="23"/>
      <c r="AS389" s="23"/>
      <c r="AT389" s="182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183"/>
      <c r="BS389" s="183"/>
      <c r="BT389" s="150"/>
      <c r="BU389" s="150"/>
      <c r="BV389" s="150"/>
      <c r="BW389" s="113"/>
      <c r="BX389" s="113"/>
      <c r="BY389" s="113"/>
      <c r="BZ389" s="23"/>
    </row>
    <row r="390" ht="15.75" customHeight="1">
      <c r="A390" s="148"/>
      <c r="B390" s="182"/>
      <c r="C390" s="23"/>
      <c r="D390" s="23"/>
      <c r="E390" s="23"/>
      <c r="F390" s="23"/>
      <c r="G390" s="23"/>
      <c r="H390" s="23"/>
      <c r="I390" s="23"/>
      <c r="J390" s="23"/>
      <c r="K390" s="23"/>
      <c r="L390" s="182"/>
      <c r="M390" s="182"/>
      <c r="N390" s="182"/>
      <c r="O390" s="182"/>
      <c r="P390" s="182"/>
      <c r="Q390" s="182"/>
      <c r="R390" s="182"/>
      <c r="S390" s="182"/>
      <c r="T390" s="182"/>
      <c r="U390" s="182"/>
      <c r="V390" s="182"/>
      <c r="W390" s="182"/>
      <c r="X390" s="182"/>
      <c r="Y390" s="182"/>
      <c r="Z390" s="182"/>
      <c r="AA390" s="182"/>
      <c r="AB390" s="182"/>
      <c r="AC390" s="182"/>
      <c r="AD390" s="182"/>
      <c r="AE390" s="182"/>
      <c r="AF390" s="182"/>
      <c r="AG390" s="182"/>
      <c r="AH390" s="182"/>
      <c r="AI390" s="182"/>
      <c r="AJ390" s="182"/>
      <c r="AK390" s="182"/>
      <c r="AL390" s="182"/>
      <c r="AM390" s="182"/>
      <c r="AN390" s="182"/>
      <c r="AO390" s="182"/>
      <c r="AP390" s="23"/>
      <c r="AQ390" s="23"/>
      <c r="AR390" s="23"/>
      <c r="AS390" s="23"/>
      <c r="AT390" s="182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183"/>
      <c r="BS390" s="183"/>
      <c r="BT390" s="150"/>
      <c r="BU390" s="150"/>
      <c r="BV390" s="150"/>
      <c r="BW390" s="113"/>
      <c r="BX390" s="113"/>
      <c r="BY390" s="113"/>
      <c r="BZ390" s="23"/>
    </row>
    <row r="391" ht="15.75" customHeight="1">
      <c r="A391" s="148"/>
      <c r="B391" s="182"/>
      <c r="C391" s="23"/>
      <c r="D391" s="23"/>
      <c r="E391" s="23"/>
      <c r="F391" s="23"/>
      <c r="G391" s="23"/>
      <c r="H391" s="23"/>
      <c r="I391" s="23"/>
      <c r="J391" s="23"/>
      <c r="K391" s="23"/>
      <c r="L391" s="182"/>
      <c r="M391" s="182"/>
      <c r="N391" s="182"/>
      <c r="O391" s="182"/>
      <c r="P391" s="182"/>
      <c r="Q391" s="182"/>
      <c r="R391" s="182"/>
      <c r="S391" s="182"/>
      <c r="T391" s="182"/>
      <c r="U391" s="182"/>
      <c r="V391" s="182"/>
      <c r="W391" s="182"/>
      <c r="X391" s="182"/>
      <c r="Y391" s="182"/>
      <c r="Z391" s="182"/>
      <c r="AA391" s="182"/>
      <c r="AB391" s="182"/>
      <c r="AC391" s="182"/>
      <c r="AD391" s="182"/>
      <c r="AE391" s="182"/>
      <c r="AF391" s="182"/>
      <c r="AG391" s="182"/>
      <c r="AH391" s="182"/>
      <c r="AI391" s="182"/>
      <c r="AJ391" s="182"/>
      <c r="AK391" s="182"/>
      <c r="AL391" s="182"/>
      <c r="AM391" s="182"/>
      <c r="AN391" s="182"/>
      <c r="AO391" s="182"/>
      <c r="AP391" s="23"/>
      <c r="AQ391" s="23"/>
      <c r="AR391" s="23"/>
      <c r="AS391" s="23"/>
      <c r="AT391" s="182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183"/>
      <c r="BS391" s="183"/>
      <c r="BT391" s="150"/>
      <c r="BU391" s="150"/>
      <c r="BV391" s="150"/>
      <c r="BW391" s="113"/>
      <c r="BX391" s="113"/>
      <c r="BY391" s="113"/>
      <c r="BZ391" s="23"/>
    </row>
    <row r="392" ht="15.75" customHeight="1">
      <c r="A392" s="148"/>
      <c r="B392" s="182"/>
      <c r="C392" s="23"/>
      <c r="D392" s="23"/>
      <c r="E392" s="23"/>
      <c r="F392" s="23"/>
      <c r="G392" s="23"/>
      <c r="H392" s="23"/>
      <c r="I392" s="23"/>
      <c r="J392" s="23"/>
      <c r="K392" s="23"/>
      <c r="L392" s="182"/>
      <c r="M392" s="182"/>
      <c r="N392" s="182"/>
      <c r="O392" s="182"/>
      <c r="P392" s="182"/>
      <c r="Q392" s="182"/>
      <c r="R392" s="182"/>
      <c r="S392" s="182"/>
      <c r="T392" s="182"/>
      <c r="U392" s="182"/>
      <c r="V392" s="182"/>
      <c r="W392" s="182"/>
      <c r="X392" s="182"/>
      <c r="Y392" s="182"/>
      <c r="Z392" s="182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23"/>
      <c r="AQ392" s="23"/>
      <c r="AR392" s="23"/>
      <c r="AS392" s="23"/>
      <c r="AT392" s="182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183"/>
      <c r="BS392" s="183"/>
      <c r="BT392" s="150"/>
      <c r="BU392" s="150"/>
      <c r="BV392" s="150"/>
      <c r="BW392" s="113"/>
      <c r="BX392" s="113"/>
      <c r="BY392" s="113"/>
      <c r="BZ392" s="23"/>
    </row>
    <row r="393" ht="15.75" customHeight="1">
      <c r="A393" s="148"/>
      <c r="B393" s="182"/>
      <c r="C393" s="23"/>
      <c r="D393" s="23"/>
      <c r="E393" s="23"/>
      <c r="F393" s="23"/>
      <c r="G393" s="23"/>
      <c r="H393" s="23"/>
      <c r="I393" s="23"/>
      <c r="J393" s="23"/>
      <c r="K393" s="23"/>
      <c r="L393" s="182"/>
      <c r="M393" s="182"/>
      <c r="N393" s="182"/>
      <c r="O393" s="182"/>
      <c r="P393" s="182"/>
      <c r="Q393" s="182"/>
      <c r="R393" s="182"/>
      <c r="S393" s="182"/>
      <c r="T393" s="182"/>
      <c r="U393" s="182"/>
      <c r="V393" s="182"/>
      <c r="W393" s="182"/>
      <c r="X393" s="182"/>
      <c r="Y393" s="182"/>
      <c r="Z393" s="182"/>
      <c r="AA393" s="182"/>
      <c r="AB393" s="182"/>
      <c r="AC393" s="182"/>
      <c r="AD393" s="182"/>
      <c r="AE393" s="182"/>
      <c r="AF393" s="182"/>
      <c r="AG393" s="182"/>
      <c r="AH393" s="182"/>
      <c r="AI393" s="182"/>
      <c r="AJ393" s="182"/>
      <c r="AK393" s="182"/>
      <c r="AL393" s="182"/>
      <c r="AM393" s="182"/>
      <c r="AN393" s="182"/>
      <c r="AO393" s="182"/>
      <c r="AP393" s="23"/>
      <c r="AQ393" s="23"/>
      <c r="AR393" s="23"/>
      <c r="AS393" s="23"/>
      <c r="AT393" s="182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183"/>
      <c r="BS393" s="183"/>
      <c r="BT393" s="150"/>
      <c r="BU393" s="150"/>
      <c r="BV393" s="150"/>
      <c r="BW393" s="113"/>
      <c r="BX393" s="113"/>
      <c r="BY393" s="113"/>
      <c r="BZ393" s="23"/>
    </row>
    <row r="394" ht="15.75" customHeight="1">
      <c r="A394" s="148"/>
      <c r="B394" s="182"/>
      <c r="C394" s="23"/>
      <c r="D394" s="23"/>
      <c r="E394" s="23"/>
      <c r="F394" s="23"/>
      <c r="G394" s="23"/>
      <c r="H394" s="23"/>
      <c r="I394" s="23"/>
      <c r="J394" s="23"/>
      <c r="K394" s="23"/>
      <c r="L394" s="182"/>
      <c r="M394" s="182"/>
      <c r="N394" s="182"/>
      <c r="O394" s="182"/>
      <c r="P394" s="182"/>
      <c r="Q394" s="182"/>
      <c r="R394" s="182"/>
      <c r="S394" s="182"/>
      <c r="T394" s="182"/>
      <c r="U394" s="182"/>
      <c r="V394" s="182"/>
      <c r="W394" s="182"/>
      <c r="X394" s="182"/>
      <c r="Y394" s="182"/>
      <c r="Z394" s="182"/>
      <c r="AA394" s="182"/>
      <c r="AB394" s="182"/>
      <c r="AC394" s="182"/>
      <c r="AD394" s="182"/>
      <c r="AE394" s="182"/>
      <c r="AF394" s="182"/>
      <c r="AG394" s="182"/>
      <c r="AH394" s="182"/>
      <c r="AI394" s="182"/>
      <c r="AJ394" s="182"/>
      <c r="AK394" s="182"/>
      <c r="AL394" s="182"/>
      <c r="AM394" s="182"/>
      <c r="AN394" s="182"/>
      <c r="AO394" s="182"/>
      <c r="AP394" s="23"/>
      <c r="AQ394" s="23"/>
      <c r="AR394" s="23"/>
      <c r="AS394" s="23"/>
      <c r="AT394" s="182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183"/>
      <c r="BS394" s="183"/>
      <c r="BT394" s="150"/>
      <c r="BU394" s="150"/>
      <c r="BV394" s="150"/>
      <c r="BW394" s="113"/>
      <c r="BX394" s="113"/>
      <c r="BY394" s="113"/>
      <c r="BZ394" s="23"/>
    </row>
    <row r="395" ht="15.75" customHeight="1">
      <c r="A395" s="148"/>
      <c r="B395" s="182"/>
      <c r="C395" s="23"/>
      <c r="D395" s="23"/>
      <c r="E395" s="23"/>
      <c r="F395" s="23"/>
      <c r="G395" s="23"/>
      <c r="H395" s="23"/>
      <c r="I395" s="23"/>
      <c r="J395" s="23"/>
      <c r="K395" s="23"/>
      <c r="L395" s="182"/>
      <c r="M395" s="182"/>
      <c r="N395" s="182"/>
      <c r="O395" s="182"/>
      <c r="P395" s="182"/>
      <c r="Q395" s="182"/>
      <c r="R395" s="182"/>
      <c r="S395" s="182"/>
      <c r="T395" s="182"/>
      <c r="U395" s="182"/>
      <c r="V395" s="182"/>
      <c r="W395" s="182"/>
      <c r="X395" s="182"/>
      <c r="Y395" s="182"/>
      <c r="Z395" s="182"/>
      <c r="AA395" s="182"/>
      <c r="AB395" s="182"/>
      <c r="AC395" s="182"/>
      <c r="AD395" s="182"/>
      <c r="AE395" s="182"/>
      <c r="AF395" s="182"/>
      <c r="AG395" s="182"/>
      <c r="AH395" s="182"/>
      <c r="AI395" s="182"/>
      <c r="AJ395" s="182"/>
      <c r="AK395" s="182"/>
      <c r="AL395" s="182"/>
      <c r="AM395" s="182"/>
      <c r="AN395" s="182"/>
      <c r="AO395" s="182"/>
      <c r="AP395" s="23"/>
      <c r="AQ395" s="23"/>
      <c r="AR395" s="23"/>
      <c r="AS395" s="23"/>
      <c r="AT395" s="182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183"/>
      <c r="BS395" s="183"/>
      <c r="BT395" s="150"/>
      <c r="BU395" s="150"/>
      <c r="BV395" s="150"/>
      <c r="BW395" s="113"/>
      <c r="BX395" s="113"/>
      <c r="BY395" s="113"/>
      <c r="BZ395" s="23"/>
    </row>
    <row r="396" ht="15.75" customHeight="1">
      <c r="A396" s="148"/>
      <c r="B396" s="182"/>
      <c r="C396" s="23"/>
      <c r="D396" s="23"/>
      <c r="E396" s="23"/>
      <c r="F396" s="23"/>
      <c r="G396" s="23"/>
      <c r="H396" s="23"/>
      <c r="I396" s="23"/>
      <c r="J396" s="23"/>
      <c r="K396" s="23"/>
      <c r="L396" s="182"/>
      <c r="M396" s="182"/>
      <c r="N396" s="182"/>
      <c r="O396" s="182"/>
      <c r="P396" s="182"/>
      <c r="Q396" s="182"/>
      <c r="R396" s="182"/>
      <c r="S396" s="182"/>
      <c r="T396" s="182"/>
      <c r="U396" s="182"/>
      <c r="V396" s="182"/>
      <c r="W396" s="182"/>
      <c r="X396" s="182"/>
      <c r="Y396" s="182"/>
      <c r="Z396" s="182"/>
      <c r="AA396" s="182"/>
      <c r="AB396" s="182"/>
      <c r="AC396" s="182"/>
      <c r="AD396" s="182"/>
      <c r="AE396" s="182"/>
      <c r="AF396" s="182"/>
      <c r="AG396" s="182"/>
      <c r="AH396" s="182"/>
      <c r="AI396" s="182"/>
      <c r="AJ396" s="182"/>
      <c r="AK396" s="182"/>
      <c r="AL396" s="182"/>
      <c r="AM396" s="182"/>
      <c r="AN396" s="182"/>
      <c r="AO396" s="182"/>
      <c r="AP396" s="23"/>
      <c r="AQ396" s="23"/>
      <c r="AR396" s="23"/>
      <c r="AS396" s="23"/>
      <c r="AT396" s="182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183"/>
      <c r="BS396" s="183"/>
      <c r="BT396" s="150"/>
      <c r="BU396" s="150"/>
      <c r="BV396" s="150"/>
      <c r="BW396" s="113"/>
      <c r="BX396" s="113"/>
      <c r="BY396" s="113"/>
      <c r="BZ396" s="23"/>
    </row>
    <row r="397" ht="15.75" customHeight="1">
      <c r="A397" s="148"/>
      <c r="B397" s="182"/>
      <c r="C397" s="23"/>
      <c r="D397" s="23"/>
      <c r="E397" s="23"/>
      <c r="F397" s="23"/>
      <c r="G397" s="23"/>
      <c r="H397" s="23"/>
      <c r="I397" s="23"/>
      <c r="J397" s="23"/>
      <c r="K397" s="23"/>
      <c r="L397" s="182"/>
      <c r="M397" s="182"/>
      <c r="N397" s="182"/>
      <c r="O397" s="182"/>
      <c r="P397" s="182"/>
      <c r="Q397" s="182"/>
      <c r="R397" s="182"/>
      <c r="S397" s="182"/>
      <c r="T397" s="182"/>
      <c r="U397" s="182"/>
      <c r="V397" s="182"/>
      <c r="W397" s="182"/>
      <c r="X397" s="182"/>
      <c r="Y397" s="182"/>
      <c r="Z397" s="182"/>
      <c r="AA397" s="182"/>
      <c r="AB397" s="182"/>
      <c r="AC397" s="182"/>
      <c r="AD397" s="182"/>
      <c r="AE397" s="182"/>
      <c r="AF397" s="182"/>
      <c r="AG397" s="182"/>
      <c r="AH397" s="182"/>
      <c r="AI397" s="182"/>
      <c r="AJ397" s="182"/>
      <c r="AK397" s="182"/>
      <c r="AL397" s="182"/>
      <c r="AM397" s="182"/>
      <c r="AN397" s="182"/>
      <c r="AO397" s="182"/>
      <c r="AP397" s="23"/>
      <c r="AQ397" s="23"/>
      <c r="AR397" s="23"/>
      <c r="AS397" s="23"/>
      <c r="AT397" s="182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183"/>
      <c r="BS397" s="183"/>
      <c r="BT397" s="150"/>
      <c r="BU397" s="150"/>
      <c r="BV397" s="150"/>
      <c r="BW397" s="113"/>
      <c r="BX397" s="113"/>
      <c r="BY397" s="113"/>
      <c r="BZ397" s="23"/>
    </row>
    <row r="398" ht="15.75" customHeight="1">
      <c r="A398" s="148"/>
      <c r="B398" s="182"/>
      <c r="C398" s="23"/>
      <c r="D398" s="23"/>
      <c r="E398" s="23"/>
      <c r="F398" s="23"/>
      <c r="G398" s="23"/>
      <c r="H398" s="23"/>
      <c r="I398" s="23"/>
      <c r="J398" s="23"/>
      <c r="K398" s="23"/>
      <c r="L398" s="182"/>
      <c r="M398" s="182"/>
      <c r="N398" s="182"/>
      <c r="O398" s="182"/>
      <c r="P398" s="182"/>
      <c r="Q398" s="182"/>
      <c r="R398" s="182"/>
      <c r="S398" s="182"/>
      <c r="T398" s="182"/>
      <c r="U398" s="182"/>
      <c r="V398" s="182"/>
      <c r="W398" s="182"/>
      <c r="X398" s="182"/>
      <c r="Y398" s="182"/>
      <c r="Z398" s="182"/>
      <c r="AA398" s="182"/>
      <c r="AB398" s="182"/>
      <c r="AC398" s="182"/>
      <c r="AD398" s="182"/>
      <c r="AE398" s="182"/>
      <c r="AF398" s="182"/>
      <c r="AG398" s="182"/>
      <c r="AH398" s="182"/>
      <c r="AI398" s="182"/>
      <c r="AJ398" s="182"/>
      <c r="AK398" s="182"/>
      <c r="AL398" s="182"/>
      <c r="AM398" s="182"/>
      <c r="AN398" s="182"/>
      <c r="AO398" s="182"/>
      <c r="AP398" s="23"/>
      <c r="AQ398" s="23"/>
      <c r="AR398" s="23"/>
      <c r="AS398" s="23"/>
      <c r="AT398" s="182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183"/>
      <c r="BS398" s="183"/>
      <c r="BT398" s="150"/>
      <c r="BU398" s="150"/>
      <c r="BV398" s="150"/>
      <c r="BW398" s="113"/>
      <c r="BX398" s="113"/>
      <c r="BY398" s="113"/>
      <c r="BZ398" s="23"/>
    </row>
    <row r="399" ht="15.75" customHeight="1">
      <c r="A399" s="148"/>
      <c r="B399" s="182"/>
      <c r="C399" s="23"/>
      <c r="D399" s="23"/>
      <c r="E399" s="23"/>
      <c r="F399" s="23"/>
      <c r="G399" s="23"/>
      <c r="H399" s="23"/>
      <c r="I399" s="23"/>
      <c r="J399" s="23"/>
      <c r="K399" s="23"/>
      <c r="L399" s="182"/>
      <c r="M399" s="182"/>
      <c r="N399" s="182"/>
      <c r="O399" s="182"/>
      <c r="P399" s="182"/>
      <c r="Q399" s="182"/>
      <c r="R399" s="182"/>
      <c r="S399" s="182"/>
      <c r="T399" s="182"/>
      <c r="U399" s="182"/>
      <c r="V399" s="182"/>
      <c r="W399" s="182"/>
      <c r="X399" s="182"/>
      <c r="Y399" s="182"/>
      <c r="Z399" s="182"/>
      <c r="AA399" s="182"/>
      <c r="AB399" s="182"/>
      <c r="AC399" s="182"/>
      <c r="AD399" s="182"/>
      <c r="AE399" s="182"/>
      <c r="AF399" s="182"/>
      <c r="AG399" s="182"/>
      <c r="AH399" s="182"/>
      <c r="AI399" s="182"/>
      <c r="AJ399" s="182"/>
      <c r="AK399" s="182"/>
      <c r="AL399" s="182"/>
      <c r="AM399" s="182"/>
      <c r="AN399" s="182"/>
      <c r="AO399" s="182"/>
      <c r="AP399" s="23"/>
      <c r="AQ399" s="23"/>
      <c r="AR399" s="23"/>
      <c r="AS399" s="23"/>
      <c r="AT399" s="182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183"/>
      <c r="BS399" s="183"/>
      <c r="BT399" s="150"/>
      <c r="BU399" s="150"/>
      <c r="BV399" s="150"/>
      <c r="BW399" s="113"/>
      <c r="BX399" s="113"/>
      <c r="BY399" s="113"/>
      <c r="BZ399" s="23"/>
    </row>
    <row r="400" ht="15.75" customHeight="1">
      <c r="A400" s="148"/>
      <c r="B400" s="182"/>
      <c r="C400" s="23"/>
      <c r="D400" s="23"/>
      <c r="E400" s="23"/>
      <c r="F400" s="23"/>
      <c r="G400" s="23"/>
      <c r="H400" s="23"/>
      <c r="I400" s="23"/>
      <c r="J400" s="23"/>
      <c r="K400" s="23"/>
      <c r="L400" s="182"/>
      <c r="M400" s="182"/>
      <c r="N400" s="182"/>
      <c r="O400" s="182"/>
      <c r="P400" s="182"/>
      <c r="Q400" s="182"/>
      <c r="R400" s="182"/>
      <c r="S400" s="182"/>
      <c r="T400" s="182"/>
      <c r="U400" s="182"/>
      <c r="V400" s="182"/>
      <c r="W400" s="182"/>
      <c r="X400" s="182"/>
      <c r="Y400" s="182"/>
      <c r="Z400" s="182"/>
      <c r="AA400" s="182"/>
      <c r="AB400" s="182"/>
      <c r="AC400" s="182"/>
      <c r="AD400" s="182"/>
      <c r="AE400" s="182"/>
      <c r="AF400" s="182"/>
      <c r="AG400" s="182"/>
      <c r="AH400" s="182"/>
      <c r="AI400" s="182"/>
      <c r="AJ400" s="182"/>
      <c r="AK400" s="182"/>
      <c r="AL400" s="182"/>
      <c r="AM400" s="182"/>
      <c r="AN400" s="182"/>
      <c r="AO400" s="182"/>
      <c r="AP400" s="23"/>
      <c r="AQ400" s="23"/>
      <c r="AR400" s="23"/>
      <c r="AS400" s="23"/>
      <c r="AT400" s="182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183"/>
      <c r="BS400" s="183"/>
      <c r="BT400" s="150"/>
      <c r="BU400" s="150"/>
      <c r="BV400" s="150"/>
      <c r="BW400" s="113"/>
      <c r="BX400" s="113"/>
      <c r="BY400" s="113"/>
      <c r="BZ400" s="23"/>
    </row>
    <row r="401" ht="15.75" customHeight="1">
      <c r="A401" s="148"/>
      <c r="B401" s="182"/>
      <c r="C401" s="23"/>
      <c r="D401" s="23"/>
      <c r="E401" s="23"/>
      <c r="F401" s="23"/>
      <c r="G401" s="23"/>
      <c r="H401" s="23"/>
      <c r="I401" s="23"/>
      <c r="J401" s="23"/>
      <c r="K401" s="23"/>
      <c r="L401" s="182"/>
      <c r="M401" s="182"/>
      <c r="N401" s="182"/>
      <c r="O401" s="182"/>
      <c r="P401" s="182"/>
      <c r="Q401" s="182"/>
      <c r="R401" s="182"/>
      <c r="S401" s="182"/>
      <c r="T401" s="182"/>
      <c r="U401" s="182"/>
      <c r="V401" s="182"/>
      <c r="W401" s="182"/>
      <c r="X401" s="182"/>
      <c r="Y401" s="182"/>
      <c r="Z401" s="182"/>
      <c r="AA401" s="182"/>
      <c r="AB401" s="182"/>
      <c r="AC401" s="182"/>
      <c r="AD401" s="182"/>
      <c r="AE401" s="182"/>
      <c r="AF401" s="182"/>
      <c r="AG401" s="182"/>
      <c r="AH401" s="182"/>
      <c r="AI401" s="182"/>
      <c r="AJ401" s="182"/>
      <c r="AK401" s="182"/>
      <c r="AL401" s="182"/>
      <c r="AM401" s="182"/>
      <c r="AN401" s="182"/>
      <c r="AO401" s="182"/>
      <c r="AP401" s="23"/>
      <c r="AQ401" s="23"/>
      <c r="AR401" s="23"/>
      <c r="AS401" s="23"/>
      <c r="AT401" s="182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183"/>
      <c r="BS401" s="183"/>
      <c r="BT401" s="150"/>
      <c r="BU401" s="150"/>
      <c r="BV401" s="150"/>
      <c r="BW401" s="113"/>
      <c r="BX401" s="113"/>
      <c r="BY401" s="113"/>
      <c r="BZ401" s="23"/>
    </row>
    <row r="402" ht="15.75" customHeight="1">
      <c r="A402" s="148"/>
      <c r="B402" s="182"/>
      <c r="C402" s="23"/>
      <c r="D402" s="23"/>
      <c r="E402" s="23"/>
      <c r="F402" s="23"/>
      <c r="G402" s="23"/>
      <c r="H402" s="23"/>
      <c r="I402" s="23"/>
      <c r="J402" s="23"/>
      <c r="K402" s="23"/>
      <c r="L402" s="182"/>
      <c r="M402" s="182"/>
      <c r="N402" s="182"/>
      <c r="O402" s="182"/>
      <c r="P402" s="182"/>
      <c r="Q402" s="182"/>
      <c r="R402" s="182"/>
      <c r="S402" s="182"/>
      <c r="T402" s="182"/>
      <c r="U402" s="182"/>
      <c r="V402" s="182"/>
      <c r="W402" s="182"/>
      <c r="X402" s="182"/>
      <c r="Y402" s="182"/>
      <c r="Z402" s="182"/>
      <c r="AA402" s="182"/>
      <c r="AB402" s="182"/>
      <c r="AC402" s="182"/>
      <c r="AD402" s="182"/>
      <c r="AE402" s="182"/>
      <c r="AF402" s="182"/>
      <c r="AG402" s="182"/>
      <c r="AH402" s="182"/>
      <c r="AI402" s="182"/>
      <c r="AJ402" s="182"/>
      <c r="AK402" s="182"/>
      <c r="AL402" s="182"/>
      <c r="AM402" s="182"/>
      <c r="AN402" s="182"/>
      <c r="AO402" s="182"/>
      <c r="AP402" s="23"/>
      <c r="AQ402" s="23"/>
      <c r="AR402" s="23"/>
      <c r="AS402" s="23"/>
      <c r="AT402" s="182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183"/>
      <c r="BS402" s="183"/>
      <c r="BT402" s="150"/>
      <c r="BU402" s="150"/>
      <c r="BV402" s="150"/>
      <c r="BW402" s="113"/>
      <c r="BX402" s="113"/>
      <c r="BY402" s="113"/>
      <c r="BZ402" s="23"/>
    </row>
    <row r="403" ht="15.75" customHeight="1">
      <c r="A403" s="148"/>
      <c r="B403" s="182"/>
      <c r="C403" s="23"/>
      <c r="D403" s="23"/>
      <c r="E403" s="23"/>
      <c r="F403" s="23"/>
      <c r="G403" s="23"/>
      <c r="H403" s="23"/>
      <c r="I403" s="23"/>
      <c r="J403" s="23"/>
      <c r="K403" s="23"/>
      <c r="L403" s="182"/>
      <c r="M403" s="182"/>
      <c r="N403" s="182"/>
      <c r="O403" s="182"/>
      <c r="P403" s="182"/>
      <c r="Q403" s="182"/>
      <c r="R403" s="182"/>
      <c r="S403" s="182"/>
      <c r="T403" s="182"/>
      <c r="U403" s="182"/>
      <c r="V403" s="182"/>
      <c r="W403" s="182"/>
      <c r="X403" s="182"/>
      <c r="Y403" s="182"/>
      <c r="Z403" s="182"/>
      <c r="AA403" s="182"/>
      <c r="AB403" s="182"/>
      <c r="AC403" s="182"/>
      <c r="AD403" s="182"/>
      <c r="AE403" s="182"/>
      <c r="AF403" s="182"/>
      <c r="AG403" s="182"/>
      <c r="AH403" s="182"/>
      <c r="AI403" s="182"/>
      <c r="AJ403" s="182"/>
      <c r="AK403" s="182"/>
      <c r="AL403" s="182"/>
      <c r="AM403" s="182"/>
      <c r="AN403" s="182"/>
      <c r="AO403" s="182"/>
      <c r="AP403" s="23"/>
      <c r="AQ403" s="23"/>
      <c r="AR403" s="23"/>
      <c r="AS403" s="23"/>
      <c r="AT403" s="182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183"/>
      <c r="BS403" s="183"/>
      <c r="BT403" s="150"/>
      <c r="BU403" s="150"/>
      <c r="BV403" s="150"/>
      <c r="BW403" s="113"/>
      <c r="BX403" s="113"/>
      <c r="BY403" s="113"/>
      <c r="BZ403" s="23"/>
    </row>
    <row r="404" ht="15.75" customHeight="1">
      <c r="A404" s="148"/>
      <c r="B404" s="182"/>
      <c r="C404" s="23"/>
      <c r="D404" s="23"/>
      <c r="E404" s="23"/>
      <c r="F404" s="23"/>
      <c r="G404" s="23"/>
      <c r="H404" s="23"/>
      <c r="I404" s="23"/>
      <c r="J404" s="23"/>
      <c r="K404" s="23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  <c r="Z404" s="182"/>
      <c r="AA404" s="182"/>
      <c r="AB404" s="182"/>
      <c r="AC404" s="182"/>
      <c r="AD404" s="182"/>
      <c r="AE404" s="182"/>
      <c r="AF404" s="182"/>
      <c r="AG404" s="182"/>
      <c r="AH404" s="182"/>
      <c r="AI404" s="182"/>
      <c r="AJ404" s="182"/>
      <c r="AK404" s="182"/>
      <c r="AL404" s="182"/>
      <c r="AM404" s="182"/>
      <c r="AN404" s="182"/>
      <c r="AO404" s="182"/>
      <c r="AP404" s="23"/>
      <c r="AQ404" s="23"/>
      <c r="AR404" s="23"/>
      <c r="AS404" s="23"/>
      <c r="AT404" s="182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183"/>
      <c r="BS404" s="183"/>
      <c r="BT404" s="150"/>
      <c r="BU404" s="150"/>
      <c r="BV404" s="150"/>
      <c r="BW404" s="113"/>
      <c r="BX404" s="113"/>
      <c r="BY404" s="113"/>
      <c r="BZ404" s="23"/>
    </row>
    <row r="405" ht="15.75" customHeight="1">
      <c r="A405" s="148"/>
      <c r="B405" s="182"/>
      <c r="C405" s="23"/>
      <c r="D405" s="23"/>
      <c r="E405" s="23"/>
      <c r="F405" s="23"/>
      <c r="G405" s="23"/>
      <c r="H405" s="23"/>
      <c r="I405" s="23"/>
      <c r="J405" s="23"/>
      <c r="K405" s="23"/>
      <c r="L405" s="182"/>
      <c r="M405" s="182"/>
      <c r="N405" s="182"/>
      <c r="O405" s="182"/>
      <c r="P405" s="182"/>
      <c r="Q405" s="182"/>
      <c r="R405" s="182"/>
      <c r="S405" s="182"/>
      <c r="T405" s="182"/>
      <c r="U405" s="182"/>
      <c r="V405" s="182"/>
      <c r="W405" s="182"/>
      <c r="X405" s="182"/>
      <c r="Y405" s="182"/>
      <c r="Z405" s="182"/>
      <c r="AA405" s="182"/>
      <c r="AB405" s="182"/>
      <c r="AC405" s="182"/>
      <c r="AD405" s="182"/>
      <c r="AE405" s="182"/>
      <c r="AF405" s="182"/>
      <c r="AG405" s="182"/>
      <c r="AH405" s="182"/>
      <c r="AI405" s="182"/>
      <c r="AJ405" s="182"/>
      <c r="AK405" s="182"/>
      <c r="AL405" s="182"/>
      <c r="AM405" s="182"/>
      <c r="AN405" s="182"/>
      <c r="AO405" s="182"/>
      <c r="AP405" s="23"/>
      <c r="AQ405" s="23"/>
      <c r="AR405" s="23"/>
      <c r="AS405" s="23"/>
      <c r="AT405" s="182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183"/>
      <c r="BS405" s="183"/>
      <c r="BT405" s="150"/>
      <c r="BU405" s="150"/>
      <c r="BV405" s="150"/>
      <c r="BW405" s="113"/>
      <c r="BX405" s="113"/>
      <c r="BY405" s="113"/>
      <c r="BZ405" s="23"/>
    </row>
    <row r="406" ht="15.75" customHeight="1">
      <c r="A406" s="148"/>
      <c r="B406" s="182"/>
      <c r="C406" s="23"/>
      <c r="D406" s="23"/>
      <c r="E406" s="23"/>
      <c r="F406" s="23"/>
      <c r="G406" s="23"/>
      <c r="H406" s="23"/>
      <c r="I406" s="23"/>
      <c r="J406" s="23"/>
      <c r="K406" s="23"/>
      <c r="L406" s="182"/>
      <c r="M406" s="182"/>
      <c r="N406" s="182"/>
      <c r="O406" s="182"/>
      <c r="P406" s="182"/>
      <c r="Q406" s="182"/>
      <c r="R406" s="182"/>
      <c r="S406" s="182"/>
      <c r="T406" s="182"/>
      <c r="U406" s="182"/>
      <c r="V406" s="182"/>
      <c r="W406" s="182"/>
      <c r="X406" s="182"/>
      <c r="Y406" s="182"/>
      <c r="Z406" s="182"/>
      <c r="AA406" s="182"/>
      <c r="AB406" s="182"/>
      <c r="AC406" s="182"/>
      <c r="AD406" s="182"/>
      <c r="AE406" s="182"/>
      <c r="AF406" s="182"/>
      <c r="AG406" s="182"/>
      <c r="AH406" s="182"/>
      <c r="AI406" s="182"/>
      <c r="AJ406" s="182"/>
      <c r="AK406" s="182"/>
      <c r="AL406" s="182"/>
      <c r="AM406" s="182"/>
      <c r="AN406" s="182"/>
      <c r="AO406" s="182"/>
      <c r="AP406" s="23"/>
      <c r="AQ406" s="23"/>
      <c r="AR406" s="23"/>
      <c r="AS406" s="23"/>
      <c r="AT406" s="182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183"/>
      <c r="BS406" s="183"/>
      <c r="BT406" s="150"/>
      <c r="BU406" s="150"/>
      <c r="BV406" s="150"/>
      <c r="BW406" s="113"/>
      <c r="BX406" s="113"/>
      <c r="BY406" s="113"/>
      <c r="BZ406" s="23"/>
    </row>
    <row r="407" ht="15.75" customHeight="1">
      <c r="A407" s="148"/>
      <c r="B407" s="182"/>
      <c r="C407" s="23"/>
      <c r="D407" s="23"/>
      <c r="E407" s="23"/>
      <c r="F407" s="23"/>
      <c r="G407" s="23"/>
      <c r="H407" s="23"/>
      <c r="I407" s="23"/>
      <c r="J407" s="23"/>
      <c r="K407" s="23"/>
      <c r="L407" s="182"/>
      <c r="M407" s="182"/>
      <c r="N407" s="182"/>
      <c r="O407" s="182"/>
      <c r="P407" s="182"/>
      <c r="Q407" s="182"/>
      <c r="R407" s="182"/>
      <c r="S407" s="182"/>
      <c r="T407" s="182"/>
      <c r="U407" s="182"/>
      <c r="V407" s="182"/>
      <c r="W407" s="182"/>
      <c r="X407" s="182"/>
      <c r="Y407" s="182"/>
      <c r="Z407" s="182"/>
      <c r="AA407" s="182"/>
      <c r="AB407" s="182"/>
      <c r="AC407" s="182"/>
      <c r="AD407" s="182"/>
      <c r="AE407" s="182"/>
      <c r="AF407" s="182"/>
      <c r="AG407" s="182"/>
      <c r="AH407" s="182"/>
      <c r="AI407" s="182"/>
      <c r="AJ407" s="182"/>
      <c r="AK407" s="182"/>
      <c r="AL407" s="182"/>
      <c r="AM407" s="182"/>
      <c r="AN407" s="182"/>
      <c r="AO407" s="182"/>
      <c r="AP407" s="23"/>
      <c r="AQ407" s="23"/>
      <c r="AR407" s="23"/>
      <c r="AS407" s="23"/>
      <c r="AT407" s="182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183"/>
      <c r="BS407" s="183"/>
      <c r="BT407" s="150"/>
      <c r="BU407" s="150"/>
      <c r="BV407" s="150"/>
      <c r="BW407" s="113"/>
      <c r="BX407" s="113"/>
      <c r="BY407" s="113"/>
      <c r="BZ407" s="23"/>
    </row>
    <row r="408" ht="15.75" customHeight="1">
      <c r="A408" s="148"/>
      <c r="B408" s="182"/>
      <c r="C408" s="23"/>
      <c r="D408" s="23"/>
      <c r="E408" s="23"/>
      <c r="F408" s="23"/>
      <c r="G408" s="23"/>
      <c r="H408" s="23"/>
      <c r="I408" s="23"/>
      <c r="J408" s="23"/>
      <c r="K408" s="23"/>
      <c r="L408" s="182"/>
      <c r="M408" s="182"/>
      <c r="N408" s="182"/>
      <c r="O408" s="182"/>
      <c r="P408" s="182"/>
      <c r="Q408" s="182"/>
      <c r="R408" s="182"/>
      <c r="S408" s="182"/>
      <c r="T408" s="182"/>
      <c r="U408" s="182"/>
      <c r="V408" s="182"/>
      <c r="W408" s="182"/>
      <c r="X408" s="182"/>
      <c r="Y408" s="182"/>
      <c r="Z408" s="182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182"/>
      <c r="AK408" s="182"/>
      <c r="AL408" s="182"/>
      <c r="AM408" s="182"/>
      <c r="AN408" s="182"/>
      <c r="AO408" s="182"/>
      <c r="AP408" s="23"/>
      <c r="AQ408" s="23"/>
      <c r="AR408" s="23"/>
      <c r="AS408" s="23"/>
      <c r="AT408" s="182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183"/>
      <c r="BS408" s="183"/>
      <c r="BT408" s="150"/>
      <c r="BU408" s="150"/>
      <c r="BV408" s="150"/>
      <c r="BW408" s="113"/>
      <c r="BX408" s="113"/>
      <c r="BY408" s="113"/>
      <c r="BZ408" s="23"/>
    </row>
    <row r="409" ht="15.75" customHeight="1">
      <c r="A409" s="148"/>
      <c r="B409" s="182"/>
      <c r="C409" s="23"/>
      <c r="D409" s="23"/>
      <c r="E409" s="23"/>
      <c r="F409" s="23"/>
      <c r="G409" s="23"/>
      <c r="H409" s="23"/>
      <c r="I409" s="23"/>
      <c r="J409" s="23"/>
      <c r="K409" s="23"/>
      <c r="L409" s="182"/>
      <c r="M409" s="182"/>
      <c r="N409" s="182"/>
      <c r="O409" s="182"/>
      <c r="P409" s="182"/>
      <c r="Q409" s="182"/>
      <c r="R409" s="182"/>
      <c r="S409" s="182"/>
      <c r="T409" s="182"/>
      <c r="U409" s="182"/>
      <c r="V409" s="182"/>
      <c r="W409" s="182"/>
      <c r="X409" s="182"/>
      <c r="Y409" s="182"/>
      <c r="Z409" s="182"/>
      <c r="AA409" s="182"/>
      <c r="AB409" s="182"/>
      <c r="AC409" s="182"/>
      <c r="AD409" s="182"/>
      <c r="AE409" s="182"/>
      <c r="AF409" s="182"/>
      <c r="AG409" s="182"/>
      <c r="AH409" s="182"/>
      <c r="AI409" s="182"/>
      <c r="AJ409" s="182"/>
      <c r="AK409" s="182"/>
      <c r="AL409" s="182"/>
      <c r="AM409" s="182"/>
      <c r="AN409" s="182"/>
      <c r="AO409" s="182"/>
      <c r="AP409" s="23"/>
      <c r="AQ409" s="23"/>
      <c r="AR409" s="23"/>
      <c r="AS409" s="23"/>
      <c r="AT409" s="182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183"/>
      <c r="BS409" s="183"/>
      <c r="BT409" s="150"/>
      <c r="BU409" s="150"/>
      <c r="BV409" s="150"/>
      <c r="BW409" s="113"/>
      <c r="BX409" s="113"/>
      <c r="BY409" s="113"/>
      <c r="BZ409" s="23"/>
    </row>
    <row r="410" ht="15.75" customHeight="1">
      <c r="A410" s="148"/>
      <c r="B410" s="182"/>
      <c r="C410" s="23"/>
      <c r="D410" s="23"/>
      <c r="E410" s="23"/>
      <c r="F410" s="23"/>
      <c r="G410" s="23"/>
      <c r="H410" s="23"/>
      <c r="I410" s="23"/>
      <c r="J410" s="23"/>
      <c r="K410" s="23"/>
      <c r="L410" s="182"/>
      <c r="M410" s="182"/>
      <c r="N410" s="182"/>
      <c r="O410" s="182"/>
      <c r="P410" s="182"/>
      <c r="Q410" s="182"/>
      <c r="R410" s="182"/>
      <c r="S410" s="182"/>
      <c r="T410" s="182"/>
      <c r="U410" s="182"/>
      <c r="V410" s="182"/>
      <c r="W410" s="182"/>
      <c r="X410" s="182"/>
      <c r="Y410" s="182"/>
      <c r="Z410" s="182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182"/>
      <c r="AK410" s="182"/>
      <c r="AL410" s="182"/>
      <c r="AM410" s="182"/>
      <c r="AN410" s="182"/>
      <c r="AO410" s="182"/>
      <c r="AP410" s="23"/>
      <c r="AQ410" s="23"/>
      <c r="AR410" s="23"/>
      <c r="AS410" s="23"/>
      <c r="AT410" s="182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183"/>
      <c r="BS410" s="183"/>
      <c r="BT410" s="150"/>
      <c r="BU410" s="150"/>
      <c r="BV410" s="150"/>
      <c r="BW410" s="113"/>
      <c r="BX410" s="113"/>
      <c r="BY410" s="113"/>
      <c r="BZ410" s="23"/>
    </row>
    <row r="411" ht="15.75" customHeight="1">
      <c r="A411" s="148"/>
      <c r="B411" s="182"/>
      <c r="C411" s="23"/>
      <c r="D411" s="23"/>
      <c r="E411" s="23"/>
      <c r="F411" s="23"/>
      <c r="G411" s="23"/>
      <c r="H411" s="23"/>
      <c r="I411" s="23"/>
      <c r="J411" s="23"/>
      <c r="K411" s="23"/>
      <c r="L411" s="182"/>
      <c r="M411" s="182"/>
      <c r="N411" s="182"/>
      <c r="O411" s="182"/>
      <c r="P411" s="182"/>
      <c r="Q411" s="182"/>
      <c r="R411" s="182"/>
      <c r="S411" s="182"/>
      <c r="T411" s="182"/>
      <c r="U411" s="182"/>
      <c r="V411" s="182"/>
      <c r="W411" s="182"/>
      <c r="X411" s="182"/>
      <c r="Y411" s="182"/>
      <c r="Z411" s="182"/>
      <c r="AA411" s="182"/>
      <c r="AB411" s="182"/>
      <c r="AC411" s="182"/>
      <c r="AD411" s="182"/>
      <c r="AE411" s="182"/>
      <c r="AF411" s="182"/>
      <c r="AG411" s="182"/>
      <c r="AH411" s="182"/>
      <c r="AI411" s="182"/>
      <c r="AJ411" s="182"/>
      <c r="AK411" s="182"/>
      <c r="AL411" s="182"/>
      <c r="AM411" s="182"/>
      <c r="AN411" s="182"/>
      <c r="AO411" s="182"/>
      <c r="AP411" s="23"/>
      <c r="AQ411" s="23"/>
      <c r="AR411" s="23"/>
      <c r="AS411" s="23"/>
      <c r="AT411" s="182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183"/>
      <c r="BS411" s="183"/>
      <c r="BT411" s="150"/>
      <c r="BU411" s="150"/>
      <c r="BV411" s="150"/>
      <c r="BW411" s="113"/>
      <c r="BX411" s="113"/>
      <c r="BY411" s="113"/>
      <c r="BZ411" s="23"/>
    </row>
    <row r="412" ht="15.75" customHeight="1">
      <c r="A412" s="148"/>
      <c r="B412" s="182"/>
      <c r="C412" s="23"/>
      <c r="D412" s="23"/>
      <c r="E412" s="23"/>
      <c r="F412" s="23"/>
      <c r="G412" s="23"/>
      <c r="H412" s="23"/>
      <c r="I412" s="23"/>
      <c r="J412" s="23"/>
      <c r="K412" s="23"/>
      <c r="L412" s="182"/>
      <c r="M412" s="182"/>
      <c r="N412" s="182"/>
      <c r="O412" s="182"/>
      <c r="P412" s="182"/>
      <c r="Q412" s="182"/>
      <c r="R412" s="182"/>
      <c r="S412" s="182"/>
      <c r="T412" s="182"/>
      <c r="U412" s="182"/>
      <c r="V412" s="182"/>
      <c r="W412" s="182"/>
      <c r="X412" s="182"/>
      <c r="Y412" s="182"/>
      <c r="Z412" s="182"/>
      <c r="AA412" s="182"/>
      <c r="AB412" s="182"/>
      <c r="AC412" s="182"/>
      <c r="AD412" s="182"/>
      <c r="AE412" s="182"/>
      <c r="AF412" s="182"/>
      <c r="AG412" s="182"/>
      <c r="AH412" s="182"/>
      <c r="AI412" s="182"/>
      <c r="AJ412" s="182"/>
      <c r="AK412" s="182"/>
      <c r="AL412" s="182"/>
      <c r="AM412" s="182"/>
      <c r="AN412" s="182"/>
      <c r="AO412" s="182"/>
      <c r="AP412" s="23"/>
      <c r="AQ412" s="23"/>
      <c r="AR412" s="23"/>
      <c r="AS412" s="23"/>
      <c r="AT412" s="182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183"/>
      <c r="BS412" s="183"/>
      <c r="BT412" s="150"/>
      <c r="BU412" s="150"/>
      <c r="BV412" s="150"/>
      <c r="BW412" s="113"/>
      <c r="BX412" s="113"/>
      <c r="BY412" s="113"/>
      <c r="BZ412" s="23"/>
    </row>
    <row r="413" ht="15.75" customHeight="1">
      <c r="A413" s="148"/>
      <c r="B413" s="182"/>
      <c r="C413" s="23"/>
      <c r="D413" s="23"/>
      <c r="E413" s="23"/>
      <c r="F413" s="23"/>
      <c r="G413" s="23"/>
      <c r="H413" s="23"/>
      <c r="I413" s="23"/>
      <c r="J413" s="23"/>
      <c r="K413" s="23"/>
      <c r="L413" s="182"/>
      <c r="M413" s="182"/>
      <c r="N413" s="182"/>
      <c r="O413" s="182"/>
      <c r="P413" s="182"/>
      <c r="Q413" s="182"/>
      <c r="R413" s="182"/>
      <c r="S413" s="182"/>
      <c r="T413" s="182"/>
      <c r="U413" s="182"/>
      <c r="V413" s="182"/>
      <c r="W413" s="182"/>
      <c r="X413" s="182"/>
      <c r="Y413" s="182"/>
      <c r="Z413" s="182"/>
      <c r="AA413" s="182"/>
      <c r="AB413" s="182"/>
      <c r="AC413" s="182"/>
      <c r="AD413" s="182"/>
      <c r="AE413" s="182"/>
      <c r="AF413" s="182"/>
      <c r="AG413" s="182"/>
      <c r="AH413" s="182"/>
      <c r="AI413" s="182"/>
      <c r="AJ413" s="182"/>
      <c r="AK413" s="182"/>
      <c r="AL413" s="182"/>
      <c r="AM413" s="182"/>
      <c r="AN413" s="182"/>
      <c r="AO413" s="182"/>
      <c r="AP413" s="23"/>
      <c r="AQ413" s="23"/>
      <c r="AR413" s="23"/>
      <c r="AS413" s="23"/>
      <c r="AT413" s="182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183"/>
      <c r="BS413" s="183"/>
      <c r="BT413" s="150"/>
      <c r="BU413" s="150"/>
      <c r="BV413" s="150"/>
      <c r="BW413" s="113"/>
      <c r="BX413" s="113"/>
      <c r="BY413" s="113"/>
      <c r="BZ413" s="23"/>
    </row>
    <row r="414" ht="15.75" customHeight="1">
      <c r="A414" s="148"/>
      <c r="B414" s="182"/>
      <c r="C414" s="23"/>
      <c r="D414" s="23"/>
      <c r="E414" s="23"/>
      <c r="F414" s="23"/>
      <c r="G414" s="23"/>
      <c r="H414" s="23"/>
      <c r="I414" s="23"/>
      <c r="J414" s="23"/>
      <c r="K414" s="23"/>
      <c r="L414" s="182"/>
      <c r="M414" s="182"/>
      <c r="N414" s="182"/>
      <c r="O414" s="182"/>
      <c r="P414" s="182"/>
      <c r="Q414" s="182"/>
      <c r="R414" s="182"/>
      <c r="S414" s="182"/>
      <c r="T414" s="182"/>
      <c r="U414" s="182"/>
      <c r="V414" s="182"/>
      <c r="W414" s="182"/>
      <c r="X414" s="182"/>
      <c r="Y414" s="182"/>
      <c r="Z414" s="182"/>
      <c r="AA414" s="182"/>
      <c r="AB414" s="182"/>
      <c r="AC414" s="182"/>
      <c r="AD414" s="182"/>
      <c r="AE414" s="182"/>
      <c r="AF414" s="182"/>
      <c r="AG414" s="182"/>
      <c r="AH414" s="182"/>
      <c r="AI414" s="182"/>
      <c r="AJ414" s="182"/>
      <c r="AK414" s="182"/>
      <c r="AL414" s="182"/>
      <c r="AM414" s="182"/>
      <c r="AN414" s="182"/>
      <c r="AO414" s="182"/>
      <c r="AP414" s="23"/>
      <c r="AQ414" s="23"/>
      <c r="AR414" s="23"/>
      <c r="AS414" s="23"/>
      <c r="AT414" s="182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183"/>
      <c r="BS414" s="183"/>
      <c r="BT414" s="150"/>
      <c r="BU414" s="150"/>
      <c r="BV414" s="150"/>
      <c r="BW414" s="113"/>
      <c r="BX414" s="113"/>
      <c r="BY414" s="113"/>
      <c r="BZ414" s="23"/>
    </row>
    <row r="415" ht="15.75" customHeight="1">
      <c r="A415" s="148"/>
      <c r="B415" s="182"/>
      <c r="C415" s="23"/>
      <c r="D415" s="23"/>
      <c r="E415" s="23"/>
      <c r="F415" s="23"/>
      <c r="G415" s="23"/>
      <c r="H415" s="23"/>
      <c r="I415" s="23"/>
      <c r="J415" s="23"/>
      <c r="K415" s="23"/>
      <c r="L415" s="182"/>
      <c r="M415" s="182"/>
      <c r="N415" s="182"/>
      <c r="O415" s="182"/>
      <c r="P415" s="182"/>
      <c r="Q415" s="182"/>
      <c r="R415" s="182"/>
      <c r="S415" s="182"/>
      <c r="T415" s="182"/>
      <c r="U415" s="182"/>
      <c r="V415" s="182"/>
      <c r="W415" s="182"/>
      <c r="X415" s="182"/>
      <c r="Y415" s="182"/>
      <c r="Z415" s="182"/>
      <c r="AA415" s="182"/>
      <c r="AB415" s="182"/>
      <c r="AC415" s="182"/>
      <c r="AD415" s="182"/>
      <c r="AE415" s="182"/>
      <c r="AF415" s="182"/>
      <c r="AG415" s="182"/>
      <c r="AH415" s="182"/>
      <c r="AI415" s="182"/>
      <c r="AJ415" s="182"/>
      <c r="AK415" s="182"/>
      <c r="AL415" s="182"/>
      <c r="AM415" s="182"/>
      <c r="AN415" s="182"/>
      <c r="AO415" s="182"/>
      <c r="AP415" s="23"/>
      <c r="AQ415" s="23"/>
      <c r="AR415" s="23"/>
      <c r="AS415" s="23"/>
      <c r="AT415" s="182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183"/>
      <c r="BS415" s="183"/>
      <c r="BT415" s="150"/>
      <c r="BU415" s="150"/>
      <c r="BV415" s="150"/>
      <c r="BW415" s="113"/>
      <c r="BX415" s="113"/>
      <c r="BY415" s="113"/>
      <c r="BZ415" s="23"/>
    </row>
    <row r="416" ht="15.75" customHeight="1">
      <c r="A416" s="148"/>
      <c r="B416" s="182"/>
      <c r="C416" s="23"/>
      <c r="D416" s="23"/>
      <c r="E416" s="23"/>
      <c r="F416" s="23"/>
      <c r="G416" s="23"/>
      <c r="H416" s="23"/>
      <c r="I416" s="23"/>
      <c r="J416" s="23"/>
      <c r="K416" s="23"/>
      <c r="L416" s="182"/>
      <c r="M416" s="182"/>
      <c r="N416" s="182"/>
      <c r="O416" s="182"/>
      <c r="P416" s="182"/>
      <c r="Q416" s="182"/>
      <c r="R416" s="182"/>
      <c r="S416" s="182"/>
      <c r="T416" s="182"/>
      <c r="U416" s="182"/>
      <c r="V416" s="182"/>
      <c r="W416" s="182"/>
      <c r="X416" s="182"/>
      <c r="Y416" s="182"/>
      <c r="Z416" s="182"/>
      <c r="AA416" s="182"/>
      <c r="AB416" s="182"/>
      <c r="AC416" s="182"/>
      <c r="AD416" s="182"/>
      <c r="AE416" s="182"/>
      <c r="AF416" s="182"/>
      <c r="AG416" s="182"/>
      <c r="AH416" s="182"/>
      <c r="AI416" s="182"/>
      <c r="AJ416" s="182"/>
      <c r="AK416" s="182"/>
      <c r="AL416" s="182"/>
      <c r="AM416" s="182"/>
      <c r="AN416" s="182"/>
      <c r="AO416" s="182"/>
      <c r="AP416" s="23"/>
      <c r="AQ416" s="23"/>
      <c r="AR416" s="23"/>
      <c r="AS416" s="23"/>
      <c r="AT416" s="182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183"/>
      <c r="BS416" s="183"/>
      <c r="BT416" s="150"/>
      <c r="BU416" s="150"/>
      <c r="BV416" s="150"/>
      <c r="BW416" s="113"/>
      <c r="BX416" s="113"/>
      <c r="BY416" s="113"/>
      <c r="BZ416" s="23"/>
    </row>
    <row r="417" ht="15.75" customHeight="1">
      <c r="A417" s="148"/>
      <c r="B417" s="182"/>
      <c r="C417" s="23"/>
      <c r="D417" s="23"/>
      <c r="E417" s="23"/>
      <c r="F417" s="23"/>
      <c r="G417" s="23"/>
      <c r="H417" s="23"/>
      <c r="I417" s="23"/>
      <c r="J417" s="23"/>
      <c r="K417" s="23"/>
      <c r="L417" s="182"/>
      <c r="M417" s="182"/>
      <c r="N417" s="182"/>
      <c r="O417" s="182"/>
      <c r="P417" s="182"/>
      <c r="Q417" s="182"/>
      <c r="R417" s="182"/>
      <c r="S417" s="182"/>
      <c r="T417" s="182"/>
      <c r="U417" s="182"/>
      <c r="V417" s="182"/>
      <c r="W417" s="182"/>
      <c r="X417" s="182"/>
      <c r="Y417" s="182"/>
      <c r="Z417" s="182"/>
      <c r="AA417" s="182"/>
      <c r="AB417" s="182"/>
      <c r="AC417" s="182"/>
      <c r="AD417" s="182"/>
      <c r="AE417" s="182"/>
      <c r="AF417" s="182"/>
      <c r="AG417" s="182"/>
      <c r="AH417" s="182"/>
      <c r="AI417" s="182"/>
      <c r="AJ417" s="182"/>
      <c r="AK417" s="182"/>
      <c r="AL417" s="182"/>
      <c r="AM417" s="182"/>
      <c r="AN417" s="182"/>
      <c r="AO417" s="182"/>
      <c r="AP417" s="23"/>
      <c r="AQ417" s="23"/>
      <c r="AR417" s="23"/>
      <c r="AS417" s="23"/>
      <c r="AT417" s="182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183"/>
      <c r="BS417" s="183"/>
      <c r="BT417" s="150"/>
      <c r="BU417" s="150"/>
      <c r="BV417" s="150"/>
      <c r="BW417" s="113"/>
      <c r="BX417" s="113"/>
      <c r="BY417" s="113"/>
      <c r="BZ417" s="23"/>
    </row>
    <row r="418" ht="15.75" customHeight="1">
      <c r="A418" s="148"/>
      <c r="B418" s="182"/>
      <c r="C418" s="23"/>
      <c r="D418" s="23"/>
      <c r="E418" s="23"/>
      <c r="F418" s="23"/>
      <c r="G418" s="23"/>
      <c r="H418" s="23"/>
      <c r="I418" s="23"/>
      <c r="J418" s="23"/>
      <c r="K418" s="23"/>
      <c r="L418" s="182"/>
      <c r="M418" s="182"/>
      <c r="N418" s="182"/>
      <c r="O418" s="182"/>
      <c r="P418" s="182"/>
      <c r="Q418" s="182"/>
      <c r="R418" s="182"/>
      <c r="S418" s="182"/>
      <c r="T418" s="182"/>
      <c r="U418" s="182"/>
      <c r="V418" s="182"/>
      <c r="W418" s="182"/>
      <c r="X418" s="182"/>
      <c r="Y418" s="182"/>
      <c r="Z418" s="182"/>
      <c r="AA418" s="182"/>
      <c r="AB418" s="182"/>
      <c r="AC418" s="182"/>
      <c r="AD418" s="182"/>
      <c r="AE418" s="182"/>
      <c r="AF418" s="182"/>
      <c r="AG418" s="182"/>
      <c r="AH418" s="182"/>
      <c r="AI418" s="182"/>
      <c r="AJ418" s="182"/>
      <c r="AK418" s="182"/>
      <c r="AL418" s="182"/>
      <c r="AM418" s="182"/>
      <c r="AN418" s="182"/>
      <c r="AO418" s="182"/>
      <c r="AP418" s="23"/>
      <c r="AQ418" s="23"/>
      <c r="AR418" s="23"/>
      <c r="AS418" s="23"/>
      <c r="AT418" s="182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183"/>
      <c r="BS418" s="183"/>
      <c r="BT418" s="150"/>
      <c r="BU418" s="150"/>
      <c r="BV418" s="150"/>
      <c r="BW418" s="113"/>
      <c r="BX418" s="113"/>
      <c r="BY418" s="113"/>
      <c r="BZ418" s="23"/>
    </row>
    <row r="419" ht="15.75" customHeight="1">
      <c r="A419" s="148"/>
      <c r="B419" s="182"/>
      <c r="C419" s="23"/>
      <c r="D419" s="23"/>
      <c r="E419" s="23"/>
      <c r="F419" s="23"/>
      <c r="G419" s="23"/>
      <c r="H419" s="23"/>
      <c r="I419" s="23"/>
      <c r="J419" s="23"/>
      <c r="K419" s="23"/>
      <c r="L419" s="182"/>
      <c r="M419" s="182"/>
      <c r="N419" s="182"/>
      <c r="O419" s="182"/>
      <c r="P419" s="182"/>
      <c r="Q419" s="182"/>
      <c r="R419" s="182"/>
      <c r="S419" s="182"/>
      <c r="T419" s="182"/>
      <c r="U419" s="182"/>
      <c r="V419" s="182"/>
      <c r="W419" s="182"/>
      <c r="X419" s="182"/>
      <c r="Y419" s="182"/>
      <c r="Z419" s="182"/>
      <c r="AA419" s="182"/>
      <c r="AB419" s="182"/>
      <c r="AC419" s="182"/>
      <c r="AD419" s="182"/>
      <c r="AE419" s="182"/>
      <c r="AF419" s="182"/>
      <c r="AG419" s="182"/>
      <c r="AH419" s="182"/>
      <c r="AI419" s="182"/>
      <c r="AJ419" s="182"/>
      <c r="AK419" s="182"/>
      <c r="AL419" s="182"/>
      <c r="AM419" s="182"/>
      <c r="AN419" s="182"/>
      <c r="AO419" s="182"/>
      <c r="AP419" s="23"/>
      <c r="AQ419" s="23"/>
      <c r="AR419" s="23"/>
      <c r="AS419" s="23"/>
      <c r="AT419" s="182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183"/>
      <c r="BS419" s="183"/>
      <c r="BT419" s="150"/>
      <c r="BU419" s="150"/>
      <c r="BV419" s="150"/>
      <c r="BW419" s="113"/>
      <c r="BX419" s="113"/>
      <c r="BY419" s="113"/>
      <c r="BZ419" s="23"/>
    </row>
    <row r="420" ht="15.75" customHeight="1">
      <c r="A420" s="148"/>
      <c r="B420" s="182"/>
      <c r="C420" s="23"/>
      <c r="D420" s="23"/>
      <c r="E420" s="23"/>
      <c r="F420" s="23"/>
      <c r="G420" s="23"/>
      <c r="H420" s="23"/>
      <c r="I420" s="23"/>
      <c r="J420" s="23"/>
      <c r="K420" s="23"/>
      <c r="L420" s="182"/>
      <c r="M420" s="182"/>
      <c r="N420" s="182"/>
      <c r="O420" s="182"/>
      <c r="P420" s="182"/>
      <c r="Q420" s="182"/>
      <c r="R420" s="182"/>
      <c r="S420" s="182"/>
      <c r="T420" s="182"/>
      <c r="U420" s="182"/>
      <c r="V420" s="182"/>
      <c r="W420" s="182"/>
      <c r="X420" s="182"/>
      <c r="Y420" s="182"/>
      <c r="Z420" s="182"/>
      <c r="AA420" s="182"/>
      <c r="AB420" s="182"/>
      <c r="AC420" s="182"/>
      <c r="AD420" s="182"/>
      <c r="AE420" s="182"/>
      <c r="AF420" s="182"/>
      <c r="AG420" s="182"/>
      <c r="AH420" s="182"/>
      <c r="AI420" s="182"/>
      <c r="AJ420" s="182"/>
      <c r="AK420" s="182"/>
      <c r="AL420" s="182"/>
      <c r="AM420" s="182"/>
      <c r="AN420" s="182"/>
      <c r="AO420" s="182"/>
      <c r="AP420" s="23"/>
      <c r="AQ420" s="23"/>
      <c r="AR420" s="23"/>
      <c r="AS420" s="23"/>
      <c r="AT420" s="182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183"/>
      <c r="BS420" s="183"/>
      <c r="BT420" s="150"/>
      <c r="BU420" s="150"/>
      <c r="BV420" s="150"/>
      <c r="BW420" s="113"/>
      <c r="BX420" s="113"/>
      <c r="BY420" s="113"/>
      <c r="BZ420" s="23"/>
    </row>
    <row r="421" ht="15.75" customHeight="1">
      <c r="A421" s="148"/>
      <c r="B421" s="182"/>
      <c r="C421" s="23"/>
      <c r="D421" s="23"/>
      <c r="E421" s="23"/>
      <c r="F421" s="23"/>
      <c r="G421" s="23"/>
      <c r="H421" s="23"/>
      <c r="I421" s="23"/>
      <c r="J421" s="23"/>
      <c r="K421" s="23"/>
      <c r="L421" s="182"/>
      <c r="M421" s="182"/>
      <c r="N421" s="182"/>
      <c r="O421" s="182"/>
      <c r="P421" s="182"/>
      <c r="Q421" s="182"/>
      <c r="R421" s="182"/>
      <c r="S421" s="182"/>
      <c r="T421" s="182"/>
      <c r="U421" s="182"/>
      <c r="V421" s="182"/>
      <c r="W421" s="182"/>
      <c r="X421" s="182"/>
      <c r="Y421" s="182"/>
      <c r="Z421" s="182"/>
      <c r="AA421" s="182"/>
      <c r="AB421" s="182"/>
      <c r="AC421" s="182"/>
      <c r="AD421" s="182"/>
      <c r="AE421" s="182"/>
      <c r="AF421" s="182"/>
      <c r="AG421" s="182"/>
      <c r="AH421" s="182"/>
      <c r="AI421" s="182"/>
      <c r="AJ421" s="182"/>
      <c r="AK421" s="182"/>
      <c r="AL421" s="182"/>
      <c r="AM421" s="182"/>
      <c r="AN421" s="182"/>
      <c r="AO421" s="182"/>
      <c r="AP421" s="23"/>
      <c r="AQ421" s="23"/>
      <c r="AR421" s="23"/>
      <c r="AS421" s="23"/>
      <c r="AT421" s="182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183"/>
      <c r="BS421" s="183"/>
      <c r="BT421" s="150"/>
      <c r="BU421" s="150"/>
      <c r="BV421" s="150"/>
      <c r="BW421" s="113"/>
      <c r="BX421" s="113"/>
      <c r="BY421" s="113"/>
      <c r="BZ421" s="23"/>
    </row>
    <row r="422" ht="15.75" customHeight="1">
      <c r="A422" s="148"/>
      <c r="B422" s="182"/>
      <c r="C422" s="23"/>
      <c r="D422" s="23"/>
      <c r="E422" s="23"/>
      <c r="F422" s="23"/>
      <c r="G422" s="23"/>
      <c r="H422" s="23"/>
      <c r="I422" s="23"/>
      <c r="J422" s="23"/>
      <c r="K422" s="23"/>
      <c r="L422" s="182"/>
      <c r="M422" s="182"/>
      <c r="N422" s="182"/>
      <c r="O422" s="182"/>
      <c r="P422" s="182"/>
      <c r="Q422" s="182"/>
      <c r="R422" s="182"/>
      <c r="S422" s="182"/>
      <c r="T422" s="182"/>
      <c r="U422" s="182"/>
      <c r="V422" s="182"/>
      <c r="W422" s="182"/>
      <c r="X422" s="182"/>
      <c r="Y422" s="182"/>
      <c r="Z422" s="182"/>
      <c r="AA422" s="182"/>
      <c r="AB422" s="182"/>
      <c r="AC422" s="182"/>
      <c r="AD422" s="182"/>
      <c r="AE422" s="182"/>
      <c r="AF422" s="182"/>
      <c r="AG422" s="182"/>
      <c r="AH422" s="182"/>
      <c r="AI422" s="182"/>
      <c r="AJ422" s="182"/>
      <c r="AK422" s="182"/>
      <c r="AL422" s="182"/>
      <c r="AM422" s="182"/>
      <c r="AN422" s="182"/>
      <c r="AO422" s="182"/>
      <c r="AP422" s="23"/>
      <c r="AQ422" s="23"/>
      <c r="AR422" s="23"/>
      <c r="AS422" s="23"/>
      <c r="AT422" s="182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183"/>
      <c r="BS422" s="183"/>
      <c r="BT422" s="150"/>
      <c r="BU422" s="150"/>
      <c r="BV422" s="150"/>
      <c r="BW422" s="113"/>
      <c r="BX422" s="113"/>
      <c r="BY422" s="113"/>
      <c r="BZ422" s="23"/>
    </row>
    <row r="423" ht="15.75" customHeight="1">
      <c r="A423" s="148"/>
      <c r="B423" s="182"/>
      <c r="C423" s="23"/>
      <c r="D423" s="23"/>
      <c r="E423" s="23"/>
      <c r="F423" s="23"/>
      <c r="G423" s="23"/>
      <c r="H423" s="23"/>
      <c r="I423" s="23"/>
      <c r="J423" s="23"/>
      <c r="K423" s="23"/>
      <c r="L423" s="182"/>
      <c r="M423" s="182"/>
      <c r="N423" s="182"/>
      <c r="O423" s="182"/>
      <c r="P423" s="182"/>
      <c r="Q423" s="182"/>
      <c r="R423" s="182"/>
      <c r="S423" s="182"/>
      <c r="T423" s="182"/>
      <c r="U423" s="182"/>
      <c r="V423" s="182"/>
      <c r="W423" s="182"/>
      <c r="X423" s="182"/>
      <c r="Y423" s="182"/>
      <c r="Z423" s="182"/>
      <c r="AA423" s="182"/>
      <c r="AB423" s="182"/>
      <c r="AC423" s="182"/>
      <c r="AD423" s="182"/>
      <c r="AE423" s="182"/>
      <c r="AF423" s="182"/>
      <c r="AG423" s="182"/>
      <c r="AH423" s="182"/>
      <c r="AI423" s="182"/>
      <c r="AJ423" s="182"/>
      <c r="AK423" s="182"/>
      <c r="AL423" s="182"/>
      <c r="AM423" s="182"/>
      <c r="AN423" s="182"/>
      <c r="AO423" s="182"/>
      <c r="AP423" s="23"/>
      <c r="AQ423" s="23"/>
      <c r="AR423" s="23"/>
      <c r="AS423" s="23"/>
      <c r="AT423" s="182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183"/>
      <c r="BS423" s="183"/>
      <c r="BT423" s="150"/>
      <c r="BU423" s="150"/>
      <c r="BV423" s="150"/>
      <c r="BW423" s="113"/>
      <c r="BX423" s="113"/>
      <c r="BY423" s="113"/>
      <c r="BZ423" s="23"/>
    </row>
    <row r="424" ht="15.75" customHeight="1">
      <c r="A424" s="148"/>
      <c r="B424" s="182"/>
      <c r="C424" s="23"/>
      <c r="D424" s="23"/>
      <c r="E424" s="23"/>
      <c r="F424" s="23"/>
      <c r="G424" s="23"/>
      <c r="H424" s="23"/>
      <c r="I424" s="23"/>
      <c r="J424" s="23"/>
      <c r="K424" s="23"/>
      <c r="L424" s="182"/>
      <c r="M424" s="182"/>
      <c r="N424" s="182"/>
      <c r="O424" s="182"/>
      <c r="P424" s="182"/>
      <c r="Q424" s="182"/>
      <c r="R424" s="182"/>
      <c r="S424" s="182"/>
      <c r="T424" s="182"/>
      <c r="U424" s="182"/>
      <c r="V424" s="182"/>
      <c r="W424" s="182"/>
      <c r="X424" s="182"/>
      <c r="Y424" s="182"/>
      <c r="Z424" s="182"/>
      <c r="AA424" s="182"/>
      <c r="AB424" s="182"/>
      <c r="AC424" s="182"/>
      <c r="AD424" s="182"/>
      <c r="AE424" s="182"/>
      <c r="AF424" s="182"/>
      <c r="AG424" s="182"/>
      <c r="AH424" s="182"/>
      <c r="AI424" s="182"/>
      <c r="AJ424" s="182"/>
      <c r="AK424" s="182"/>
      <c r="AL424" s="182"/>
      <c r="AM424" s="182"/>
      <c r="AN424" s="182"/>
      <c r="AO424" s="182"/>
      <c r="AP424" s="23"/>
      <c r="AQ424" s="23"/>
      <c r="AR424" s="23"/>
      <c r="AS424" s="23"/>
      <c r="AT424" s="182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183"/>
      <c r="BS424" s="183"/>
      <c r="BT424" s="150"/>
      <c r="BU424" s="150"/>
      <c r="BV424" s="150"/>
      <c r="BW424" s="113"/>
      <c r="BX424" s="113"/>
      <c r="BY424" s="113"/>
      <c r="BZ424" s="23"/>
    </row>
    <row r="425" ht="15.75" customHeight="1">
      <c r="A425" s="148"/>
      <c r="B425" s="182"/>
      <c r="C425" s="23"/>
      <c r="D425" s="23"/>
      <c r="E425" s="23"/>
      <c r="F425" s="23"/>
      <c r="G425" s="23"/>
      <c r="H425" s="23"/>
      <c r="I425" s="23"/>
      <c r="J425" s="23"/>
      <c r="K425" s="23"/>
      <c r="L425" s="182"/>
      <c r="M425" s="182"/>
      <c r="N425" s="182"/>
      <c r="O425" s="182"/>
      <c r="P425" s="182"/>
      <c r="Q425" s="182"/>
      <c r="R425" s="182"/>
      <c r="S425" s="182"/>
      <c r="T425" s="182"/>
      <c r="U425" s="182"/>
      <c r="V425" s="182"/>
      <c r="W425" s="182"/>
      <c r="X425" s="182"/>
      <c r="Y425" s="182"/>
      <c r="Z425" s="182"/>
      <c r="AA425" s="182"/>
      <c r="AB425" s="182"/>
      <c r="AC425" s="182"/>
      <c r="AD425" s="182"/>
      <c r="AE425" s="182"/>
      <c r="AF425" s="182"/>
      <c r="AG425" s="182"/>
      <c r="AH425" s="182"/>
      <c r="AI425" s="182"/>
      <c r="AJ425" s="182"/>
      <c r="AK425" s="182"/>
      <c r="AL425" s="182"/>
      <c r="AM425" s="182"/>
      <c r="AN425" s="182"/>
      <c r="AO425" s="182"/>
      <c r="AP425" s="23"/>
      <c r="AQ425" s="23"/>
      <c r="AR425" s="23"/>
      <c r="AS425" s="23"/>
      <c r="AT425" s="182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183"/>
      <c r="BS425" s="183"/>
      <c r="BT425" s="150"/>
      <c r="BU425" s="150"/>
      <c r="BV425" s="150"/>
      <c r="BW425" s="113"/>
      <c r="BX425" s="113"/>
      <c r="BY425" s="113"/>
      <c r="BZ425" s="23"/>
    </row>
    <row r="426" ht="15.75" customHeight="1">
      <c r="A426" s="148"/>
      <c r="B426" s="182"/>
      <c r="C426" s="23"/>
      <c r="D426" s="23"/>
      <c r="E426" s="23"/>
      <c r="F426" s="23"/>
      <c r="G426" s="23"/>
      <c r="H426" s="23"/>
      <c r="I426" s="23"/>
      <c r="J426" s="23"/>
      <c r="K426" s="23"/>
      <c r="L426" s="182"/>
      <c r="M426" s="182"/>
      <c r="N426" s="182"/>
      <c r="O426" s="182"/>
      <c r="P426" s="182"/>
      <c r="Q426" s="182"/>
      <c r="R426" s="182"/>
      <c r="S426" s="182"/>
      <c r="T426" s="182"/>
      <c r="U426" s="182"/>
      <c r="V426" s="182"/>
      <c r="W426" s="182"/>
      <c r="X426" s="182"/>
      <c r="Y426" s="182"/>
      <c r="Z426" s="182"/>
      <c r="AA426" s="182"/>
      <c r="AB426" s="182"/>
      <c r="AC426" s="182"/>
      <c r="AD426" s="182"/>
      <c r="AE426" s="182"/>
      <c r="AF426" s="182"/>
      <c r="AG426" s="182"/>
      <c r="AH426" s="182"/>
      <c r="AI426" s="182"/>
      <c r="AJ426" s="182"/>
      <c r="AK426" s="182"/>
      <c r="AL426" s="182"/>
      <c r="AM426" s="182"/>
      <c r="AN426" s="182"/>
      <c r="AO426" s="182"/>
      <c r="AP426" s="23"/>
      <c r="AQ426" s="23"/>
      <c r="AR426" s="23"/>
      <c r="AS426" s="23"/>
      <c r="AT426" s="182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183"/>
      <c r="BS426" s="183"/>
      <c r="BT426" s="150"/>
      <c r="BU426" s="150"/>
      <c r="BV426" s="150"/>
      <c r="BW426" s="113"/>
      <c r="BX426" s="113"/>
      <c r="BY426" s="113"/>
      <c r="BZ426" s="23"/>
    </row>
    <row r="427" ht="15.75" customHeight="1">
      <c r="A427" s="148"/>
      <c r="B427" s="182"/>
      <c r="C427" s="23"/>
      <c r="D427" s="23"/>
      <c r="E427" s="23"/>
      <c r="F427" s="23"/>
      <c r="G427" s="23"/>
      <c r="H427" s="23"/>
      <c r="I427" s="23"/>
      <c r="J427" s="23"/>
      <c r="K427" s="23"/>
      <c r="L427" s="182"/>
      <c r="M427" s="182"/>
      <c r="N427" s="182"/>
      <c r="O427" s="182"/>
      <c r="P427" s="182"/>
      <c r="Q427" s="182"/>
      <c r="R427" s="182"/>
      <c r="S427" s="182"/>
      <c r="T427" s="182"/>
      <c r="U427" s="182"/>
      <c r="V427" s="182"/>
      <c r="W427" s="182"/>
      <c r="X427" s="182"/>
      <c r="Y427" s="182"/>
      <c r="Z427" s="182"/>
      <c r="AA427" s="182"/>
      <c r="AB427" s="182"/>
      <c r="AC427" s="182"/>
      <c r="AD427" s="182"/>
      <c r="AE427" s="182"/>
      <c r="AF427" s="182"/>
      <c r="AG427" s="182"/>
      <c r="AH427" s="182"/>
      <c r="AI427" s="182"/>
      <c r="AJ427" s="182"/>
      <c r="AK427" s="182"/>
      <c r="AL427" s="182"/>
      <c r="AM427" s="182"/>
      <c r="AN427" s="182"/>
      <c r="AO427" s="182"/>
      <c r="AP427" s="23"/>
      <c r="AQ427" s="23"/>
      <c r="AR427" s="23"/>
      <c r="AS427" s="23"/>
      <c r="AT427" s="182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183"/>
      <c r="BS427" s="183"/>
      <c r="BT427" s="150"/>
      <c r="BU427" s="150"/>
      <c r="BV427" s="150"/>
      <c r="BW427" s="113"/>
      <c r="BX427" s="113"/>
      <c r="BY427" s="113"/>
      <c r="BZ427" s="23"/>
    </row>
    <row r="428" ht="15.75" customHeight="1">
      <c r="A428" s="148"/>
      <c r="B428" s="182"/>
      <c r="C428" s="23"/>
      <c r="D428" s="23"/>
      <c r="E428" s="23"/>
      <c r="F428" s="23"/>
      <c r="G428" s="23"/>
      <c r="H428" s="23"/>
      <c r="I428" s="23"/>
      <c r="J428" s="23"/>
      <c r="K428" s="23"/>
      <c r="L428" s="182"/>
      <c r="M428" s="182"/>
      <c r="N428" s="182"/>
      <c r="O428" s="182"/>
      <c r="P428" s="182"/>
      <c r="Q428" s="182"/>
      <c r="R428" s="182"/>
      <c r="S428" s="182"/>
      <c r="T428" s="182"/>
      <c r="U428" s="182"/>
      <c r="V428" s="182"/>
      <c r="W428" s="182"/>
      <c r="X428" s="182"/>
      <c r="Y428" s="182"/>
      <c r="Z428" s="182"/>
      <c r="AA428" s="182"/>
      <c r="AB428" s="182"/>
      <c r="AC428" s="182"/>
      <c r="AD428" s="182"/>
      <c r="AE428" s="182"/>
      <c r="AF428" s="182"/>
      <c r="AG428" s="182"/>
      <c r="AH428" s="182"/>
      <c r="AI428" s="182"/>
      <c r="AJ428" s="182"/>
      <c r="AK428" s="182"/>
      <c r="AL428" s="182"/>
      <c r="AM428" s="182"/>
      <c r="AN428" s="182"/>
      <c r="AO428" s="182"/>
      <c r="AP428" s="23"/>
      <c r="AQ428" s="23"/>
      <c r="AR428" s="23"/>
      <c r="AS428" s="23"/>
      <c r="AT428" s="182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183"/>
      <c r="BS428" s="183"/>
      <c r="BT428" s="150"/>
      <c r="BU428" s="150"/>
      <c r="BV428" s="150"/>
      <c r="BW428" s="113"/>
      <c r="BX428" s="113"/>
      <c r="BY428" s="113"/>
      <c r="BZ428" s="23"/>
    </row>
    <row r="429" ht="15.75" customHeight="1">
      <c r="A429" s="148"/>
      <c r="B429" s="182"/>
      <c r="C429" s="23"/>
      <c r="D429" s="23"/>
      <c r="E429" s="23"/>
      <c r="F429" s="23"/>
      <c r="G429" s="23"/>
      <c r="H429" s="23"/>
      <c r="I429" s="23"/>
      <c r="J429" s="23"/>
      <c r="K429" s="23"/>
      <c r="L429" s="182"/>
      <c r="M429" s="182"/>
      <c r="N429" s="182"/>
      <c r="O429" s="182"/>
      <c r="P429" s="182"/>
      <c r="Q429" s="182"/>
      <c r="R429" s="182"/>
      <c r="S429" s="182"/>
      <c r="T429" s="182"/>
      <c r="U429" s="182"/>
      <c r="V429" s="182"/>
      <c r="W429" s="182"/>
      <c r="X429" s="182"/>
      <c r="Y429" s="182"/>
      <c r="Z429" s="182"/>
      <c r="AA429" s="182"/>
      <c r="AB429" s="182"/>
      <c r="AC429" s="182"/>
      <c r="AD429" s="182"/>
      <c r="AE429" s="182"/>
      <c r="AF429" s="182"/>
      <c r="AG429" s="182"/>
      <c r="AH429" s="182"/>
      <c r="AI429" s="182"/>
      <c r="AJ429" s="182"/>
      <c r="AK429" s="182"/>
      <c r="AL429" s="182"/>
      <c r="AM429" s="182"/>
      <c r="AN429" s="182"/>
      <c r="AO429" s="182"/>
      <c r="AP429" s="23"/>
      <c r="AQ429" s="23"/>
      <c r="AR429" s="23"/>
      <c r="AS429" s="23"/>
      <c r="AT429" s="182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183"/>
      <c r="BS429" s="183"/>
      <c r="BT429" s="150"/>
      <c r="BU429" s="150"/>
      <c r="BV429" s="150"/>
      <c r="BW429" s="113"/>
      <c r="BX429" s="113"/>
      <c r="BY429" s="113"/>
      <c r="BZ429" s="23"/>
    </row>
    <row r="430" ht="15.75" customHeight="1">
      <c r="A430" s="148"/>
      <c r="B430" s="182"/>
      <c r="C430" s="23"/>
      <c r="D430" s="23"/>
      <c r="E430" s="23"/>
      <c r="F430" s="23"/>
      <c r="G430" s="23"/>
      <c r="H430" s="23"/>
      <c r="I430" s="23"/>
      <c r="J430" s="23"/>
      <c r="K430" s="23"/>
      <c r="L430" s="182"/>
      <c r="M430" s="182"/>
      <c r="N430" s="182"/>
      <c r="O430" s="182"/>
      <c r="P430" s="182"/>
      <c r="Q430" s="182"/>
      <c r="R430" s="182"/>
      <c r="S430" s="182"/>
      <c r="T430" s="182"/>
      <c r="U430" s="182"/>
      <c r="V430" s="182"/>
      <c r="W430" s="182"/>
      <c r="X430" s="182"/>
      <c r="Y430" s="182"/>
      <c r="Z430" s="182"/>
      <c r="AA430" s="182"/>
      <c r="AB430" s="182"/>
      <c r="AC430" s="182"/>
      <c r="AD430" s="182"/>
      <c r="AE430" s="182"/>
      <c r="AF430" s="182"/>
      <c r="AG430" s="182"/>
      <c r="AH430" s="182"/>
      <c r="AI430" s="182"/>
      <c r="AJ430" s="182"/>
      <c r="AK430" s="182"/>
      <c r="AL430" s="182"/>
      <c r="AM430" s="182"/>
      <c r="AN430" s="182"/>
      <c r="AO430" s="182"/>
      <c r="AP430" s="23"/>
      <c r="AQ430" s="23"/>
      <c r="AR430" s="23"/>
      <c r="AS430" s="23"/>
      <c r="AT430" s="182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183"/>
      <c r="BS430" s="183"/>
      <c r="BT430" s="150"/>
      <c r="BU430" s="150"/>
      <c r="BV430" s="150"/>
      <c r="BW430" s="113"/>
      <c r="BX430" s="113"/>
      <c r="BY430" s="113"/>
      <c r="BZ430" s="23"/>
    </row>
    <row r="431" ht="15.75" customHeight="1">
      <c r="A431" s="148"/>
      <c r="B431" s="182"/>
      <c r="C431" s="23"/>
      <c r="D431" s="23"/>
      <c r="E431" s="23"/>
      <c r="F431" s="23"/>
      <c r="G431" s="23"/>
      <c r="H431" s="23"/>
      <c r="I431" s="23"/>
      <c r="J431" s="23"/>
      <c r="K431" s="23"/>
      <c r="L431" s="182"/>
      <c r="M431" s="182"/>
      <c r="N431" s="182"/>
      <c r="O431" s="182"/>
      <c r="P431" s="182"/>
      <c r="Q431" s="182"/>
      <c r="R431" s="182"/>
      <c r="S431" s="182"/>
      <c r="T431" s="182"/>
      <c r="U431" s="182"/>
      <c r="V431" s="182"/>
      <c r="W431" s="182"/>
      <c r="X431" s="182"/>
      <c r="Y431" s="182"/>
      <c r="Z431" s="182"/>
      <c r="AA431" s="182"/>
      <c r="AB431" s="182"/>
      <c r="AC431" s="182"/>
      <c r="AD431" s="182"/>
      <c r="AE431" s="182"/>
      <c r="AF431" s="182"/>
      <c r="AG431" s="182"/>
      <c r="AH431" s="182"/>
      <c r="AI431" s="182"/>
      <c r="AJ431" s="182"/>
      <c r="AK431" s="182"/>
      <c r="AL431" s="182"/>
      <c r="AM431" s="182"/>
      <c r="AN431" s="182"/>
      <c r="AO431" s="182"/>
      <c r="AP431" s="23"/>
      <c r="AQ431" s="23"/>
      <c r="AR431" s="23"/>
      <c r="AS431" s="23"/>
      <c r="AT431" s="182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183"/>
      <c r="BS431" s="183"/>
      <c r="BT431" s="150"/>
      <c r="BU431" s="150"/>
      <c r="BV431" s="150"/>
      <c r="BW431" s="113"/>
      <c r="BX431" s="113"/>
      <c r="BY431" s="113"/>
      <c r="BZ431" s="23"/>
    </row>
    <row r="432" ht="15.75" customHeight="1">
      <c r="A432" s="148"/>
      <c r="B432" s="182"/>
      <c r="C432" s="23"/>
      <c r="D432" s="23"/>
      <c r="E432" s="23"/>
      <c r="F432" s="23"/>
      <c r="G432" s="23"/>
      <c r="H432" s="23"/>
      <c r="I432" s="23"/>
      <c r="J432" s="23"/>
      <c r="K432" s="23"/>
      <c r="L432" s="182"/>
      <c r="M432" s="182"/>
      <c r="N432" s="182"/>
      <c r="O432" s="182"/>
      <c r="P432" s="182"/>
      <c r="Q432" s="182"/>
      <c r="R432" s="182"/>
      <c r="S432" s="182"/>
      <c r="T432" s="182"/>
      <c r="U432" s="182"/>
      <c r="V432" s="182"/>
      <c r="W432" s="182"/>
      <c r="X432" s="182"/>
      <c r="Y432" s="182"/>
      <c r="Z432" s="182"/>
      <c r="AA432" s="182"/>
      <c r="AB432" s="182"/>
      <c r="AC432" s="182"/>
      <c r="AD432" s="182"/>
      <c r="AE432" s="182"/>
      <c r="AF432" s="182"/>
      <c r="AG432" s="182"/>
      <c r="AH432" s="182"/>
      <c r="AI432" s="182"/>
      <c r="AJ432" s="182"/>
      <c r="AK432" s="182"/>
      <c r="AL432" s="182"/>
      <c r="AM432" s="182"/>
      <c r="AN432" s="182"/>
      <c r="AO432" s="182"/>
      <c r="AP432" s="23"/>
      <c r="AQ432" s="23"/>
      <c r="AR432" s="23"/>
      <c r="AS432" s="23"/>
      <c r="AT432" s="182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183"/>
      <c r="BS432" s="183"/>
      <c r="BT432" s="150"/>
      <c r="BU432" s="150"/>
      <c r="BV432" s="150"/>
      <c r="BW432" s="113"/>
      <c r="BX432" s="113"/>
      <c r="BY432" s="113"/>
      <c r="BZ432" s="23"/>
    </row>
    <row r="433" ht="15.75" customHeight="1">
      <c r="A433" s="148"/>
      <c r="B433" s="182"/>
      <c r="C433" s="23"/>
      <c r="D433" s="23"/>
      <c r="E433" s="23"/>
      <c r="F433" s="23"/>
      <c r="G433" s="23"/>
      <c r="H433" s="23"/>
      <c r="I433" s="23"/>
      <c r="J433" s="23"/>
      <c r="K433" s="23"/>
      <c r="L433" s="182"/>
      <c r="M433" s="182"/>
      <c r="N433" s="182"/>
      <c r="O433" s="182"/>
      <c r="P433" s="182"/>
      <c r="Q433" s="182"/>
      <c r="R433" s="182"/>
      <c r="S433" s="182"/>
      <c r="T433" s="182"/>
      <c r="U433" s="182"/>
      <c r="V433" s="182"/>
      <c r="W433" s="182"/>
      <c r="X433" s="182"/>
      <c r="Y433" s="182"/>
      <c r="Z433" s="182"/>
      <c r="AA433" s="182"/>
      <c r="AB433" s="182"/>
      <c r="AC433" s="182"/>
      <c r="AD433" s="182"/>
      <c r="AE433" s="182"/>
      <c r="AF433" s="182"/>
      <c r="AG433" s="182"/>
      <c r="AH433" s="182"/>
      <c r="AI433" s="182"/>
      <c r="AJ433" s="182"/>
      <c r="AK433" s="182"/>
      <c r="AL433" s="182"/>
      <c r="AM433" s="182"/>
      <c r="AN433" s="182"/>
      <c r="AO433" s="182"/>
      <c r="AP433" s="23"/>
      <c r="AQ433" s="23"/>
      <c r="AR433" s="23"/>
      <c r="AS433" s="23"/>
      <c r="AT433" s="182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183"/>
      <c r="BS433" s="183"/>
      <c r="BT433" s="150"/>
      <c r="BU433" s="150"/>
      <c r="BV433" s="150"/>
      <c r="BW433" s="113"/>
      <c r="BX433" s="113"/>
      <c r="BY433" s="113"/>
      <c r="BZ433" s="23"/>
    </row>
    <row r="434" ht="15.75" customHeight="1">
      <c r="A434" s="148"/>
      <c r="B434" s="182"/>
      <c r="C434" s="23"/>
      <c r="D434" s="23"/>
      <c r="E434" s="23"/>
      <c r="F434" s="23"/>
      <c r="G434" s="23"/>
      <c r="H434" s="23"/>
      <c r="I434" s="23"/>
      <c r="J434" s="23"/>
      <c r="K434" s="23"/>
      <c r="L434" s="182"/>
      <c r="M434" s="182"/>
      <c r="N434" s="182"/>
      <c r="O434" s="182"/>
      <c r="P434" s="182"/>
      <c r="Q434" s="182"/>
      <c r="R434" s="182"/>
      <c r="S434" s="182"/>
      <c r="T434" s="182"/>
      <c r="U434" s="182"/>
      <c r="V434" s="182"/>
      <c r="W434" s="182"/>
      <c r="X434" s="182"/>
      <c r="Y434" s="182"/>
      <c r="Z434" s="182"/>
      <c r="AA434" s="182"/>
      <c r="AB434" s="182"/>
      <c r="AC434" s="182"/>
      <c r="AD434" s="182"/>
      <c r="AE434" s="182"/>
      <c r="AF434" s="182"/>
      <c r="AG434" s="182"/>
      <c r="AH434" s="182"/>
      <c r="AI434" s="182"/>
      <c r="AJ434" s="182"/>
      <c r="AK434" s="182"/>
      <c r="AL434" s="182"/>
      <c r="AM434" s="182"/>
      <c r="AN434" s="182"/>
      <c r="AO434" s="182"/>
      <c r="AP434" s="23"/>
      <c r="AQ434" s="23"/>
      <c r="AR434" s="23"/>
      <c r="AS434" s="23"/>
      <c r="AT434" s="182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183"/>
      <c r="BS434" s="183"/>
      <c r="BT434" s="150"/>
      <c r="BU434" s="150"/>
      <c r="BV434" s="150"/>
      <c r="BW434" s="113"/>
      <c r="BX434" s="113"/>
      <c r="BY434" s="113"/>
      <c r="BZ434" s="23"/>
    </row>
    <row r="435" ht="15.75" customHeight="1">
      <c r="A435" s="148"/>
      <c r="B435" s="182"/>
      <c r="C435" s="23"/>
      <c r="D435" s="23"/>
      <c r="E435" s="23"/>
      <c r="F435" s="23"/>
      <c r="G435" s="23"/>
      <c r="H435" s="23"/>
      <c r="I435" s="23"/>
      <c r="J435" s="23"/>
      <c r="K435" s="23"/>
      <c r="L435" s="182"/>
      <c r="M435" s="182"/>
      <c r="N435" s="182"/>
      <c r="O435" s="182"/>
      <c r="P435" s="182"/>
      <c r="Q435" s="182"/>
      <c r="R435" s="182"/>
      <c r="S435" s="182"/>
      <c r="T435" s="182"/>
      <c r="U435" s="182"/>
      <c r="V435" s="182"/>
      <c r="W435" s="182"/>
      <c r="X435" s="182"/>
      <c r="Y435" s="182"/>
      <c r="Z435" s="182"/>
      <c r="AA435" s="182"/>
      <c r="AB435" s="182"/>
      <c r="AC435" s="182"/>
      <c r="AD435" s="182"/>
      <c r="AE435" s="182"/>
      <c r="AF435" s="182"/>
      <c r="AG435" s="182"/>
      <c r="AH435" s="182"/>
      <c r="AI435" s="182"/>
      <c r="AJ435" s="182"/>
      <c r="AK435" s="182"/>
      <c r="AL435" s="182"/>
      <c r="AM435" s="182"/>
      <c r="AN435" s="182"/>
      <c r="AO435" s="182"/>
      <c r="AP435" s="23"/>
      <c r="AQ435" s="23"/>
      <c r="AR435" s="23"/>
      <c r="AS435" s="23"/>
      <c r="AT435" s="182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183"/>
      <c r="BS435" s="183"/>
      <c r="BT435" s="150"/>
      <c r="BU435" s="150"/>
      <c r="BV435" s="150"/>
      <c r="BW435" s="113"/>
      <c r="BX435" s="113"/>
      <c r="BY435" s="113"/>
      <c r="BZ435" s="23"/>
    </row>
    <row r="436" ht="15.75" customHeight="1">
      <c r="A436" s="148"/>
      <c r="B436" s="182"/>
      <c r="C436" s="23"/>
      <c r="D436" s="23"/>
      <c r="E436" s="23"/>
      <c r="F436" s="23"/>
      <c r="G436" s="23"/>
      <c r="H436" s="23"/>
      <c r="I436" s="23"/>
      <c r="J436" s="23"/>
      <c r="K436" s="23"/>
      <c r="L436" s="182"/>
      <c r="M436" s="182"/>
      <c r="N436" s="182"/>
      <c r="O436" s="182"/>
      <c r="P436" s="182"/>
      <c r="Q436" s="182"/>
      <c r="R436" s="182"/>
      <c r="S436" s="182"/>
      <c r="T436" s="182"/>
      <c r="U436" s="182"/>
      <c r="V436" s="182"/>
      <c r="W436" s="182"/>
      <c r="X436" s="182"/>
      <c r="Y436" s="182"/>
      <c r="Z436" s="182"/>
      <c r="AA436" s="182"/>
      <c r="AB436" s="182"/>
      <c r="AC436" s="182"/>
      <c r="AD436" s="182"/>
      <c r="AE436" s="182"/>
      <c r="AF436" s="182"/>
      <c r="AG436" s="182"/>
      <c r="AH436" s="182"/>
      <c r="AI436" s="182"/>
      <c r="AJ436" s="182"/>
      <c r="AK436" s="182"/>
      <c r="AL436" s="182"/>
      <c r="AM436" s="182"/>
      <c r="AN436" s="182"/>
      <c r="AO436" s="182"/>
      <c r="AP436" s="23"/>
      <c r="AQ436" s="23"/>
      <c r="AR436" s="23"/>
      <c r="AS436" s="23"/>
      <c r="AT436" s="182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183"/>
      <c r="BS436" s="183"/>
      <c r="BT436" s="150"/>
      <c r="BU436" s="150"/>
      <c r="BV436" s="150"/>
      <c r="BW436" s="113"/>
      <c r="BX436" s="113"/>
      <c r="BY436" s="113"/>
      <c r="BZ436" s="23"/>
    </row>
    <row r="437" ht="15.75" customHeight="1">
      <c r="A437" s="148"/>
      <c r="B437" s="182"/>
      <c r="C437" s="23"/>
      <c r="D437" s="23"/>
      <c r="E437" s="23"/>
      <c r="F437" s="23"/>
      <c r="G437" s="23"/>
      <c r="H437" s="23"/>
      <c r="I437" s="23"/>
      <c r="J437" s="23"/>
      <c r="K437" s="23"/>
      <c r="L437" s="182"/>
      <c r="M437" s="182"/>
      <c r="N437" s="182"/>
      <c r="O437" s="182"/>
      <c r="P437" s="182"/>
      <c r="Q437" s="182"/>
      <c r="R437" s="182"/>
      <c r="S437" s="182"/>
      <c r="T437" s="182"/>
      <c r="U437" s="182"/>
      <c r="V437" s="182"/>
      <c r="W437" s="182"/>
      <c r="X437" s="182"/>
      <c r="Y437" s="182"/>
      <c r="Z437" s="182"/>
      <c r="AA437" s="182"/>
      <c r="AB437" s="182"/>
      <c r="AC437" s="182"/>
      <c r="AD437" s="182"/>
      <c r="AE437" s="182"/>
      <c r="AF437" s="182"/>
      <c r="AG437" s="182"/>
      <c r="AH437" s="182"/>
      <c r="AI437" s="182"/>
      <c r="AJ437" s="182"/>
      <c r="AK437" s="182"/>
      <c r="AL437" s="182"/>
      <c r="AM437" s="182"/>
      <c r="AN437" s="182"/>
      <c r="AO437" s="182"/>
      <c r="AP437" s="23"/>
      <c r="AQ437" s="23"/>
      <c r="AR437" s="23"/>
      <c r="AS437" s="23"/>
      <c r="AT437" s="182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183"/>
      <c r="BS437" s="183"/>
      <c r="BT437" s="150"/>
      <c r="BU437" s="150"/>
      <c r="BV437" s="150"/>
      <c r="BW437" s="113"/>
      <c r="BX437" s="113"/>
      <c r="BY437" s="113"/>
      <c r="BZ437" s="23"/>
    </row>
    <row r="438" ht="15.75" customHeight="1">
      <c r="A438" s="148"/>
      <c r="B438" s="182"/>
      <c r="C438" s="23"/>
      <c r="D438" s="23"/>
      <c r="E438" s="23"/>
      <c r="F438" s="23"/>
      <c r="G438" s="23"/>
      <c r="H438" s="23"/>
      <c r="I438" s="23"/>
      <c r="J438" s="23"/>
      <c r="K438" s="23"/>
      <c r="L438" s="182"/>
      <c r="M438" s="182"/>
      <c r="N438" s="182"/>
      <c r="O438" s="182"/>
      <c r="P438" s="182"/>
      <c r="Q438" s="182"/>
      <c r="R438" s="182"/>
      <c r="S438" s="182"/>
      <c r="T438" s="182"/>
      <c r="U438" s="182"/>
      <c r="V438" s="182"/>
      <c r="W438" s="182"/>
      <c r="X438" s="182"/>
      <c r="Y438" s="182"/>
      <c r="Z438" s="182"/>
      <c r="AA438" s="182"/>
      <c r="AB438" s="182"/>
      <c r="AC438" s="182"/>
      <c r="AD438" s="182"/>
      <c r="AE438" s="182"/>
      <c r="AF438" s="182"/>
      <c r="AG438" s="182"/>
      <c r="AH438" s="182"/>
      <c r="AI438" s="182"/>
      <c r="AJ438" s="182"/>
      <c r="AK438" s="182"/>
      <c r="AL438" s="182"/>
      <c r="AM438" s="182"/>
      <c r="AN438" s="182"/>
      <c r="AO438" s="182"/>
      <c r="AP438" s="23"/>
      <c r="AQ438" s="23"/>
      <c r="AR438" s="23"/>
      <c r="AS438" s="23"/>
      <c r="AT438" s="182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183"/>
      <c r="BS438" s="183"/>
      <c r="BT438" s="150"/>
      <c r="BU438" s="150"/>
      <c r="BV438" s="150"/>
      <c r="BW438" s="113"/>
      <c r="BX438" s="113"/>
      <c r="BY438" s="113"/>
      <c r="BZ438" s="23"/>
    </row>
    <row r="439" ht="15.75" customHeight="1">
      <c r="A439" s="148"/>
      <c r="B439" s="182"/>
      <c r="C439" s="23"/>
      <c r="D439" s="23"/>
      <c r="E439" s="23"/>
      <c r="F439" s="23"/>
      <c r="G439" s="23"/>
      <c r="H439" s="23"/>
      <c r="I439" s="23"/>
      <c r="J439" s="23"/>
      <c r="K439" s="23"/>
      <c r="L439" s="182"/>
      <c r="M439" s="182"/>
      <c r="N439" s="182"/>
      <c r="O439" s="182"/>
      <c r="P439" s="182"/>
      <c r="Q439" s="182"/>
      <c r="R439" s="182"/>
      <c r="S439" s="182"/>
      <c r="T439" s="182"/>
      <c r="U439" s="182"/>
      <c r="V439" s="182"/>
      <c r="W439" s="182"/>
      <c r="X439" s="182"/>
      <c r="Y439" s="182"/>
      <c r="Z439" s="182"/>
      <c r="AA439" s="182"/>
      <c r="AB439" s="182"/>
      <c r="AC439" s="182"/>
      <c r="AD439" s="182"/>
      <c r="AE439" s="182"/>
      <c r="AF439" s="182"/>
      <c r="AG439" s="182"/>
      <c r="AH439" s="182"/>
      <c r="AI439" s="182"/>
      <c r="AJ439" s="182"/>
      <c r="AK439" s="182"/>
      <c r="AL439" s="182"/>
      <c r="AM439" s="182"/>
      <c r="AN439" s="182"/>
      <c r="AO439" s="182"/>
      <c r="AP439" s="23"/>
      <c r="AQ439" s="23"/>
      <c r="AR439" s="23"/>
      <c r="AS439" s="23"/>
      <c r="AT439" s="182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183"/>
      <c r="BS439" s="183"/>
      <c r="BT439" s="150"/>
      <c r="BU439" s="150"/>
      <c r="BV439" s="150"/>
      <c r="BW439" s="113"/>
      <c r="BX439" s="113"/>
      <c r="BY439" s="113"/>
      <c r="BZ439" s="23"/>
    </row>
    <row r="440" ht="15.75" customHeight="1">
      <c r="A440" s="148"/>
      <c r="B440" s="182"/>
      <c r="C440" s="23"/>
      <c r="D440" s="23"/>
      <c r="E440" s="23"/>
      <c r="F440" s="23"/>
      <c r="G440" s="23"/>
      <c r="H440" s="23"/>
      <c r="I440" s="23"/>
      <c r="J440" s="23"/>
      <c r="K440" s="23"/>
      <c r="L440" s="182"/>
      <c r="M440" s="182"/>
      <c r="N440" s="182"/>
      <c r="O440" s="182"/>
      <c r="P440" s="182"/>
      <c r="Q440" s="182"/>
      <c r="R440" s="182"/>
      <c r="S440" s="182"/>
      <c r="T440" s="182"/>
      <c r="U440" s="182"/>
      <c r="V440" s="182"/>
      <c r="W440" s="182"/>
      <c r="X440" s="182"/>
      <c r="Y440" s="182"/>
      <c r="Z440" s="182"/>
      <c r="AA440" s="182"/>
      <c r="AB440" s="182"/>
      <c r="AC440" s="182"/>
      <c r="AD440" s="182"/>
      <c r="AE440" s="182"/>
      <c r="AF440" s="182"/>
      <c r="AG440" s="182"/>
      <c r="AH440" s="182"/>
      <c r="AI440" s="182"/>
      <c r="AJ440" s="182"/>
      <c r="AK440" s="182"/>
      <c r="AL440" s="182"/>
      <c r="AM440" s="182"/>
      <c r="AN440" s="182"/>
      <c r="AO440" s="182"/>
      <c r="AP440" s="23"/>
      <c r="AQ440" s="23"/>
      <c r="AR440" s="23"/>
      <c r="AS440" s="23"/>
      <c r="AT440" s="182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183"/>
      <c r="BS440" s="183"/>
      <c r="BT440" s="150"/>
      <c r="BU440" s="150"/>
      <c r="BV440" s="150"/>
      <c r="BW440" s="113"/>
      <c r="BX440" s="113"/>
      <c r="BY440" s="113"/>
      <c r="BZ440" s="23"/>
    </row>
    <row r="441" ht="15.75" customHeight="1">
      <c r="A441" s="148"/>
      <c r="B441" s="182"/>
      <c r="C441" s="23"/>
      <c r="D441" s="23"/>
      <c r="E441" s="23"/>
      <c r="F441" s="23"/>
      <c r="G441" s="23"/>
      <c r="H441" s="23"/>
      <c r="I441" s="23"/>
      <c r="J441" s="23"/>
      <c r="K441" s="23"/>
      <c r="L441" s="182"/>
      <c r="M441" s="182"/>
      <c r="N441" s="182"/>
      <c r="O441" s="182"/>
      <c r="P441" s="182"/>
      <c r="Q441" s="182"/>
      <c r="R441" s="182"/>
      <c r="S441" s="182"/>
      <c r="T441" s="182"/>
      <c r="U441" s="182"/>
      <c r="V441" s="182"/>
      <c r="W441" s="182"/>
      <c r="X441" s="182"/>
      <c r="Y441" s="182"/>
      <c r="Z441" s="182"/>
      <c r="AA441" s="182"/>
      <c r="AB441" s="182"/>
      <c r="AC441" s="182"/>
      <c r="AD441" s="182"/>
      <c r="AE441" s="182"/>
      <c r="AF441" s="182"/>
      <c r="AG441" s="182"/>
      <c r="AH441" s="182"/>
      <c r="AI441" s="182"/>
      <c r="AJ441" s="182"/>
      <c r="AK441" s="182"/>
      <c r="AL441" s="182"/>
      <c r="AM441" s="182"/>
      <c r="AN441" s="182"/>
      <c r="AO441" s="182"/>
      <c r="AP441" s="23"/>
      <c r="AQ441" s="23"/>
      <c r="AR441" s="23"/>
      <c r="AS441" s="23"/>
      <c r="AT441" s="182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183"/>
      <c r="BS441" s="183"/>
      <c r="BT441" s="150"/>
      <c r="BU441" s="150"/>
      <c r="BV441" s="150"/>
      <c r="BW441" s="113"/>
      <c r="BX441" s="113"/>
      <c r="BY441" s="113"/>
      <c r="BZ441" s="23"/>
    </row>
    <row r="442" ht="15.75" customHeight="1">
      <c r="A442" s="148"/>
      <c r="B442" s="182"/>
      <c r="C442" s="23"/>
      <c r="D442" s="23"/>
      <c r="E442" s="23"/>
      <c r="F442" s="23"/>
      <c r="G442" s="23"/>
      <c r="H442" s="23"/>
      <c r="I442" s="23"/>
      <c r="J442" s="23"/>
      <c r="K442" s="23"/>
      <c r="L442" s="182"/>
      <c r="M442" s="182"/>
      <c r="N442" s="182"/>
      <c r="O442" s="182"/>
      <c r="P442" s="182"/>
      <c r="Q442" s="182"/>
      <c r="R442" s="182"/>
      <c r="S442" s="182"/>
      <c r="T442" s="182"/>
      <c r="U442" s="182"/>
      <c r="V442" s="182"/>
      <c r="W442" s="182"/>
      <c r="X442" s="182"/>
      <c r="Y442" s="182"/>
      <c r="Z442" s="182"/>
      <c r="AA442" s="182"/>
      <c r="AB442" s="182"/>
      <c r="AC442" s="182"/>
      <c r="AD442" s="182"/>
      <c r="AE442" s="182"/>
      <c r="AF442" s="182"/>
      <c r="AG442" s="182"/>
      <c r="AH442" s="182"/>
      <c r="AI442" s="182"/>
      <c r="AJ442" s="182"/>
      <c r="AK442" s="182"/>
      <c r="AL442" s="182"/>
      <c r="AM442" s="182"/>
      <c r="AN442" s="182"/>
      <c r="AO442" s="182"/>
      <c r="AP442" s="23"/>
      <c r="AQ442" s="23"/>
      <c r="AR442" s="23"/>
      <c r="AS442" s="23"/>
      <c r="AT442" s="182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183"/>
      <c r="BS442" s="183"/>
      <c r="BT442" s="150"/>
      <c r="BU442" s="150"/>
      <c r="BV442" s="150"/>
      <c r="BW442" s="113"/>
      <c r="BX442" s="113"/>
      <c r="BY442" s="113"/>
      <c r="BZ442" s="23"/>
    </row>
    <row r="443" ht="15.75" customHeight="1">
      <c r="A443" s="148"/>
      <c r="B443" s="182"/>
      <c r="C443" s="23"/>
      <c r="D443" s="23"/>
      <c r="E443" s="23"/>
      <c r="F443" s="23"/>
      <c r="G443" s="23"/>
      <c r="H443" s="23"/>
      <c r="I443" s="23"/>
      <c r="J443" s="23"/>
      <c r="K443" s="23"/>
      <c r="L443" s="182"/>
      <c r="M443" s="182"/>
      <c r="N443" s="182"/>
      <c r="O443" s="182"/>
      <c r="P443" s="182"/>
      <c r="Q443" s="182"/>
      <c r="R443" s="182"/>
      <c r="S443" s="182"/>
      <c r="T443" s="182"/>
      <c r="U443" s="182"/>
      <c r="V443" s="182"/>
      <c r="W443" s="182"/>
      <c r="X443" s="182"/>
      <c r="Y443" s="182"/>
      <c r="Z443" s="182"/>
      <c r="AA443" s="182"/>
      <c r="AB443" s="182"/>
      <c r="AC443" s="182"/>
      <c r="AD443" s="182"/>
      <c r="AE443" s="182"/>
      <c r="AF443" s="182"/>
      <c r="AG443" s="182"/>
      <c r="AH443" s="182"/>
      <c r="AI443" s="182"/>
      <c r="AJ443" s="182"/>
      <c r="AK443" s="182"/>
      <c r="AL443" s="182"/>
      <c r="AM443" s="182"/>
      <c r="AN443" s="182"/>
      <c r="AO443" s="182"/>
      <c r="AP443" s="23"/>
      <c r="AQ443" s="23"/>
      <c r="AR443" s="23"/>
      <c r="AS443" s="23"/>
      <c r="AT443" s="182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183"/>
      <c r="BS443" s="183"/>
      <c r="BT443" s="150"/>
      <c r="BU443" s="150"/>
      <c r="BV443" s="150"/>
      <c r="BW443" s="113"/>
      <c r="BX443" s="113"/>
      <c r="BY443" s="113"/>
      <c r="BZ443" s="23"/>
    </row>
    <row r="444" ht="15.75" customHeight="1">
      <c r="A444" s="148"/>
      <c r="B444" s="182"/>
      <c r="C444" s="23"/>
      <c r="D444" s="23"/>
      <c r="E444" s="23"/>
      <c r="F444" s="23"/>
      <c r="G444" s="23"/>
      <c r="H444" s="23"/>
      <c r="I444" s="23"/>
      <c r="J444" s="23"/>
      <c r="K444" s="23"/>
      <c r="L444" s="182"/>
      <c r="M444" s="182"/>
      <c r="N444" s="182"/>
      <c r="O444" s="182"/>
      <c r="P444" s="182"/>
      <c r="Q444" s="182"/>
      <c r="R444" s="182"/>
      <c r="S444" s="182"/>
      <c r="T444" s="182"/>
      <c r="U444" s="182"/>
      <c r="V444" s="182"/>
      <c r="W444" s="182"/>
      <c r="X444" s="182"/>
      <c r="Y444" s="182"/>
      <c r="Z444" s="182"/>
      <c r="AA444" s="182"/>
      <c r="AB444" s="182"/>
      <c r="AC444" s="182"/>
      <c r="AD444" s="182"/>
      <c r="AE444" s="182"/>
      <c r="AF444" s="182"/>
      <c r="AG444" s="182"/>
      <c r="AH444" s="182"/>
      <c r="AI444" s="182"/>
      <c r="AJ444" s="182"/>
      <c r="AK444" s="182"/>
      <c r="AL444" s="182"/>
      <c r="AM444" s="182"/>
      <c r="AN444" s="182"/>
      <c r="AO444" s="182"/>
      <c r="AP444" s="23"/>
      <c r="AQ444" s="23"/>
      <c r="AR444" s="23"/>
      <c r="AS444" s="23"/>
      <c r="AT444" s="182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183"/>
      <c r="BS444" s="183"/>
      <c r="BT444" s="150"/>
      <c r="BU444" s="150"/>
      <c r="BV444" s="150"/>
      <c r="BW444" s="113"/>
      <c r="BX444" s="113"/>
      <c r="BY444" s="113"/>
      <c r="BZ444" s="23"/>
    </row>
    <row r="445" ht="15.75" customHeight="1">
      <c r="A445" s="148"/>
      <c r="B445" s="182"/>
      <c r="C445" s="23"/>
      <c r="D445" s="23"/>
      <c r="E445" s="23"/>
      <c r="F445" s="23"/>
      <c r="G445" s="23"/>
      <c r="H445" s="23"/>
      <c r="I445" s="23"/>
      <c r="J445" s="23"/>
      <c r="K445" s="23"/>
      <c r="L445" s="182"/>
      <c r="M445" s="182"/>
      <c r="N445" s="182"/>
      <c r="O445" s="182"/>
      <c r="P445" s="182"/>
      <c r="Q445" s="182"/>
      <c r="R445" s="182"/>
      <c r="S445" s="182"/>
      <c r="T445" s="182"/>
      <c r="U445" s="182"/>
      <c r="V445" s="182"/>
      <c r="W445" s="182"/>
      <c r="X445" s="182"/>
      <c r="Y445" s="182"/>
      <c r="Z445" s="182"/>
      <c r="AA445" s="182"/>
      <c r="AB445" s="182"/>
      <c r="AC445" s="182"/>
      <c r="AD445" s="182"/>
      <c r="AE445" s="182"/>
      <c r="AF445" s="182"/>
      <c r="AG445" s="182"/>
      <c r="AH445" s="182"/>
      <c r="AI445" s="182"/>
      <c r="AJ445" s="182"/>
      <c r="AK445" s="182"/>
      <c r="AL445" s="182"/>
      <c r="AM445" s="182"/>
      <c r="AN445" s="182"/>
      <c r="AO445" s="182"/>
      <c r="AP445" s="23"/>
      <c r="AQ445" s="23"/>
      <c r="AR445" s="23"/>
      <c r="AS445" s="23"/>
      <c r="AT445" s="182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183"/>
      <c r="BS445" s="183"/>
      <c r="BT445" s="150"/>
      <c r="BU445" s="150"/>
      <c r="BV445" s="150"/>
      <c r="BW445" s="113"/>
      <c r="BX445" s="113"/>
      <c r="BY445" s="113"/>
      <c r="BZ445" s="23"/>
    </row>
    <row r="446" ht="15.75" customHeight="1">
      <c r="A446" s="148"/>
      <c r="B446" s="182"/>
      <c r="C446" s="23"/>
      <c r="D446" s="23"/>
      <c r="E446" s="23"/>
      <c r="F446" s="23"/>
      <c r="G446" s="23"/>
      <c r="H446" s="23"/>
      <c r="I446" s="23"/>
      <c r="J446" s="23"/>
      <c r="K446" s="23"/>
      <c r="L446" s="182"/>
      <c r="M446" s="182"/>
      <c r="N446" s="182"/>
      <c r="O446" s="182"/>
      <c r="P446" s="182"/>
      <c r="Q446" s="182"/>
      <c r="R446" s="182"/>
      <c r="S446" s="182"/>
      <c r="T446" s="182"/>
      <c r="U446" s="182"/>
      <c r="V446" s="182"/>
      <c r="W446" s="182"/>
      <c r="X446" s="182"/>
      <c r="Y446" s="182"/>
      <c r="Z446" s="182"/>
      <c r="AA446" s="182"/>
      <c r="AB446" s="182"/>
      <c r="AC446" s="182"/>
      <c r="AD446" s="182"/>
      <c r="AE446" s="182"/>
      <c r="AF446" s="182"/>
      <c r="AG446" s="182"/>
      <c r="AH446" s="182"/>
      <c r="AI446" s="182"/>
      <c r="AJ446" s="182"/>
      <c r="AK446" s="182"/>
      <c r="AL446" s="182"/>
      <c r="AM446" s="182"/>
      <c r="AN446" s="182"/>
      <c r="AO446" s="182"/>
      <c r="AP446" s="23"/>
      <c r="AQ446" s="23"/>
      <c r="AR446" s="23"/>
      <c r="AS446" s="23"/>
      <c r="AT446" s="182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183"/>
      <c r="BS446" s="183"/>
      <c r="BT446" s="150"/>
      <c r="BU446" s="150"/>
      <c r="BV446" s="150"/>
      <c r="BW446" s="113"/>
      <c r="BX446" s="113"/>
      <c r="BY446" s="113"/>
      <c r="BZ446" s="23"/>
    </row>
    <row r="447" ht="15.75" customHeight="1">
      <c r="A447" s="148"/>
      <c r="B447" s="182"/>
      <c r="C447" s="23"/>
      <c r="D447" s="23"/>
      <c r="E447" s="23"/>
      <c r="F447" s="23"/>
      <c r="G447" s="23"/>
      <c r="H447" s="23"/>
      <c r="I447" s="23"/>
      <c r="J447" s="23"/>
      <c r="K447" s="23"/>
      <c r="L447" s="182"/>
      <c r="M447" s="182"/>
      <c r="N447" s="182"/>
      <c r="O447" s="182"/>
      <c r="P447" s="182"/>
      <c r="Q447" s="182"/>
      <c r="R447" s="182"/>
      <c r="S447" s="182"/>
      <c r="T447" s="182"/>
      <c r="U447" s="182"/>
      <c r="V447" s="182"/>
      <c r="W447" s="182"/>
      <c r="X447" s="182"/>
      <c r="Y447" s="182"/>
      <c r="Z447" s="182"/>
      <c r="AA447" s="182"/>
      <c r="AB447" s="182"/>
      <c r="AC447" s="182"/>
      <c r="AD447" s="182"/>
      <c r="AE447" s="182"/>
      <c r="AF447" s="182"/>
      <c r="AG447" s="182"/>
      <c r="AH447" s="182"/>
      <c r="AI447" s="182"/>
      <c r="AJ447" s="182"/>
      <c r="AK447" s="182"/>
      <c r="AL447" s="182"/>
      <c r="AM447" s="182"/>
      <c r="AN447" s="182"/>
      <c r="AO447" s="182"/>
      <c r="AP447" s="23"/>
      <c r="AQ447" s="23"/>
      <c r="AR447" s="23"/>
      <c r="AS447" s="23"/>
      <c r="AT447" s="182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183"/>
      <c r="BS447" s="183"/>
      <c r="BT447" s="150"/>
      <c r="BU447" s="150"/>
      <c r="BV447" s="150"/>
      <c r="BW447" s="113"/>
      <c r="BX447" s="113"/>
      <c r="BY447" s="113"/>
      <c r="BZ447" s="23"/>
    </row>
    <row r="448" ht="15.75" customHeight="1">
      <c r="A448" s="148"/>
      <c r="B448" s="182"/>
      <c r="C448" s="23"/>
      <c r="D448" s="23"/>
      <c r="E448" s="23"/>
      <c r="F448" s="23"/>
      <c r="G448" s="23"/>
      <c r="H448" s="23"/>
      <c r="I448" s="23"/>
      <c r="J448" s="23"/>
      <c r="K448" s="23"/>
      <c r="L448" s="182"/>
      <c r="M448" s="182"/>
      <c r="N448" s="182"/>
      <c r="O448" s="182"/>
      <c r="P448" s="182"/>
      <c r="Q448" s="182"/>
      <c r="R448" s="182"/>
      <c r="S448" s="182"/>
      <c r="T448" s="182"/>
      <c r="U448" s="182"/>
      <c r="V448" s="182"/>
      <c r="W448" s="182"/>
      <c r="X448" s="182"/>
      <c r="Y448" s="182"/>
      <c r="Z448" s="182"/>
      <c r="AA448" s="182"/>
      <c r="AB448" s="182"/>
      <c r="AC448" s="182"/>
      <c r="AD448" s="182"/>
      <c r="AE448" s="182"/>
      <c r="AF448" s="182"/>
      <c r="AG448" s="182"/>
      <c r="AH448" s="182"/>
      <c r="AI448" s="182"/>
      <c r="AJ448" s="182"/>
      <c r="AK448" s="182"/>
      <c r="AL448" s="182"/>
      <c r="AM448" s="182"/>
      <c r="AN448" s="182"/>
      <c r="AO448" s="182"/>
      <c r="AP448" s="23"/>
      <c r="AQ448" s="23"/>
      <c r="AR448" s="23"/>
      <c r="AS448" s="23"/>
      <c r="AT448" s="182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183"/>
      <c r="BS448" s="183"/>
      <c r="BT448" s="150"/>
      <c r="BU448" s="150"/>
      <c r="BV448" s="150"/>
      <c r="BW448" s="113"/>
      <c r="BX448" s="113"/>
      <c r="BY448" s="113"/>
      <c r="BZ448" s="23"/>
    </row>
    <row r="449" ht="15.75" customHeight="1">
      <c r="A449" s="148"/>
      <c r="B449" s="182"/>
      <c r="C449" s="23"/>
      <c r="D449" s="23"/>
      <c r="E449" s="23"/>
      <c r="F449" s="23"/>
      <c r="G449" s="23"/>
      <c r="H449" s="23"/>
      <c r="I449" s="23"/>
      <c r="J449" s="23"/>
      <c r="K449" s="23"/>
      <c r="L449" s="182"/>
      <c r="M449" s="182"/>
      <c r="N449" s="182"/>
      <c r="O449" s="182"/>
      <c r="P449" s="182"/>
      <c r="Q449" s="182"/>
      <c r="R449" s="182"/>
      <c r="S449" s="182"/>
      <c r="T449" s="182"/>
      <c r="U449" s="182"/>
      <c r="V449" s="182"/>
      <c r="W449" s="182"/>
      <c r="X449" s="182"/>
      <c r="Y449" s="182"/>
      <c r="Z449" s="182"/>
      <c r="AA449" s="182"/>
      <c r="AB449" s="182"/>
      <c r="AC449" s="182"/>
      <c r="AD449" s="182"/>
      <c r="AE449" s="182"/>
      <c r="AF449" s="182"/>
      <c r="AG449" s="182"/>
      <c r="AH449" s="182"/>
      <c r="AI449" s="182"/>
      <c r="AJ449" s="182"/>
      <c r="AK449" s="182"/>
      <c r="AL449" s="182"/>
      <c r="AM449" s="182"/>
      <c r="AN449" s="182"/>
      <c r="AO449" s="182"/>
      <c r="AP449" s="23"/>
      <c r="AQ449" s="23"/>
      <c r="AR449" s="23"/>
      <c r="AS449" s="23"/>
      <c r="AT449" s="182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183"/>
      <c r="BS449" s="183"/>
      <c r="BT449" s="150"/>
      <c r="BU449" s="150"/>
      <c r="BV449" s="150"/>
      <c r="BW449" s="113"/>
      <c r="BX449" s="113"/>
      <c r="BY449" s="113"/>
      <c r="BZ449" s="23"/>
    </row>
    <row r="450" ht="15.75" customHeight="1">
      <c r="A450" s="148"/>
      <c r="B450" s="182"/>
      <c r="C450" s="23"/>
      <c r="D450" s="23"/>
      <c r="E450" s="23"/>
      <c r="F450" s="23"/>
      <c r="G450" s="23"/>
      <c r="H450" s="23"/>
      <c r="I450" s="23"/>
      <c r="J450" s="23"/>
      <c r="K450" s="23"/>
      <c r="L450" s="182"/>
      <c r="M450" s="182"/>
      <c r="N450" s="182"/>
      <c r="O450" s="182"/>
      <c r="P450" s="182"/>
      <c r="Q450" s="182"/>
      <c r="R450" s="182"/>
      <c r="S450" s="182"/>
      <c r="T450" s="182"/>
      <c r="U450" s="182"/>
      <c r="V450" s="182"/>
      <c r="W450" s="182"/>
      <c r="X450" s="182"/>
      <c r="Y450" s="182"/>
      <c r="Z450" s="182"/>
      <c r="AA450" s="182"/>
      <c r="AB450" s="182"/>
      <c r="AC450" s="182"/>
      <c r="AD450" s="182"/>
      <c r="AE450" s="182"/>
      <c r="AF450" s="182"/>
      <c r="AG450" s="182"/>
      <c r="AH450" s="182"/>
      <c r="AI450" s="182"/>
      <c r="AJ450" s="182"/>
      <c r="AK450" s="182"/>
      <c r="AL450" s="182"/>
      <c r="AM450" s="182"/>
      <c r="AN450" s="182"/>
      <c r="AO450" s="182"/>
      <c r="AP450" s="23"/>
      <c r="AQ450" s="23"/>
      <c r="AR450" s="23"/>
      <c r="AS450" s="23"/>
      <c r="AT450" s="182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183"/>
      <c r="BS450" s="183"/>
      <c r="BT450" s="150"/>
      <c r="BU450" s="150"/>
      <c r="BV450" s="150"/>
      <c r="BW450" s="113"/>
      <c r="BX450" s="113"/>
      <c r="BY450" s="113"/>
      <c r="BZ450" s="23"/>
    </row>
    <row r="451" ht="15.75" customHeight="1">
      <c r="A451" s="148"/>
      <c r="B451" s="182"/>
      <c r="C451" s="23"/>
      <c r="D451" s="23"/>
      <c r="E451" s="23"/>
      <c r="F451" s="23"/>
      <c r="G451" s="23"/>
      <c r="H451" s="23"/>
      <c r="I451" s="23"/>
      <c r="J451" s="23"/>
      <c r="K451" s="23"/>
      <c r="L451" s="182"/>
      <c r="M451" s="182"/>
      <c r="N451" s="182"/>
      <c r="O451" s="182"/>
      <c r="P451" s="182"/>
      <c r="Q451" s="182"/>
      <c r="R451" s="182"/>
      <c r="S451" s="182"/>
      <c r="T451" s="182"/>
      <c r="U451" s="182"/>
      <c r="V451" s="182"/>
      <c r="W451" s="182"/>
      <c r="X451" s="182"/>
      <c r="Y451" s="182"/>
      <c r="Z451" s="182"/>
      <c r="AA451" s="182"/>
      <c r="AB451" s="182"/>
      <c r="AC451" s="182"/>
      <c r="AD451" s="182"/>
      <c r="AE451" s="182"/>
      <c r="AF451" s="182"/>
      <c r="AG451" s="182"/>
      <c r="AH451" s="182"/>
      <c r="AI451" s="182"/>
      <c r="AJ451" s="182"/>
      <c r="AK451" s="182"/>
      <c r="AL451" s="182"/>
      <c r="AM451" s="182"/>
      <c r="AN451" s="182"/>
      <c r="AO451" s="182"/>
      <c r="AP451" s="23"/>
      <c r="AQ451" s="23"/>
      <c r="AR451" s="23"/>
      <c r="AS451" s="23"/>
      <c r="AT451" s="182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183"/>
      <c r="BS451" s="183"/>
      <c r="BT451" s="150"/>
      <c r="BU451" s="150"/>
      <c r="BV451" s="150"/>
      <c r="BW451" s="113"/>
      <c r="BX451" s="113"/>
      <c r="BY451" s="113"/>
      <c r="BZ451" s="23"/>
    </row>
    <row r="452" ht="15.75" customHeight="1">
      <c r="A452" s="148"/>
      <c r="B452" s="182"/>
      <c r="C452" s="23"/>
      <c r="D452" s="23"/>
      <c r="E452" s="23"/>
      <c r="F452" s="23"/>
      <c r="G452" s="23"/>
      <c r="H452" s="23"/>
      <c r="I452" s="23"/>
      <c r="J452" s="23"/>
      <c r="K452" s="23"/>
      <c r="L452" s="182"/>
      <c r="M452" s="182"/>
      <c r="N452" s="182"/>
      <c r="O452" s="182"/>
      <c r="P452" s="182"/>
      <c r="Q452" s="182"/>
      <c r="R452" s="182"/>
      <c r="S452" s="182"/>
      <c r="T452" s="182"/>
      <c r="U452" s="182"/>
      <c r="V452" s="182"/>
      <c r="W452" s="182"/>
      <c r="X452" s="182"/>
      <c r="Y452" s="182"/>
      <c r="Z452" s="182"/>
      <c r="AA452" s="182"/>
      <c r="AB452" s="182"/>
      <c r="AC452" s="182"/>
      <c r="AD452" s="182"/>
      <c r="AE452" s="182"/>
      <c r="AF452" s="182"/>
      <c r="AG452" s="182"/>
      <c r="AH452" s="182"/>
      <c r="AI452" s="182"/>
      <c r="AJ452" s="182"/>
      <c r="AK452" s="182"/>
      <c r="AL452" s="182"/>
      <c r="AM452" s="182"/>
      <c r="AN452" s="182"/>
      <c r="AO452" s="182"/>
      <c r="AP452" s="23"/>
      <c r="AQ452" s="23"/>
      <c r="AR452" s="23"/>
      <c r="AS452" s="23"/>
      <c r="AT452" s="182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183"/>
      <c r="BS452" s="183"/>
      <c r="BT452" s="150"/>
      <c r="BU452" s="150"/>
      <c r="BV452" s="150"/>
      <c r="BW452" s="113"/>
      <c r="BX452" s="113"/>
      <c r="BY452" s="113"/>
      <c r="BZ452" s="23"/>
    </row>
    <row r="453" ht="15.75" customHeight="1">
      <c r="A453" s="148"/>
      <c r="B453" s="182"/>
      <c r="C453" s="23"/>
      <c r="D453" s="23"/>
      <c r="E453" s="23"/>
      <c r="F453" s="23"/>
      <c r="G453" s="23"/>
      <c r="H453" s="23"/>
      <c r="I453" s="23"/>
      <c r="J453" s="23"/>
      <c r="K453" s="23"/>
      <c r="L453" s="182"/>
      <c r="M453" s="182"/>
      <c r="N453" s="182"/>
      <c r="O453" s="182"/>
      <c r="P453" s="182"/>
      <c r="Q453" s="182"/>
      <c r="R453" s="182"/>
      <c r="S453" s="182"/>
      <c r="T453" s="182"/>
      <c r="U453" s="182"/>
      <c r="V453" s="182"/>
      <c r="W453" s="182"/>
      <c r="X453" s="182"/>
      <c r="Y453" s="182"/>
      <c r="Z453" s="182"/>
      <c r="AA453" s="182"/>
      <c r="AB453" s="182"/>
      <c r="AC453" s="182"/>
      <c r="AD453" s="182"/>
      <c r="AE453" s="182"/>
      <c r="AF453" s="182"/>
      <c r="AG453" s="182"/>
      <c r="AH453" s="182"/>
      <c r="AI453" s="182"/>
      <c r="AJ453" s="182"/>
      <c r="AK453" s="182"/>
      <c r="AL453" s="182"/>
      <c r="AM453" s="182"/>
      <c r="AN453" s="182"/>
      <c r="AO453" s="182"/>
      <c r="AP453" s="23"/>
      <c r="AQ453" s="23"/>
      <c r="AR453" s="23"/>
      <c r="AS453" s="23"/>
      <c r="AT453" s="182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183"/>
      <c r="BS453" s="183"/>
      <c r="BT453" s="150"/>
      <c r="BU453" s="150"/>
      <c r="BV453" s="150"/>
      <c r="BW453" s="113"/>
      <c r="BX453" s="113"/>
      <c r="BY453" s="113"/>
      <c r="BZ453" s="23"/>
    </row>
    <row r="454" ht="15.75" customHeight="1">
      <c r="A454" s="148"/>
      <c r="B454" s="182"/>
      <c r="C454" s="23"/>
      <c r="D454" s="23"/>
      <c r="E454" s="23"/>
      <c r="F454" s="23"/>
      <c r="G454" s="23"/>
      <c r="H454" s="23"/>
      <c r="I454" s="23"/>
      <c r="J454" s="23"/>
      <c r="K454" s="23"/>
      <c r="L454" s="182"/>
      <c r="M454" s="182"/>
      <c r="N454" s="182"/>
      <c r="O454" s="182"/>
      <c r="P454" s="182"/>
      <c r="Q454" s="182"/>
      <c r="R454" s="182"/>
      <c r="S454" s="182"/>
      <c r="T454" s="182"/>
      <c r="U454" s="182"/>
      <c r="V454" s="182"/>
      <c r="W454" s="182"/>
      <c r="X454" s="182"/>
      <c r="Y454" s="182"/>
      <c r="Z454" s="182"/>
      <c r="AA454" s="182"/>
      <c r="AB454" s="182"/>
      <c r="AC454" s="182"/>
      <c r="AD454" s="182"/>
      <c r="AE454" s="182"/>
      <c r="AF454" s="182"/>
      <c r="AG454" s="182"/>
      <c r="AH454" s="182"/>
      <c r="AI454" s="182"/>
      <c r="AJ454" s="182"/>
      <c r="AK454" s="182"/>
      <c r="AL454" s="182"/>
      <c r="AM454" s="182"/>
      <c r="AN454" s="182"/>
      <c r="AO454" s="182"/>
      <c r="AP454" s="23"/>
      <c r="AQ454" s="23"/>
      <c r="AR454" s="23"/>
      <c r="AS454" s="23"/>
      <c r="AT454" s="182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183"/>
      <c r="BS454" s="183"/>
      <c r="BT454" s="150"/>
      <c r="BU454" s="150"/>
      <c r="BV454" s="150"/>
      <c r="BW454" s="113"/>
      <c r="BX454" s="113"/>
      <c r="BY454" s="113"/>
      <c r="BZ454" s="23"/>
    </row>
    <row r="455" ht="15.75" customHeight="1">
      <c r="A455" s="148"/>
      <c r="B455" s="182"/>
      <c r="C455" s="23"/>
      <c r="D455" s="23"/>
      <c r="E455" s="23"/>
      <c r="F455" s="23"/>
      <c r="G455" s="23"/>
      <c r="H455" s="23"/>
      <c r="I455" s="23"/>
      <c r="J455" s="23"/>
      <c r="K455" s="23"/>
      <c r="L455" s="182"/>
      <c r="M455" s="182"/>
      <c r="N455" s="182"/>
      <c r="O455" s="182"/>
      <c r="P455" s="182"/>
      <c r="Q455" s="182"/>
      <c r="R455" s="182"/>
      <c r="S455" s="182"/>
      <c r="T455" s="182"/>
      <c r="U455" s="182"/>
      <c r="V455" s="182"/>
      <c r="W455" s="182"/>
      <c r="X455" s="182"/>
      <c r="Y455" s="182"/>
      <c r="Z455" s="182"/>
      <c r="AA455" s="182"/>
      <c r="AB455" s="182"/>
      <c r="AC455" s="182"/>
      <c r="AD455" s="182"/>
      <c r="AE455" s="182"/>
      <c r="AF455" s="182"/>
      <c r="AG455" s="182"/>
      <c r="AH455" s="182"/>
      <c r="AI455" s="182"/>
      <c r="AJ455" s="182"/>
      <c r="AK455" s="182"/>
      <c r="AL455" s="182"/>
      <c r="AM455" s="182"/>
      <c r="AN455" s="182"/>
      <c r="AO455" s="182"/>
      <c r="AP455" s="23"/>
      <c r="AQ455" s="23"/>
      <c r="AR455" s="23"/>
      <c r="AS455" s="23"/>
      <c r="AT455" s="182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183"/>
      <c r="BS455" s="183"/>
      <c r="BT455" s="150"/>
      <c r="BU455" s="150"/>
      <c r="BV455" s="150"/>
      <c r="BW455" s="113"/>
      <c r="BX455" s="113"/>
      <c r="BY455" s="113"/>
      <c r="BZ455" s="23"/>
    </row>
    <row r="456" ht="15.75" customHeight="1">
      <c r="A456" s="148"/>
      <c r="B456" s="182"/>
      <c r="C456" s="23"/>
      <c r="D456" s="23"/>
      <c r="E456" s="23"/>
      <c r="F456" s="23"/>
      <c r="G456" s="23"/>
      <c r="H456" s="23"/>
      <c r="I456" s="23"/>
      <c r="J456" s="23"/>
      <c r="K456" s="23"/>
      <c r="L456" s="182"/>
      <c r="M456" s="182"/>
      <c r="N456" s="182"/>
      <c r="O456" s="182"/>
      <c r="P456" s="182"/>
      <c r="Q456" s="182"/>
      <c r="R456" s="182"/>
      <c r="S456" s="182"/>
      <c r="T456" s="182"/>
      <c r="U456" s="182"/>
      <c r="V456" s="182"/>
      <c r="W456" s="182"/>
      <c r="X456" s="182"/>
      <c r="Y456" s="182"/>
      <c r="Z456" s="182"/>
      <c r="AA456" s="182"/>
      <c r="AB456" s="182"/>
      <c r="AC456" s="182"/>
      <c r="AD456" s="182"/>
      <c r="AE456" s="182"/>
      <c r="AF456" s="182"/>
      <c r="AG456" s="182"/>
      <c r="AH456" s="182"/>
      <c r="AI456" s="182"/>
      <c r="AJ456" s="182"/>
      <c r="AK456" s="182"/>
      <c r="AL456" s="182"/>
      <c r="AM456" s="182"/>
      <c r="AN456" s="182"/>
      <c r="AO456" s="182"/>
      <c r="AP456" s="23"/>
      <c r="AQ456" s="23"/>
      <c r="AR456" s="23"/>
      <c r="AS456" s="23"/>
      <c r="AT456" s="182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183"/>
      <c r="BS456" s="183"/>
      <c r="BT456" s="150"/>
      <c r="BU456" s="150"/>
      <c r="BV456" s="150"/>
      <c r="BW456" s="113"/>
      <c r="BX456" s="113"/>
      <c r="BY456" s="113"/>
      <c r="BZ456" s="23"/>
    </row>
    <row r="457" ht="15.75" customHeight="1">
      <c r="A457" s="148"/>
      <c r="B457" s="182"/>
      <c r="C457" s="23"/>
      <c r="D457" s="23"/>
      <c r="E457" s="23"/>
      <c r="F457" s="23"/>
      <c r="G457" s="23"/>
      <c r="H457" s="23"/>
      <c r="I457" s="23"/>
      <c r="J457" s="23"/>
      <c r="K457" s="23"/>
      <c r="L457" s="182"/>
      <c r="M457" s="182"/>
      <c r="N457" s="182"/>
      <c r="O457" s="182"/>
      <c r="P457" s="182"/>
      <c r="Q457" s="182"/>
      <c r="R457" s="182"/>
      <c r="S457" s="182"/>
      <c r="T457" s="182"/>
      <c r="U457" s="182"/>
      <c r="V457" s="182"/>
      <c r="W457" s="182"/>
      <c r="X457" s="182"/>
      <c r="Y457" s="182"/>
      <c r="Z457" s="182"/>
      <c r="AA457" s="182"/>
      <c r="AB457" s="182"/>
      <c r="AC457" s="182"/>
      <c r="AD457" s="182"/>
      <c r="AE457" s="182"/>
      <c r="AF457" s="182"/>
      <c r="AG457" s="182"/>
      <c r="AH457" s="182"/>
      <c r="AI457" s="182"/>
      <c r="AJ457" s="182"/>
      <c r="AK457" s="182"/>
      <c r="AL457" s="182"/>
      <c r="AM457" s="182"/>
      <c r="AN457" s="182"/>
      <c r="AO457" s="182"/>
      <c r="AP457" s="23"/>
      <c r="AQ457" s="23"/>
      <c r="AR457" s="23"/>
      <c r="AS457" s="23"/>
      <c r="AT457" s="182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183"/>
      <c r="BS457" s="183"/>
      <c r="BT457" s="150"/>
      <c r="BU457" s="150"/>
      <c r="BV457" s="150"/>
      <c r="BW457" s="113"/>
      <c r="BX457" s="113"/>
      <c r="BY457" s="113"/>
      <c r="BZ457" s="23"/>
    </row>
    <row r="458" ht="15.75" customHeight="1">
      <c r="A458" s="148"/>
      <c r="B458" s="182"/>
      <c r="C458" s="23"/>
      <c r="D458" s="23"/>
      <c r="E458" s="23"/>
      <c r="F458" s="23"/>
      <c r="G458" s="23"/>
      <c r="H458" s="23"/>
      <c r="I458" s="23"/>
      <c r="J458" s="23"/>
      <c r="K458" s="23"/>
      <c r="L458" s="182"/>
      <c r="M458" s="182"/>
      <c r="N458" s="182"/>
      <c r="O458" s="182"/>
      <c r="P458" s="182"/>
      <c r="Q458" s="182"/>
      <c r="R458" s="182"/>
      <c r="S458" s="182"/>
      <c r="T458" s="182"/>
      <c r="U458" s="182"/>
      <c r="V458" s="182"/>
      <c r="W458" s="182"/>
      <c r="X458" s="182"/>
      <c r="Y458" s="182"/>
      <c r="Z458" s="182"/>
      <c r="AA458" s="182"/>
      <c r="AB458" s="182"/>
      <c r="AC458" s="182"/>
      <c r="AD458" s="182"/>
      <c r="AE458" s="182"/>
      <c r="AF458" s="182"/>
      <c r="AG458" s="182"/>
      <c r="AH458" s="182"/>
      <c r="AI458" s="182"/>
      <c r="AJ458" s="182"/>
      <c r="AK458" s="182"/>
      <c r="AL458" s="182"/>
      <c r="AM458" s="182"/>
      <c r="AN458" s="182"/>
      <c r="AO458" s="182"/>
      <c r="AP458" s="23"/>
      <c r="AQ458" s="23"/>
      <c r="AR458" s="23"/>
      <c r="AS458" s="23"/>
      <c r="AT458" s="182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183"/>
      <c r="BS458" s="183"/>
      <c r="BT458" s="150"/>
      <c r="BU458" s="150"/>
      <c r="BV458" s="150"/>
      <c r="BW458" s="113"/>
      <c r="BX458" s="113"/>
      <c r="BY458" s="113"/>
      <c r="BZ458" s="23"/>
    </row>
    <row r="459" ht="15.75" customHeight="1">
      <c r="A459" s="148"/>
      <c r="B459" s="182"/>
      <c r="C459" s="23"/>
      <c r="D459" s="23"/>
      <c r="E459" s="23"/>
      <c r="F459" s="23"/>
      <c r="G459" s="23"/>
      <c r="H459" s="23"/>
      <c r="I459" s="23"/>
      <c r="J459" s="23"/>
      <c r="K459" s="23"/>
      <c r="L459" s="182"/>
      <c r="M459" s="182"/>
      <c r="N459" s="182"/>
      <c r="O459" s="182"/>
      <c r="P459" s="182"/>
      <c r="Q459" s="182"/>
      <c r="R459" s="182"/>
      <c r="S459" s="182"/>
      <c r="T459" s="182"/>
      <c r="U459" s="182"/>
      <c r="V459" s="182"/>
      <c r="W459" s="182"/>
      <c r="X459" s="182"/>
      <c r="Y459" s="182"/>
      <c r="Z459" s="182"/>
      <c r="AA459" s="182"/>
      <c r="AB459" s="182"/>
      <c r="AC459" s="182"/>
      <c r="AD459" s="182"/>
      <c r="AE459" s="182"/>
      <c r="AF459" s="182"/>
      <c r="AG459" s="182"/>
      <c r="AH459" s="182"/>
      <c r="AI459" s="182"/>
      <c r="AJ459" s="182"/>
      <c r="AK459" s="182"/>
      <c r="AL459" s="182"/>
      <c r="AM459" s="182"/>
      <c r="AN459" s="182"/>
      <c r="AO459" s="182"/>
      <c r="AP459" s="23"/>
      <c r="AQ459" s="23"/>
      <c r="AR459" s="23"/>
      <c r="AS459" s="23"/>
      <c r="AT459" s="182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183"/>
      <c r="BS459" s="183"/>
      <c r="BT459" s="150"/>
      <c r="BU459" s="150"/>
      <c r="BV459" s="150"/>
      <c r="BW459" s="113"/>
      <c r="BX459" s="113"/>
      <c r="BY459" s="113"/>
      <c r="BZ459" s="23"/>
    </row>
    <row r="460" ht="15.75" customHeight="1">
      <c r="A460" s="148"/>
      <c r="B460" s="182"/>
      <c r="C460" s="23"/>
      <c r="D460" s="23"/>
      <c r="E460" s="23"/>
      <c r="F460" s="23"/>
      <c r="G460" s="23"/>
      <c r="H460" s="23"/>
      <c r="I460" s="23"/>
      <c r="J460" s="23"/>
      <c r="K460" s="23"/>
      <c r="L460" s="182"/>
      <c r="M460" s="182"/>
      <c r="N460" s="182"/>
      <c r="O460" s="182"/>
      <c r="P460" s="182"/>
      <c r="Q460" s="182"/>
      <c r="R460" s="182"/>
      <c r="S460" s="182"/>
      <c r="T460" s="182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  <c r="AE460" s="182"/>
      <c r="AF460" s="182"/>
      <c r="AG460" s="182"/>
      <c r="AH460" s="182"/>
      <c r="AI460" s="182"/>
      <c r="AJ460" s="182"/>
      <c r="AK460" s="182"/>
      <c r="AL460" s="182"/>
      <c r="AM460" s="182"/>
      <c r="AN460" s="182"/>
      <c r="AO460" s="182"/>
      <c r="AP460" s="23"/>
      <c r="AQ460" s="23"/>
      <c r="AR460" s="23"/>
      <c r="AS460" s="23"/>
      <c r="AT460" s="182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183"/>
      <c r="BS460" s="183"/>
      <c r="BT460" s="150"/>
      <c r="BU460" s="150"/>
      <c r="BV460" s="150"/>
      <c r="BW460" s="113"/>
      <c r="BX460" s="113"/>
      <c r="BY460" s="113"/>
      <c r="BZ460" s="23"/>
    </row>
    <row r="461" ht="15.75" customHeight="1">
      <c r="A461" s="148"/>
      <c r="B461" s="182"/>
      <c r="C461" s="23"/>
      <c r="D461" s="23"/>
      <c r="E461" s="23"/>
      <c r="F461" s="23"/>
      <c r="G461" s="23"/>
      <c r="H461" s="23"/>
      <c r="I461" s="23"/>
      <c r="J461" s="23"/>
      <c r="K461" s="23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2"/>
      <c r="Z461" s="182"/>
      <c r="AA461" s="182"/>
      <c r="AB461" s="182"/>
      <c r="AC461" s="182"/>
      <c r="AD461" s="182"/>
      <c r="AE461" s="182"/>
      <c r="AF461" s="182"/>
      <c r="AG461" s="182"/>
      <c r="AH461" s="182"/>
      <c r="AI461" s="182"/>
      <c r="AJ461" s="182"/>
      <c r="AK461" s="182"/>
      <c r="AL461" s="182"/>
      <c r="AM461" s="182"/>
      <c r="AN461" s="182"/>
      <c r="AO461" s="182"/>
      <c r="AP461" s="23"/>
      <c r="AQ461" s="23"/>
      <c r="AR461" s="23"/>
      <c r="AS461" s="23"/>
      <c r="AT461" s="182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183"/>
      <c r="BS461" s="183"/>
      <c r="BT461" s="150"/>
      <c r="BU461" s="150"/>
      <c r="BV461" s="150"/>
      <c r="BW461" s="113"/>
      <c r="BX461" s="113"/>
      <c r="BY461" s="113"/>
      <c r="BZ461" s="23"/>
    </row>
    <row r="462" ht="15.75" customHeight="1">
      <c r="A462" s="148"/>
      <c r="B462" s="182"/>
      <c r="C462" s="23"/>
      <c r="D462" s="23"/>
      <c r="E462" s="23"/>
      <c r="F462" s="23"/>
      <c r="G462" s="23"/>
      <c r="H462" s="23"/>
      <c r="I462" s="23"/>
      <c r="J462" s="23"/>
      <c r="K462" s="23"/>
      <c r="L462" s="182"/>
      <c r="M462" s="182"/>
      <c r="N462" s="182"/>
      <c r="O462" s="182"/>
      <c r="P462" s="182"/>
      <c r="Q462" s="182"/>
      <c r="R462" s="182"/>
      <c r="S462" s="182"/>
      <c r="T462" s="182"/>
      <c r="U462" s="182"/>
      <c r="V462" s="182"/>
      <c r="W462" s="182"/>
      <c r="X462" s="182"/>
      <c r="Y462" s="182"/>
      <c r="Z462" s="182"/>
      <c r="AA462" s="182"/>
      <c r="AB462" s="182"/>
      <c r="AC462" s="182"/>
      <c r="AD462" s="182"/>
      <c r="AE462" s="182"/>
      <c r="AF462" s="182"/>
      <c r="AG462" s="182"/>
      <c r="AH462" s="182"/>
      <c r="AI462" s="182"/>
      <c r="AJ462" s="182"/>
      <c r="AK462" s="182"/>
      <c r="AL462" s="182"/>
      <c r="AM462" s="182"/>
      <c r="AN462" s="182"/>
      <c r="AO462" s="182"/>
      <c r="AP462" s="23"/>
      <c r="AQ462" s="23"/>
      <c r="AR462" s="23"/>
      <c r="AS462" s="23"/>
      <c r="AT462" s="182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183"/>
      <c r="BS462" s="183"/>
      <c r="BT462" s="150"/>
      <c r="BU462" s="150"/>
      <c r="BV462" s="150"/>
      <c r="BW462" s="113"/>
      <c r="BX462" s="113"/>
      <c r="BY462" s="113"/>
      <c r="BZ462" s="23"/>
    </row>
    <row r="463" ht="15.75" customHeight="1">
      <c r="A463" s="148"/>
      <c r="B463" s="182"/>
      <c r="C463" s="23"/>
      <c r="D463" s="23"/>
      <c r="E463" s="23"/>
      <c r="F463" s="23"/>
      <c r="G463" s="23"/>
      <c r="H463" s="23"/>
      <c r="I463" s="23"/>
      <c r="J463" s="23"/>
      <c r="K463" s="23"/>
      <c r="L463" s="182"/>
      <c r="M463" s="182"/>
      <c r="N463" s="182"/>
      <c r="O463" s="182"/>
      <c r="P463" s="182"/>
      <c r="Q463" s="182"/>
      <c r="R463" s="182"/>
      <c r="S463" s="182"/>
      <c r="T463" s="182"/>
      <c r="U463" s="182"/>
      <c r="V463" s="182"/>
      <c r="W463" s="182"/>
      <c r="X463" s="182"/>
      <c r="Y463" s="182"/>
      <c r="Z463" s="182"/>
      <c r="AA463" s="182"/>
      <c r="AB463" s="182"/>
      <c r="AC463" s="182"/>
      <c r="AD463" s="182"/>
      <c r="AE463" s="182"/>
      <c r="AF463" s="182"/>
      <c r="AG463" s="182"/>
      <c r="AH463" s="182"/>
      <c r="AI463" s="182"/>
      <c r="AJ463" s="182"/>
      <c r="AK463" s="182"/>
      <c r="AL463" s="182"/>
      <c r="AM463" s="182"/>
      <c r="AN463" s="182"/>
      <c r="AO463" s="182"/>
      <c r="AP463" s="23"/>
      <c r="AQ463" s="23"/>
      <c r="AR463" s="23"/>
      <c r="AS463" s="23"/>
      <c r="AT463" s="182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183"/>
      <c r="BS463" s="183"/>
      <c r="BT463" s="150"/>
      <c r="BU463" s="150"/>
      <c r="BV463" s="150"/>
      <c r="BW463" s="113"/>
      <c r="BX463" s="113"/>
      <c r="BY463" s="113"/>
      <c r="BZ463" s="23"/>
    </row>
    <row r="464" ht="15.75" customHeight="1">
      <c r="A464" s="148"/>
      <c r="B464" s="182"/>
      <c r="C464" s="23"/>
      <c r="D464" s="23"/>
      <c r="E464" s="23"/>
      <c r="F464" s="23"/>
      <c r="G464" s="23"/>
      <c r="H464" s="23"/>
      <c r="I464" s="23"/>
      <c r="J464" s="23"/>
      <c r="K464" s="23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2"/>
      <c r="AB464" s="182"/>
      <c r="AC464" s="182"/>
      <c r="AD464" s="182"/>
      <c r="AE464" s="182"/>
      <c r="AF464" s="182"/>
      <c r="AG464" s="182"/>
      <c r="AH464" s="182"/>
      <c r="AI464" s="182"/>
      <c r="AJ464" s="182"/>
      <c r="AK464" s="182"/>
      <c r="AL464" s="182"/>
      <c r="AM464" s="182"/>
      <c r="AN464" s="182"/>
      <c r="AO464" s="182"/>
      <c r="AP464" s="23"/>
      <c r="AQ464" s="23"/>
      <c r="AR464" s="23"/>
      <c r="AS464" s="23"/>
      <c r="AT464" s="182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183"/>
      <c r="BS464" s="183"/>
      <c r="BT464" s="150"/>
      <c r="BU464" s="150"/>
      <c r="BV464" s="150"/>
      <c r="BW464" s="113"/>
      <c r="BX464" s="113"/>
      <c r="BY464" s="113"/>
      <c r="BZ464" s="23"/>
    </row>
    <row r="465" ht="15.75" customHeight="1">
      <c r="A465" s="148"/>
      <c r="B465" s="182"/>
      <c r="C465" s="23"/>
      <c r="D465" s="23"/>
      <c r="E465" s="23"/>
      <c r="F465" s="23"/>
      <c r="G465" s="23"/>
      <c r="H465" s="23"/>
      <c r="I465" s="23"/>
      <c r="J465" s="23"/>
      <c r="K465" s="23"/>
      <c r="L465" s="182"/>
      <c r="M465" s="182"/>
      <c r="N465" s="182"/>
      <c r="O465" s="182"/>
      <c r="P465" s="182"/>
      <c r="Q465" s="182"/>
      <c r="R465" s="182"/>
      <c r="S465" s="182"/>
      <c r="T465" s="182"/>
      <c r="U465" s="182"/>
      <c r="V465" s="182"/>
      <c r="W465" s="182"/>
      <c r="X465" s="182"/>
      <c r="Y465" s="182"/>
      <c r="Z465" s="182"/>
      <c r="AA465" s="182"/>
      <c r="AB465" s="182"/>
      <c r="AC465" s="182"/>
      <c r="AD465" s="182"/>
      <c r="AE465" s="182"/>
      <c r="AF465" s="182"/>
      <c r="AG465" s="182"/>
      <c r="AH465" s="182"/>
      <c r="AI465" s="182"/>
      <c r="AJ465" s="182"/>
      <c r="AK465" s="182"/>
      <c r="AL465" s="182"/>
      <c r="AM465" s="182"/>
      <c r="AN465" s="182"/>
      <c r="AO465" s="182"/>
      <c r="AP465" s="23"/>
      <c r="AQ465" s="23"/>
      <c r="AR465" s="23"/>
      <c r="AS465" s="23"/>
      <c r="AT465" s="182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183"/>
      <c r="BS465" s="183"/>
      <c r="BT465" s="150"/>
      <c r="BU465" s="150"/>
      <c r="BV465" s="150"/>
      <c r="BW465" s="113"/>
      <c r="BX465" s="113"/>
      <c r="BY465" s="113"/>
      <c r="BZ465" s="23"/>
    </row>
    <row r="466" ht="15.75" customHeight="1">
      <c r="A466" s="148"/>
      <c r="B466" s="182"/>
      <c r="C466" s="23"/>
      <c r="D466" s="23"/>
      <c r="E466" s="23"/>
      <c r="F466" s="23"/>
      <c r="G466" s="23"/>
      <c r="H466" s="23"/>
      <c r="I466" s="23"/>
      <c r="J466" s="23"/>
      <c r="K466" s="23"/>
      <c r="L466" s="182"/>
      <c r="M466" s="182"/>
      <c r="N466" s="182"/>
      <c r="O466" s="182"/>
      <c r="P466" s="182"/>
      <c r="Q466" s="182"/>
      <c r="R466" s="182"/>
      <c r="S466" s="182"/>
      <c r="T466" s="182"/>
      <c r="U466" s="182"/>
      <c r="V466" s="182"/>
      <c r="W466" s="182"/>
      <c r="X466" s="182"/>
      <c r="Y466" s="182"/>
      <c r="Z466" s="182"/>
      <c r="AA466" s="182"/>
      <c r="AB466" s="182"/>
      <c r="AC466" s="182"/>
      <c r="AD466" s="182"/>
      <c r="AE466" s="182"/>
      <c r="AF466" s="182"/>
      <c r="AG466" s="182"/>
      <c r="AH466" s="182"/>
      <c r="AI466" s="182"/>
      <c r="AJ466" s="182"/>
      <c r="AK466" s="182"/>
      <c r="AL466" s="182"/>
      <c r="AM466" s="182"/>
      <c r="AN466" s="182"/>
      <c r="AO466" s="182"/>
      <c r="AP466" s="23"/>
      <c r="AQ466" s="23"/>
      <c r="AR466" s="23"/>
      <c r="AS466" s="23"/>
      <c r="AT466" s="182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183"/>
      <c r="BS466" s="183"/>
      <c r="BT466" s="150"/>
      <c r="BU466" s="150"/>
      <c r="BV466" s="150"/>
      <c r="BW466" s="113"/>
      <c r="BX466" s="113"/>
      <c r="BY466" s="113"/>
      <c r="BZ466" s="23"/>
    </row>
    <row r="467" ht="15.75" customHeight="1">
      <c r="A467" s="148"/>
      <c r="B467" s="182"/>
      <c r="C467" s="23"/>
      <c r="D467" s="23"/>
      <c r="E467" s="23"/>
      <c r="F467" s="23"/>
      <c r="G467" s="23"/>
      <c r="H467" s="23"/>
      <c r="I467" s="23"/>
      <c r="J467" s="23"/>
      <c r="K467" s="23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2"/>
      <c r="AB467" s="182"/>
      <c r="AC467" s="182"/>
      <c r="AD467" s="182"/>
      <c r="AE467" s="182"/>
      <c r="AF467" s="182"/>
      <c r="AG467" s="182"/>
      <c r="AH467" s="182"/>
      <c r="AI467" s="182"/>
      <c r="AJ467" s="182"/>
      <c r="AK467" s="182"/>
      <c r="AL467" s="182"/>
      <c r="AM467" s="182"/>
      <c r="AN467" s="182"/>
      <c r="AO467" s="182"/>
      <c r="AP467" s="23"/>
      <c r="AQ467" s="23"/>
      <c r="AR467" s="23"/>
      <c r="AS467" s="23"/>
      <c r="AT467" s="182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183"/>
      <c r="BS467" s="183"/>
      <c r="BT467" s="150"/>
      <c r="BU467" s="150"/>
      <c r="BV467" s="150"/>
      <c r="BW467" s="113"/>
      <c r="BX467" s="113"/>
      <c r="BY467" s="113"/>
      <c r="BZ467" s="23"/>
    </row>
    <row r="468" ht="15.75" customHeight="1">
      <c r="A468" s="148"/>
      <c r="B468" s="182"/>
      <c r="C468" s="23"/>
      <c r="D468" s="23"/>
      <c r="E468" s="23"/>
      <c r="F468" s="23"/>
      <c r="G468" s="23"/>
      <c r="H468" s="23"/>
      <c r="I468" s="23"/>
      <c r="J468" s="23"/>
      <c r="K468" s="23"/>
      <c r="L468" s="182"/>
      <c r="M468" s="182"/>
      <c r="N468" s="182"/>
      <c r="O468" s="182"/>
      <c r="P468" s="182"/>
      <c r="Q468" s="182"/>
      <c r="R468" s="182"/>
      <c r="S468" s="182"/>
      <c r="T468" s="182"/>
      <c r="U468" s="182"/>
      <c r="V468" s="182"/>
      <c r="W468" s="182"/>
      <c r="X468" s="182"/>
      <c r="Y468" s="182"/>
      <c r="Z468" s="182"/>
      <c r="AA468" s="182"/>
      <c r="AB468" s="182"/>
      <c r="AC468" s="182"/>
      <c r="AD468" s="182"/>
      <c r="AE468" s="182"/>
      <c r="AF468" s="182"/>
      <c r="AG468" s="182"/>
      <c r="AH468" s="182"/>
      <c r="AI468" s="182"/>
      <c r="AJ468" s="182"/>
      <c r="AK468" s="182"/>
      <c r="AL468" s="182"/>
      <c r="AM468" s="182"/>
      <c r="AN468" s="182"/>
      <c r="AO468" s="182"/>
      <c r="AP468" s="23"/>
      <c r="AQ468" s="23"/>
      <c r="AR468" s="23"/>
      <c r="AS468" s="23"/>
      <c r="AT468" s="182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183"/>
      <c r="BS468" s="183"/>
      <c r="BT468" s="150"/>
      <c r="BU468" s="150"/>
      <c r="BV468" s="150"/>
      <c r="BW468" s="113"/>
      <c r="BX468" s="113"/>
      <c r="BY468" s="113"/>
      <c r="BZ468" s="23"/>
    </row>
    <row r="469" ht="15.75" customHeight="1">
      <c r="A469" s="148"/>
      <c r="B469" s="182"/>
      <c r="C469" s="23"/>
      <c r="D469" s="23"/>
      <c r="E469" s="23"/>
      <c r="F469" s="23"/>
      <c r="G469" s="23"/>
      <c r="H469" s="23"/>
      <c r="I469" s="23"/>
      <c r="J469" s="23"/>
      <c r="K469" s="23"/>
      <c r="L469" s="182"/>
      <c r="M469" s="182"/>
      <c r="N469" s="182"/>
      <c r="O469" s="182"/>
      <c r="P469" s="182"/>
      <c r="Q469" s="182"/>
      <c r="R469" s="182"/>
      <c r="S469" s="182"/>
      <c r="T469" s="182"/>
      <c r="U469" s="182"/>
      <c r="V469" s="182"/>
      <c r="W469" s="182"/>
      <c r="X469" s="182"/>
      <c r="Y469" s="182"/>
      <c r="Z469" s="182"/>
      <c r="AA469" s="182"/>
      <c r="AB469" s="182"/>
      <c r="AC469" s="182"/>
      <c r="AD469" s="182"/>
      <c r="AE469" s="182"/>
      <c r="AF469" s="182"/>
      <c r="AG469" s="182"/>
      <c r="AH469" s="182"/>
      <c r="AI469" s="182"/>
      <c r="AJ469" s="182"/>
      <c r="AK469" s="182"/>
      <c r="AL469" s="182"/>
      <c r="AM469" s="182"/>
      <c r="AN469" s="182"/>
      <c r="AO469" s="182"/>
      <c r="AP469" s="23"/>
      <c r="AQ469" s="23"/>
      <c r="AR469" s="23"/>
      <c r="AS469" s="23"/>
      <c r="AT469" s="182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183"/>
      <c r="BS469" s="183"/>
      <c r="BT469" s="150"/>
      <c r="BU469" s="150"/>
      <c r="BV469" s="150"/>
      <c r="BW469" s="113"/>
      <c r="BX469" s="113"/>
      <c r="BY469" s="113"/>
      <c r="BZ469" s="23"/>
    </row>
    <row r="470" ht="15.75" customHeight="1">
      <c r="A470" s="148"/>
      <c r="B470" s="182"/>
      <c r="C470" s="23"/>
      <c r="D470" s="23"/>
      <c r="E470" s="23"/>
      <c r="F470" s="23"/>
      <c r="G470" s="23"/>
      <c r="H470" s="23"/>
      <c r="I470" s="23"/>
      <c r="J470" s="23"/>
      <c r="K470" s="23"/>
      <c r="L470" s="182"/>
      <c r="M470" s="182"/>
      <c r="N470" s="182"/>
      <c r="O470" s="182"/>
      <c r="P470" s="182"/>
      <c r="Q470" s="182"/>
      <c r="R470" s="182"/>
      <c r="S470" s="182"/>
      <c r="T470" s="182"/>
      <c r="U470" s="182"/>
      <c r="V470" s="182"/>
      <c r="W470" s="182"/>
      <c r="X470" s="182"/>
      <c r="Y470" s="182"/>
      <c r="Z470" s="182"/>
      <c r="AA470" s="182"/>
      <c r="AB470" s="182"/>
      <c r="AC470" s="182"/>
      <c r="AD470" s="182"/>
      <c r="AE470" s="182"/>
      <c r="AF470" s="182"/>
      <c r="AG470" s="182"/>
      <c r="AH470" s="182"/>
      <c r="AI470" s="182"/>
      <c r="AJ470" s="182"/>
      <c r="AK470" s="182"/>
      <c r="AL470" s="182"/>
      <c r="AM470" s="182"/>
      <c r="AN470" s="182"/>
      <c r="AO470" s="182"/>
      <c r="AP470" s="23"/>
      <c r="AQ470" s="23"/>
      <c r="AR470" s="23"/>
      <c r="AS470" s="23"/>
      <c r="AT470" s="182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183"/>
      <c r="BS470" s="183"/>
      <c r="BT470" s="150"/>
      <c r="BU470" s="150"/>
      <c r="BV470" s="150"/>
      <c r="BW470" s="113"/>
      <c r="BX470" s="113"/>
      <c r="BY470" s="113"/>
      <c r="BZ470" s="23"/>
    </row>
    <row r="471" ht="15.75" customHeight="1">
      <c r="A471" s="148"/>
      <c r="B471" s="182"/>
      <c r="C471" s="23"/>
      <c r="D471" s="23"/>
      <c r="E471" s="23"/>
      <c r="F471" s="23"/>
      <c r="G471" s="23"/>
      <c r="H471" s="23"/>
      <c r="I471" s="23"/>
      <c r="J471" s="23"/>
      <c r="K471" s="23"/>
      <c r="L471" s="182"/>
      <c r="M471" s="182"/>
      <c r="N471" s="182"/>
      <c r="O471" s="182"/>
      <c r="P471" s="182"/>
      <c r="Q471" s="182"/>
      <c r="R471" s="182"/>
      <c r="S471" s="182"/>
      <c r="T471" s="182"/>
      <c r="U471" s="182"/>
      <c r="V471" s="182"/>
      <c r="W471" s="182"/>
      <c r="X471" s="182"/>
      <c r="Y471" s="182"/>
      <c r="Z471" s="182"/>
      <c r="AA471" s="182"/>
      <c r="AB471" s="182"/>
      <c r="AC471" s="182"/>
      <c r="AD471" s="182"/>
      <c r="AE471" s="182"/>
      <c r="AF471" s="182"/>
      <c r="AG471" s="182"/>
      <c r="AH471" s="182"/>
      <c r="AI471" s="182"/>
      <c r="AJ471" s="182"/>
      <c r="AK471" s="182"/>
      <c r="AL471" s="182"/>
      <c r="AM471" s="182"/>
      <c r="AN471" s="182"/>
      <c r="AO471" s="182"/>
      <c r="AP471" s="23"/>
      <c r="AQ471" s="23"/>
      <c r="AR471" s="23"/>
      <c r="AS471" s="23"/>
      <c r="AT471" s="182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183"/>
      <c r="BS471" s="183"/>
      <c r="BT471" s="150"/>
      <c r="BU471" s="150"/>
      <c r="BV471" s="150"/>
      <c r="BW471" s="113"/>
      <c r="BX471" s="113"/>
      <c r="BY471" s="113"/>
      <c r="BZ471" s="23"/>
    </row>
    <row r="472" ht="15.75" customHeight="1">
      <c r="A472" s="148"/>
      <c r="B472" s="182"/>
      <c r="C472" s="23"/>
      <c r="D472" s="23"/>
      <c r="E472" s="23"/>
      <c r="F472" s="23"/>
      <c r="G472" s="23"/>
      <c r="H472" s="23"/>
      <c r="I472" s="23"/>
      <c r="J472" s="23"/>
      <c r="K472" s="23"/>
      <c r="L472" s="182"/>
      <c r="M472" s="182"/>
      <c r="N472" s="182"/>
      <c r="O472" s="182"/>
      <c r="P472" s="182"/>
      <c r="Q472" s="182"/>
      <c r="R472" s="182"/>
      <c r="S472" s="182"/>
      <c r="T472" s="182"/>
      <c r="U472" s="182"/>
      <c r="V472" s="182"/>
      <c r="W472" s="182"/>
      <c r="X472" s="182"/>
      <c r="Y472" s="182"/>
      <c r="Z472" s="182"/>
      <c r="AA472" s="182"/>
      <c r="AB472" s="182"/>
      <c r="AC472" s="182"/>
      <c r="AD472" s="182"/>
      <c r="AE472" s="182"/>
      <c r="AF472" s="182"/>
      <c r="AG472" s="182"/>
      <c r="AH472" s="182"/>
      <c r="AI472" s="182"/>
      <c r="AJ472" s="182"/>
      <c r="AK472" s="182"/>
      <c r="AL472" s="182"/>
      <c r="AM472" s="182"/>
      <c r="AN472" s="182"/>
      <c r="AO472" s="182"/>
      <c r="AP472" s="23"/>
      <c r="AQ472" s="23"/>
      <c r="AR472" s="23"/>
      <c r="AS472" s="23"/>
      <c r="AT472" s="182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183"/>
      <c r="BS472" s="183"/>
      <c r="BT472" s="150"/>
      <c r="BU472" s="150"/>
      <c r="BV472" s="150"/>
      <c r="BW472" s="113"/>
      <c r="BX472" s="113"/>
      <c r="BY472" s="113"/>
      <c r="BZ472" s="23"/>
    </row>
    <row r="473" ht="15.75" customHeight="1">
      <c r="A473" s="148"/>
      <c r="B473" s="182"/>
      <c r="C473" s="23"/>
      <c r="D473" s="23"/>
      <c r="E473" s="23"/>
      <c r="F473" s="23"/>
      <c r="G473" s="23"/>
      <c r="H473" s="23"/>
      <c r="I473" s="23"/>
      <c r="J473" s="23"/>
      <c r="K473" s="23"/>
      <c r="L473" s="182"/>
      <c r="M473" s="182"/>
      <c r="N473" s="182"/>
      <c r="O473" s="182"/>
      <c r="P473" s="182"/>
      <c r="Q473" s="182"/>
      <c r="R473" s="182"/>
      <c r="S473" s="182"/>
      <c r="T473" s="182"/>
      <c r="U473" s="182"/>
      <c r="V473" s="182"/>
      <c r="W473" s="182"/>
      <c r="X473" s="182"/>
      <c r="Y473" s="182"/>
      <c r="Z473" s="182"/>
      <c r="AA473" s="182"/>
      <c r="AB473" s="182"/>
      <c r="AC473" s="182"/>
      <c r="AD473" s="182"/>
      <c r="AE473" s="182"/>
      <c r="AF473" s="182"/>
      <c r="AG473" s="182"/>
      <c r="AH473" s="182"/>
      <c r="AI473" s="182"/>
      <c r="AJ473" s="182"/>
      <c r="AK473" s="182"/>
      <c r="AL473" s="182"/>
      <c r="AM473" s="182"/>
      <c r="AN473" s="182"/>
      <c r="AO473" s="182"/>
      <c r="AP473" s="23"/>
      <c r="AQ473" s="23"/>
      <c r="AR473" s="23"/>
      <c r="AS473" s="23"/>
      <c r="AT473" s="182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183"/>
      <c r="BS473" s="183"/>
      <c r="BT473" s="150"/>
      <c r="BU473" s="150"/>
      <c r="BV473" s="150"/>
      <c r="BW473" s="113"/>
      <c r="BX473" s="113"/>
      <c r="BY473" s="113"/>
      <c r="BZ473" s="23"/>
    </row>
    <row r="474" ht="15.75" customHeight="1">
      <c r="A474" s="148"/>
      <c r="B474" s="182"/>
      <c r="C474" s="23"/>
      <c r="D474" s="23"/>
      <c r="E474" s="23"/>
      <c r="F474" s="23"/>
      <c r="G474" s="23"/>
      <c r="H474" s="23"/>
      <c r="I474" s="23"/>
      <c r="J474" s="23"/>
      <c r="K474" s="23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2"/>
      <c r="Z474" s="182"/>
      <c r="AA474" s="182"/>
      <c r="AB474" s="182"/>
      <c r="AC474" s="182"/>
      <c r="AD474" s="182"/>
      <c r="AE474" s="182"/>
      <c r="AF474" s="182"/>
      <c r="AG474" s="182"/>
      <c r="AH474" s="182"/>
      <c r="AI474" s="182"/>
      <c r="AJ474" s="182"/>
      <c r="AK474" s="182"/>
      <c r="AL474" s="182"/>
      <c r="AM474" s="182"/>
      <c r="AN474" s="182"/>
      <c r="AO474" s="182"/>
      <c r="AP474" s="23"/>
      <c r="AQ474" s="23"/>
      <c r="AR474" s="23"/>
      <c r="AS474" s="23"/>
      <c r="AT474" s="182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183"/>
      <c r="BS474" s="183"/>
      <c r="BT474" s="150"/>
      <c r="BU474" s="150"/>
      <c r="BV474" s="150"/>
      <c r="BW474" s="113"/>
      <c r="BX474" s="113"/>
      <c r="BY474" s="113"/>
      <c r="BZ474" s="23"/>
    </row>
    <row r="475" ht="15.75" customHeight="1">
      <c r="A475" s="148"/>
      <c r="B475" s="182"/>
      <c r="C475" s="23"/>
      <c r="D475" s="23"/>
      <c r="E475" s="23"/>
      <c r="F475" s="23"/>
      <c r="G475" s="23"/>
      <c r="H475" s="23"/>
      <c r="I475" s="23"/>
      <c r="J475" s="23"/>
      <c r="K475" s="23"/>
      <c r="L475" s="182"/>
      <c r="M475" s="182"/>
      <c r="N475" s="182"/>
      <c r="O475" s="182"/>
      <c r="P475" s="182"/>
      <c r="Q475" s="182"/>
      <c r="R475" s="182"/>
      <c r="S475" s="182"/>
      <c r="T475" s="182"/>
      <c r="U475" s="182"/>
      <c r="V475" s="182"/>
      <c r="W475" s="182"/>
      <c r="X475" s="182"/>
      <c r="Y475" s="182"/>
      <c r="Z475" s="182"/>
      <c r="AA475" s="182"/>
      <c r="AB475" s="182"/>
      <c r="AC475" s="182"/>
      <c r="AD475" s="182"/>
      <c r="AE475" s="182"/>
      <c r="AF475" s="182"/>
      <c r="AG475" s="182"/>
      <c r="AH475" s="182"/>
      <c r="AI475" s="182"/>
      <c r="AJ475" s="182"/>
      <c r="AK475" s="182"/>
      <c r="AL475" s="182"/>
      <c r="AM475" s="182"/>
      <c r="AN475" s="182"/>
      <c r="AO475" s="182"/>
      <c r="AP475" s="23"/>
      <c r="AQ475" s="23"/>
      <c r="AR475" s="23"/>
      <c r="AS475" s="23"/>
      <c r="AT475" s="182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183"/>
      <c r="BS475" s="183"/>
      <c r="BT475" s="150"/>
      <c r="BU475" s="150"/>
      <c r="BV475" s="150"/>
      <c r="BW475" s="113"/>
      <c r="BX475" s="113"/>
      <c r="BY475" s="113"/>
      <c r="BZ475" s="23"/>
    </row>
    <row r="476" ht="15.75" customHeight="1">
      <c r="A476" s="148"/>
      <c r="B476" s="182"/>
      <c r="C476" s="23"/>
      <c r="D476" s="23"/>
      <c r="E476" s="23"/>
      <c r="F476" s="23"/>
      <c r="G476" s="23"/>
      <c r="H476" s="23"/>
      <c r="I476" s="23"/>
      <c r="J476" s="23"/>
      <c r="K476" s="23"/>
      <c r="L476" s="182"/>
      <c r="M476" s="182"/>
      <c r="N476" s="182"/>
      <c r="O476" s="182"/>
      <c r="P476" s="182"/>
      <c r="Q476" s="182"/>
      <c r="R476" s="182"/>
      <c r="S476" s="182"/>
      <c r="T476" s="182"/>
      <c r="U476" s="182"/>
      <c r="V476" s="182"/>
      <c r="W476" s="182"/>
      <c r="X476" s="182"/>
      <c r="Y476" s="182"/>
      <c r="Z476" s="182"/>
      <c r="AA476" s="182"/>
      <c r="AB476" s="182"/>
      <c r="AC476" s="182"/>
      <c r="AD476" s="182"/>
      <c r="AE476" s="182"/>
      <c r="AF476" s="182"/>
      <c r="AG476" s="182"/>
      <c r="AH476" s="182"/>
      <c r="AI476" s="182"/>
      <c r="AJ476" s="182"/>
      <c r="AK476" s="182"/>
      <c r="AL476" s="182"/>
      <c r="AM476" s="182"/>
      <c r="AN476" s="182"/>
      <c r="AO476" s="182"/>
      <c r="AP476" s="23"/>
      <c r="AQ476" s="23"/>
      <c r="AR476" s="23"/>
      <c r="AS476" s="23"/>
      <c r="AT476" s="182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183"/>
      <c r="BS476" s="183"/>
      <c r="BT476" s="150"/>
      <c r="BU476" s="150"/>
      <c r="BV476" s="150"/>
      <c r="BW476" s="113"/>
      <c r="BX476" s="113"/>
      <c r="BY476" s="113"/>
      <c r="BZ476" s="23"/>
    </row>
    <row r="477" ht="15.75" customHeight="1">
      <c r="A477" s="148"/>
      <c r="B477" s="182"/>
      <c r="C477" s="23"/>
      <c r="D477" s="23"/>
      <c r="E477" s="23"/>
      <c r="F477" s="23"/>
      <c r="G477" s="23"/>
      <c r="H477" s="23"/>
      <c r="I477" s="23"/>
      <c r="J477" s="23"/>
      <c r="K477" s="23"/>
      <c r="L477" s="182"/>
      <c r="M477" s="182"/>
      <c r="N477" s="182"/>
      <c r="O477" s="182"/>
      <c r="P477" s="182"/>
      <c r="Q477" s="182"/>
      <c r="R477" s="182"/>
      <c r="S477" s="182"/>
      <c r="T477" s="182"/>
      <c r="U477" s="182"/>
      <c r="V477" s="182"/>
      <c r="W477" s="182"/>
      <c r="X477" s="182"/>
      <c r="Y477" s="182"/>
      <c r="Z477" s="182"/>
      <c r="AA477" s="182"/>
      <c r="AB477" s="182"/>
      <c r="AC477" s="182"/>
      <c r="AD477" s="182"/>
      <c r="AE477" s="182"/>
      <c r="AF477" s="182"/>
      <c r="AG477" s="182"/>
      <c r="AH477" s="182"/>
      <c r="AI477" s="182"/>
      <c r="AJ477" s="182"/>
      <c r="AK477" s="182"/>
      <c r="AL477" s="182"/>
      <c r="AM477" s="182"/>
      <c r="AN477" s="182"/>
      <c r="AO477" s="182"/>
      <c r="AP477" s="23"/>
      <c r="AQ477" s="23"/>
      <c r="AR477" s="23"/>
      <c r="AS477" s="23"/>
      <c r="AT477" s="182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183"/>
      <c r="BS477" s="183"/>
      <c r="BT477" s="150"/>
      <c r="BU477" s="150"/>
      <c r="BV477" s="150"/>
      <c r="BW477" s="113"/>
      <c r="BX477" s="113"/>
      <c r="BY477" s="113"/>
      <c r="BZ477" s="23"/>
    </row>
    <row r="478" ht="15.75" customHeight="1">
      <c r="A478" s="148"/>
      <c r="B478" s="182"/>
      <c r="C478" s="23"/>
      <c r="D478" s="23"/>
      <c r="E478" s="23"/>
      <c r="F478" s="23"/>
      <c r="G478" s="23"/>
      <c r="H478" s="23"/>
      <c r="I478" s="23"/>
      <c r="J478" s="23"/>
      <c r="K478" s="23"/>
      <c r="L478" s="182"/>
      <c r="M478" s="182"/>
      <c r="N478" s="182"/>
      <c r="O478" s="182"/>
      <c r="P478" s="182"/>
      <c r="Q478" s="182"/>
      <c r="R478" s="182"/>
      <c r="S478" s="182"/>
      <c r="T478" s="182"/>
      <c r="U478" s="182"/>
      <c r="V478" s="182"/>
      <c r="W478" s="182"/>
      <c r="X478" s="182"/>
      <c r="Y478" s="182"/>
      <c r="Z478" s="182"/>
      <c r="AA478" s="182"/>
      <c r="AB478" s="182"/>
      <c r="AC478" s="182"/>
      <c r="AD478" s="182"/>
      <c r="AE478" s="182"/>
      <c r="AF478" s="182"/>
      <c r="AG478" s="182"/>
      <c r="AH478" s="182"/>
      <c r="AI478" s="182"/>
      <c r="AJ478" s="182"/>
      <c r="AK478" s="182"/>
      <c r="AL478" s="182"/>
      <c r="AM478" s="182"/>
      <c r="AN478" s="182"/>
      <c r="AO478" s="182"/>
      <c r="AP478" s="23"/>
      <c r="AQ478" s="23"/>
      <c r="AR478" s="23"/>
      <c r="AS478" s="23"/>
      <c r="AT478" s="182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183"/>
      <c r="BS478" s="183"/>
      <c r="BT478" s="150"/>
      <c r="BU478" s="150"/>
      <c r="BV478" s="150"/>
      <c r="BW478" s="113"/>
      <c r="BX478" s="113"/>
      <c r="BY478" s="113"/>
      <c r="BZ478" s="23"/>
    </row>
    <row r="479" ht="15.75" customHeight="1">
      <c r="A479" s="148"/>
      <c r="B479" s="182"/>
      <c r="C479" s="23"/>
      <c r="D479" s="23"/>
      <c r="E479" s="23"/>
      <c r="F479" s="23"/>
      <c r="G479" s="23"/>
      <c r="H479" s="23"/>
      <c r="I479" s="23"/>
      <c r="J479" s="23"/>
      <c r="K479" s="23"/>
      <c r="L479" s="182"/>
      <c r="M479" s="182"/>
      <c r="N479" s="182"/>
      <c r="O479" s="182"/>
      <c r="P479" s="182"/>
      <c r="Q479" s="182"/>
      <c r="R479" s="182"/>
      <c r="S479" s="182"/>
      <c r="T479" s="182"/>
      <c r="U479" s="182"/>
      <c r="V479" s="182"/>
      <c r="W479" s="182"/>
      <c r="X479" s="182"/>
      <c r="Y479" s="182"/>
      <c r="Z479" s="182"/>
      <c r="AA479" s="182"/>
      <c r="AB479" s="182"/>
      <c r="AC479" s="182"/>
      <c r="AD479" s="182"/>
      <c r="AE479" s="182"/>
      <c r="AF479" s="182"/>
      <c r="AG479" s="182"/>
      <c r="AH479" s="182"/>
      <c r="AI479" s="182"/>
      <c r="AJ479" s="182"/>
      <c r="AK479" s="182"/>
      <c r="AL479" s="182"/>
      <c r="AM479" s="182"/>
      <c r="AN479" s="182"/>
      <c r="AO479" s="182"/>
      <c r="AP479" s="23"/>
      <c r="AQ479" s="23"/>
      <c r="AR479" s="23"/>
      <c r="AS479" s="23"/>
      <c r="AT479" s="182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183"/>
      <c r="BS479" s="183"/>
      <c r="BT479" s="150"/>
      <c r="BU479" s="150"/>
      <c r="BV479" s="150"/>
      <c r="BW479" s="113"/>
      <c r="BX479" s="113"/>
      <c r="BY479" s="113"/>
      <c r="BZ479" s="23"/>
    </row>
    <row r="480" ht="15.75" customHeight="1">
      <c r="A480" s="148"/>
      <c r="B480" s="182"/>
      <c r="C480" s="23"/>
      <c r="D480" s="23"/>
      <c r="E480" s="23"/>
      <c r="F480" s="23"/>
      <c r="G480" s="23"/>
      <c r="H480" s="23"/>
      <c r="I480" s="23"/>
      <c r="J480" s="23"/>
      <c r="K480" s="23"/>
      <c r="L480" s="182"/>
      <c r="M480" s="182"/>
      <c r="N480" s="182"/>
      <c r="O480" s="182"/>
      <c r="P480" s="182"/>
      <c r="Q480" s="182"/>
      <c r="R480" s="182"/>
      <c r="S480" s="182"/>
      <c r="T480" s="182"/>
      <c r="U480" s="182"/>
      <c r="V480" s="182"/>
      <c r="W480" s="182"/>
      <c r="X480" s="182"/>
      <c r="Y480" s="182"/>
      <c r="Z480" s="182"/>
      <c r="AA480" s="182"/>
      <c r="AB480" s="182"/>
      <c r="AC480" s="182"/>
      <c r="AD480" s="182"/>
      <c r="AE480" s="182"/>
      <c r="AF480" s="182"/>
      <c r="AG480" s="182"/>
      <c r="AH480" s="182"/>
      <c r="AI480" s="182"/>
      <c r="AJ480" s="182"/>
      <c r="AK480" s="182"/>
      <c r="AL480" s="182"/>
      <c r="AM480" s="182"/>
      <c r="AN480" s="182"/>
      <c r="AO480" s="182"/>
      <c r="AP480" s="23"/>
      <c r="AQ480" s="23"/>
      <c r="AR480" s="23"/>
      <c r="AS480" s="23"/>
      <c r="AT480" s="182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183"/>
      <c r="BS480" s="183"/>
      <c r="BT480" s="150"/>
      <c r="BU480" s="150"/>
      <c r="BV480" s="150"/>
      <c r="BW480" s="113"/>
      <c r="BX480" s="113"/>
      <c r="BY480" s="113"/>
      <c r="BZ480" s="23"/>
    </row>
    <row r="481" ht="15.75" customHeight="1">
      <c r="A481" s="148"/>
      <c r="B481" s="182"/>
      <c r="C481" s="23"/>
      <c r="D481" s="23"/>
      <c r="E481" s="23"/>
      <c r="F481" s="23"/>
      <c r="G481" s="23"/>
      <c r="H481" s="23"/>
      <c r="I481" s="23"/>
      <c r="J481" s="23"/>
      <c r="K481" s="23"/>
      <c r="L481" s="182"/>
      <c r="M481" s="182"/>
      <c r="N481" s="182"/>
      <c r="O481" s="182"/>
      <c r="P481" s="182"/>
      <c r="Q481" s="182"/>
      <c r="R481" s="182"/>
      <c r="S481" s="182"/>
      <c r="T481" s="182"/>
      <c r="U481" s="182"/>
      <c r="V481" s="182"/>
      <c r="W481" s="182"/>
      <c r="X481" s="182"/>
      <c r="Y481" s="182"/>
      <c r="Z481" s="182"/>
      <c r="AA481" s="182"/>
      <c r="AB481" s="182"/>
      <c r="AC481" s="182"/>
      <c r="AD481" s="182"/>
      <c r="AE481" s="182"/>
      <c r="AF481" s="182"/>
      <c r="AG481" s="182"/>
      <c r="AH481" s="182"/>
      <c r="AI481" s="182"/>
      <c r="AJ481" s="182"/>
      <c r="AK481" s="182"/>
      <c r="AL481" s="182"/>
      <c r="AM481" s="182"/>
      <c r="AN481" s="182"/>
      <c r="AO481" s="182"/>
      <c r="AP481" s="23"/>
      <c r="AQ481" s="23"/>
      <c r="AR481" s="23"/>
      <c r="AS481" s="23"/>
      <c r="AT481" s="182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183"/>
      <c r="BS481" s="183"/>
      <c r="BT481" s="150"/>
      <c r="BU481" s="150"/>
      <c r="BV481" s="150"/>
      <c r="BW481" s="113"/>
      <c r="BX481" s="113"/>
      <c r="BY481" s="113"/>
      <c r="BZ481" s="23"/>
    </row>
    <row r="482" ht="15.75" customHeight="1">
      <c r="A482" s="148"/>
      <c r="B482" s="182"/>
      <c r="C482" s="23"/>
      <c r="D482" s="23"/>
      <c r="E482" s="23"/>
      <c r="F482" s="23"/>
      <c r="G482" s="23"/>
      <c r="H482" s="23"/>
      <c r="I482" s="23"/>
      <c r="J482" s="23"/>
      <c r="K482" s="23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2"/>
      <c r="AB482" s="182"/>
      <c r="AC482" s="182"/>
      <c r="AD482" s="182"/>
      <c r="AE482" s="182"/>
      <c r="AF482" s="182"/>
      <c r="AG482" s="182"/>
      <c r="AH482" s="182"/>
      <c r="AI482" s="182"/>
      <c r="AJ482" s="182"/>
      <c r="AK482" s="182"/>
      <c r="AL482" s="182"/>
      <c r="AM482" s="182"/>
      <c r="AN482" s="182"/>
      <c r="AO482" s="182"/>
      <c r="AP482" s="23"/>
      <c r="AQ482" s="23"/>
      <c r="AR482" s="23"/>
      <c r="AS482" s="23"/>
      <c r="AT482" s="182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183"/>
      <c r="BS482" s="183"/>
      <c r="BT482" s="150"/>
      <c r="BU482" s="150"/>
      <c r="BV482" s="150"/>
      <c r="BW482" s="113"/>
      <c r="BX482" s="113"/>
      <c r="BY482" s="113"/>
      <c r="BZ482" s="23"/>
    </row>
    <row r="483" ht="15.75" customHeight="1">
      <c r="A483" s="148"/>
      <c r="B483" s="182"/>
      <c r="C483" s="23"/>
      <c r="D483" s="23"/>
      <c r="E483" s="23"/>
      <c r="F483" s="23"/>
      <c r="G483" s="23"/>
      <c r="H483" s="23"/>
      <c r="I483" s="23"/>
      <c r="J483" s="23"/>
      <c r="K483" s="23"/>
      <c r="L483" s="182"/>
      <c r="M483" s="182"/>
      <c r="N483" s="182"/>
      <c r="O483" s="182"/>
      <c r="P483" s="182"/>
      <c r="Q483" s="182"/>
      <c r="R483" s="182"/>
      <c r="S483" s="182"/>
      <c r="T483" s="182"/>
      <c r="U483" s="182"/>
      <c r="V483" s="182"/>
      <c r="W483" s="182"/>
      <c r="X483" s="182"/>
      <c r="Y483" s="182"/>
      <c r="Z483" s="182"/>
      <c r="AA483" s="182"/>
      <c r="AB483" s="182"/>
      <c r="AC483" s="182"/>
      <c r="AD483" s="182"/>
      <c r="AE483" s="182"/>
      <c r="AF483" s="182"/>
      <c r="AG483" s="182"/>
      <c r="AH483" s="182"/>
      <c r="AI483" s="182"/>
      <c r="AJ483" s="182"/>
      <c r="AK483" s="182"/>
      <c r="AL483" s="182"/>
      <c r="AM483" s="182"/>
      <c r="AN483" s="182"/>
      <c r="AO483" s="182"/>
      <c r="AP483" s="23"/>
      <c r="AQ483" s="23"/>
      <c r="AR483" s="23"/>
      <c r="AS483" s="23"/>
      <c r="AT483" s="182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183"/>
      <c r="BS483" s="183"/>
      <c r="BT483" s="150"/>
      <c r="BU483" s="150"/>
      <c r="BV483" s="150"/>
      <c r="BW483" s="113"/>
      <c r="BX483" s="113"/>
      <c r="BY483" s="113"/>
      <c r="BZ483" s="23"/>
    </row>
    <row r="484" ht="15.75" customHeight="1">
      <c r="A484" s="148"/>
      <c r="B484" s="182"/>
      <c r="C484" s="23"/>
      <c r="D484" s="23"/>
      <c r="E484" s="23"/>
      <c r="F484" s="23"/>
      <c r="G484" s="23"/>
      <c r="H484" s="23"/>
      <c r="I484" s="23"/>
      <c r="J484" s="23"/>
      <c r="K484" s="23"/>
      <c r="L484" s="182"/>
      <c r="M484" s="182"/>
      <c r="N484" s="182"/>
      <c r="O484" s="182"/>
      <c r="P484" s="182"/>
      <c r="Q484" s="182"/>
      <c r="R484" s="182"/>
      <c r="S484" s="182"/>
      <c r="T484" s="182"/>
      <c r="U484" s="182"/>
      <c r="V484" s="182"/>
      <c r="W484" s="182"/>
      <c r="X484" s="182"/>
      <c r="Y484" s="182"/>
      <c r="Z484" s="182"/>
      <c r="AA484" s="182"/>
      <c r="AB484" s="182"/>
      <c r="AC484" s="182"/>
      <c r="AD484" s="182"/>
      <c r="AE484" s="182"/>
      <c r="AF484" s="182"/>
      <c r="AG484" s="182"/>
      <c r="AH484" s="182"/>
      <c r="AI484" s="182"/>
      <c r="AJ484" s="182"/>
      <c r="AK484" s="182"/>
      <c r="AL484" s="182"/>
      <c r="AM484" s="182"/>
      <c r="AN484" s="182"/>
      <c r="AO484" s="182"/>
      <c r="AP484" s="23"/>
      <c r="AQ484" s="23"/>
      <c r="AR484" s="23"/>
      <c r="AS484" s="23"/>
      <c r="AT484" s="182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183"/>
      <c r="BS484" s="183"/>
      <c r="BT484" s="150"/>
      <c r="BU484" s="150"/>
      <c r="BV484" s="150"/>
      <c r="BW484" s="113"/>
      <c r="BX484" s="113"/>
      <c r="BY484" s="113"/>
      <c r="BZ484" s="23"/>
    </row>
    <row r="485" ht="15.75" customHeight="1">
      <c r="A485" s="148"/>
      <c r="B485" s="182"/>
      <c r="C485" s="23"/>
      <c r="D485" s="23"/>
      <c r="E485" s="23"/>
      <c r="F485" s="23"/>
      <c r="G485" s="23"/>
      <c r="H485" s="23"/>
      <c r="I485" s="23"/>
      <c r="J485" s="23"/>
      <c r="K485" s="23"/>
      <c r="L485" s="182"/>
      <c r="M485" s="182"/>
      <c r="N485" s="182"/>
      <c r="O485" s="182"/>
      <c r="P485" s="182"/>
      <c r="Q485" s="182"/>
      <c r="R485" s="182"/>
      <c r="S485" s="182"/>
      <c r="T485" s="182"/>
      <c r="U485" s="182"/>
      <c r="V485" s="182"/>
      <c r="W485" s="182"/>
      <c r="X485" s="182"/>
      <c r="Y485" s="182"/>
      <c r="Z485" s="182"/>
      <c r="AA485" s="182"/>
      <c r="AB485" s="182"/>
      <c r="AC485" s="182"/>
      <c r="AD485" s="182"/>
      <c r="AE485" s="182"/>
      <c r="AF485" s="182"/>
      <c r="AG485" s="182"/>
      <c r="AH485" s="182"/>
      <c r="AI485" s="182"/>
      <c r="AJ485" s="182"/>
      <c r="AK485" s="182"/>
      <c r="AL485" s="182"/>
      <c r="AM485" s="182"/>
      <c r="AN485" s="182"/>
      <c r="AO485" s="182"/>
      <c r="AP485" s="23"/>
      <c r="AQ485" s="23"/>
      <c r="AR485" s="23"/>
      <c r="AS485" s="23"/>
      <c r="AT485" s="182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183"/>
      <c r="BS485" s="183"/>
      <c r="BT485" s="150"/>
      <c r="BU485" s="150"/>
      <c r="BV485" s="150"/>
      <c r="BW485" s="113"/>
      <c r="BX485" s="113"/>
      <c r="BY485" s="113"/>
      <c r="BZ485" s="23"/>
    </row>
    <row r="486" ht="15.75" customHeight="1">
      <c r="A486" s="148"/>
      <c r="B486" s="182"/>
      <c r="C486" s="23"/>
      <c r="D486" s="23"/>
      <c r="E486" s="23"/>
      <c r="F486" s="23"/>
      <c r="G486" s="23"/>
      <c r="H486" s="23"/>
      <c r="I486" s="23"/>
      <c r="J486" s="23"/>
      <c r="K486" s="23"/>
      <c r="L486" s="182"/>
      <c r="M486" s="182"/>
      <c r="N486" s="182"/>
      <c r="O486" s="182"/>
      <c r="P486" s="182"/>
      <c r="Q486" s="182"/>
      <c r="R486" s="182"/>
      <c r="S486" s="182"/>
      <c r="T486" s="182"/>
      <c r="U486" s="182"/>
      <c r="V486" s="182"/>
      <c r="W486" s="182"/>
      <c r="X486" s="182"/>
      <c r="Y486" s="182"/>
      <c r="Z486" s="182"/>
      <c r="AA486" s="182"/>
      <c r="AB486" s="182"/>
      <c r="AC486" s="182"/>
      <c r="AD486" s="182"/>
      <c r="AE486" s="182"/>
      <c r="AF486" s="182"/>
      <c r="AG486" s="182"/>
      <c r="AH486" s="182"/>
      <c r="AI486" s="182"/>
      <c r="AJ486" s="182"/>
      <c r="AK486" s="182"/>
      <c r="AL486" s="182"/>
      <c r="AM486" s="182"/>
      <c r="AN486" s="182"/>
      <c r="AO486" s="182"/>
      <c r="AP486" s="23"/>
      <c r="AQ486" s="23"/>
      <c r="AR486" s="23"/>
      <c r="AS486" s="23"/>
      <c r="AT486" s="182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183"/>
      <c r="BS486" s="183"/>
      <c r="BT486" s="150"/>
      <c r="BU486" s="150"/>
      <c r="BV486" s="150"/>
      <c r="BW486" s="113"/>
      <c r="BX486" s="113"/>
      <c r="BY486" s="113"/>
      <c r="BZ486" s="23"/>
    </row>
    <row r="487" ht="15.75" customHeight="1">
      <c r="A487" s="148"/>
      <c r="B487" s="182"/>
      <c r="C487" s="23"/>
      <c r="D487" s="23"/>
      <c r="E487" s="23"/>
      <c r="F487" s="23"/>
      <c r="G487" s="23"/>
      <c r="H487" s="23"/>
      <c r="I487" s="23"/>
      <c r="J487" s="23"/>
      <c r="K487" s="23"/>
      <c r="L487" s="182"/>
      <c r="M487" s="182"/>
      <c r="N487" s="182"/>
      <c r="O487" s="182"/>
      <c r="P487" s="182"/>
      <c r="Q487" s="182"/>
      <c r="R487" s="182"/>
      <c r="S487" s="182"/>
      <c r="T487" s="182"/>
      <c r="U487" s="182"/>
      <c r="V487" s="182"/>
      <c r="W487" s="182"/>
      <c r="X487" s="182"/>
      <c r="Y487" s="182"/>
      <c r="Z487" s="182"/>
      <c r="AA487" s="182"/>
      <c r="AB487" s="182"/>
      <c r="AC487" s="182"/>
      <c r="AD487" s="182"/>
      <c r="AE487" s="182"/>
      <c r="AF487" s="182"/>
      <c r="AG487" s="182"/>
      <c r="AH487" s="182"/>
      <c r="AI487" s="182"/>
      <c r="AJ487" s="182"/>
      <c r="AK487" s="182"/>
      <c r="AL487" s="182"/>
      <c r="AM487" s="182"/>
      <c r="AN487" s="182"/>
      <c r="AO487" s="182"/>
      <c r="AP487" s="23"/>
      <c r="AQ487" s="23"/>
      <c r="AR487" s="23"/>
      <c r="AS487" s="23"/>
      <c r="AT487" s="182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183"/>
      <c r="BS487" s="183"/>
      <c r="BT487" s="150"/>
      <c r="BU487" s="150"/>
      <c r="BV487" s="150"/>
      <c r="BW487" s="113"/>
      <c r="BX487" s="113"/>
      <c r="BY487" s="113"/>
      <c r="BZ487" s="23"/>
    </row>
    <row r="488" ht="15.75" customHeight="1">
      <c r="A488" s="148"/>
      <c r="B488" s="182"/>
      <c r="C488" s="23"/>
      <c r="D488" s="23"/>
      <c r="E488" s="23"/>
      <c r="F488" s="23"/>
      <c r="G488" s="23"/>
      <c r="H488" s="23"/>
      <c r="I488" s="23"/>
      <c r="J488" s="23"/>
      <c r="K488" s="23"/>
      <c r="L488" s="182"/>
      <c r="M488" s="182"/>
      <c r="N488" s="182"/>
      <c r="O488" s="182"/>
      <c r="P488" s="182"/>
      <c r="Q488" s="182"/>
      <c r="R488" s="182"/>
      <c r="S488" s="182"/>
      <c r="T488" s="182"/>
      <c r="U488" s="182"/>
      <c r="V488" s="182"/>
      <c r="W488" s="182"/>
      <c r="X488" s="182"/>
      <c r="Y488" s="182"/>
      <c r="Z488" s="182"/>
      <c r="AA488" s="182"/>
      <c r="AB488" s="182"/>
      <c r="AC488" s="182"/>
      <c r="AD488" s="182"/>
      <c r="AE488" s="182"/>
      <c r="AF488" s="182"/>
      <c r="AG488" s="182"/>
      <c r="AH488" s="182"/>
      <c r="AI488" s="182"/>
      <c r="AJ488" s="182"/>
      <c r="AK488" s="182"/>
      <c r="AL488" s="182"/>
      <c r="AM488" s="182"/>
      <c r="AN488" s="182"/>
      <c r="AO488" s="182"/>
      <c r="AP488" s="23"/>
      <c r="AQ488" s="23"/>
      <c r="AR488" s="23"/>
      <c r="AS488" s="23"/>
      <c r="AT488" s="182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183"/>
      <c r="BS488" s="183"/>
      <c r="BT488" s="150"/>
      <c r="BU488" s="150"/>
      <c r="BV488" s="150"/>
      <c r="BW488" s="113"/>
      <c r="BX488" s="113"/>
      <c r="BY488" s="113"/>
      <c r="BZ488" s="23"/>
    </row>
    <row r="489" ht="15.75" customHeight="1">
      <c r="A489" s="148"/>
      <c r="B489" s="182"/>
      <c r="C489" s="23"/>
      <c r="D489" s="23"/>
      <c r="E489" s="23"/>
      <c r="F489" s="23"/>
      <c r="G489" s="23"/>
      <c r="H489" s="23"/>
      <c r="I489" s="23"/>
      <c r="J489" s="23"/>
      <c r="K489" s="23"/>
      <c r="L489" s="182"/>
      <c r="M489" s="182"/>
      <c r="N489" s="182"/>
      <c r="O489" s="182"/>
      <c r="P489" s="182"/>
      <c r="Q489" s="182"/>
      <c r="R489" s="182"/>
      <c r="S489" s="182"/>
      <c r="T489" s="182"/>
      <c r="U489" s="182"/>
      <c r="V489" s="182"/>
      <c r="W489" s="182"/>
      <c r="X489" s="182"/>
      <c r="Y489" s="182"/>
      <c r="Z489" s="182"/>
      <c r="AA489" s="182"/>
      <c r="AB489" s="182"/>
      <c r="AC489" s="182"/>
      <c r="AD489" s="182"/>
      <c r="AE489" s="182"/>
      <c r="AF489" s="182"/>
      <c r="AG489" s="182"/>
      <c r="AH489" s="182"/>
      <c r="AI489" s="182"/>
      <c r="AJ489" s="182"/>
      <c r="AK489" s="182"/>
      <c r="AL489" s="182"/>
      <c r="AM489" s="182"/>
      <c r="AN489" s="182"/>
      <c r="AO489" s="182"/>
      <c r="AP489" s="23"/>
      <c r="AQ489" s="23"/>
      <c r="AR489" s="23"/>
      <c r="AS489" s="23"/>
      <c r="AT489" s="182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183"/>
      <c r="BS489" s="183"/>
      <c r="BT489" s="150"/>
      <c r="BU489" s="150"/>
      <c r="BV489" s="150"/>
      <c r="BW489" s="113"/>
      <c r="BX489" s="113"/>
      <c r="BY489" s="113"/>
      <c r="BZ489" s="23"/>
    </row>
    <row r="490" ht="15.75" customHeight="1">
      <c r="A490" s="148"/>
      <c r="B490" s="182"/>
      <c r="C490" s="23"/>
      <c r="D490" s="23"/>
      <c r="E490" s="23"/>
      <c r="F490" s="23"/>
      <c r="G490" s="23"/>
      <c r="H490" s="23"/>
      <c r="I490" s="23"/>
      <c r="J490" s="23"/>
      <c r="K490" s="23"/>
      <c r="L490" s="182"/>
      <c r="M490" s="182"/>
      <c r="N490" s="182"/>
      <c r="O490" s="182"/>
      <c r="P490" s="182"/>
      <c r="Q490" s="182"/>
      <c r="R490" s="182"/>
      <c r="S490" s="182"/>
      <c r="T490" s="182"/>
      <c r="U490" s="182"/>
      <c r="V490" s="182"/>
      <c r="W490" s="182"/>
      <c r="X490" s="182"/>
      <c r="Y490" s="182"/>
      <c r="Z490" s="182"/>
      <c r="AA490" s="182"/>
      <c r="AB490" s="182"/>
      <c r="AC490" s="182"/>
      <c r="AD490" s="182"/>
      <c r="AE490" s="182"/>
      <c r="AF490" s="182"/>
      <c r="AG490" s="182"/>
      <c r="AH490" s="182"/>
      <c r="AI490" s="182"/>
      <c r="AJ490" s="182"/>
      <c r="AK490" s="182"/>
      <c r="AL490" s="182"/>
      <c r="AM490" s="182"/>
      <c r="AN490" s="182"/>
      <c r="AO490" s="182"/>
      <c r="AP490" s="23"/>
      <c r="AQ490" s="23"/>
      <c r="AR490" s="23"/>
      <c r="AS490" s="23"/>
      <c r="AT490" s="182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183"/>
      <c r="BS490" s="183"/>
      <c r="BT490" s="150"/>
      <c r="BU490" s="150"/>
      <c r="BV490" s="150"/>
      <c r="BW490" s="113"/>
      <c r="BX490" s="113"/>
      <c r="BY490" s="113"/>
      <c r="BZ490" s="23"/>
    </row>
    <row r="491" ht="15.75" customHeight="1">
      <c r="A491" s="148"/>
      <c r="B491" s="182"/>
      <c r="C491" s="23"/>
      <c r="D491" s="23"/>
      <c r="E491" s="23"/>
      <c r="F491" s="23"/>
      <c r="G491" s="23"/>
      <c r="H491" s="23"/>
      <c r="I491" s="23"/>
      <c r="J491" s="23"/>
      <c r="K491" s="23"/>
      <c r="L491" s="182"/>
      <c r="M491" s="182"/>
      <c r="N491" s="182"/>
      <c r="O491" s="182"/>
      <c r="P491" s="182"/>
      <c r="Q491" s="182"/>
      <c r="R491" s="182"/>
      <c r="S491" s="182"/>
      <c r="T491" s="182"/>
      <c r="U491" s="182"/>
      <c r="V491" s="182"/>
      <c r="W491" s="182"/>
      <c r="X491" s="182"/>
      <c r="Y491" s="182"/>
      <c r="Z491" s="182"/>
      <c r="AA491" s="182"/>
      <c r="AB491" s="182"/>
      <c r="AC491" s="182"/>
      <c r="AD491" s="182"/>
      <c r="AE491" s="182"/>
      <c r="AF491" s="182"/>
      <c r="AG491" s="182"/>
      <c r="AH491" s="182"/>
      <c r="AI491" s="182"/>
      <c r="AJ491" s="182"/>
      <c r="AK491" s="182"/>
      <c r="AL491" s="182"/>
      <c r="AM491" s="182"/>
      <c r="AN491" s="182"/>
      <c r="AO491" s="182"/>
      <c r="AP491" s="23"/>
      <c r="AQ491" s="23"/>
      <c r="AR491" s="23"/>
      <c r="AS491" s="23"/>
      <c r="AT491" s="182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183"/>
      <c r="BS491" s="183"/>
      <c r="BT491" s="150"/>
      <c r="BU491" s="150"/>
      <c r="BV491" s="150"/>
      <c r="BW491" s="113"/>
      <c r="BX491" s="113"/>
      <c r="BY491" s="113"/>
      <c r="BZ491" s="23"/>
    </row>
    <row r="492" ht="15.75" customHeight="1">
      <c r="A492" s="148"/>
      <c r="B492" s="182"/>
      <c r="C492" s="23"/>
      <c r="D492" s="23"/>
      <c r="E492" s="23"/>
      <c r="F492" s="23"/>
      <c r="G492" s="23"/>
      <c r="H492" s="23"/>
      <c r="I492" s="23"/>
      <c r="J492" s="23"/>
      <c r="K492" s="23"/>
      <c r="L492" s="182"/>
      <c r="M492" s="182"/>
      <c r="N492" s="182"/>
      <c r="O492" s="182"/>
      <c r="P492" s="182"/>
      <c r="Q492" s="182"/>
      <c r="R492" s="182"/>
      <c r="S492" s="182"/>
      <c r="T492" s="182"/>
      <c r="U492" s="182"/>
      <c r="V492" s="182"/>
      <c r="W492" s="182"/>
      <c r="X492" s="182"/>
      <c r="Y492" s="182"/>
      <c r="Z492" s="182"/>
      <c r="AA492" s="182"/>
      <c r="AB492" s="182"/>
      <c r="AC492" s="182"/>
      <c r="AD492" s="182"/>
      <c r="AE492" s="182"/>
      <c r="AF492" s="182"/>
      <c r="AG492" s="182"/>
      <c r="AH492" s="182"/>
      <c r="AI492" s="182"/>
      <c r="AJ492" s="182"/>
      <c r="AK492" s="182"/>
      <c r="AL492" s="182"/>
      <c r="AM492" s="182"/>
      <c r="AN492" s="182"/>
      <c r="AO492" s="182"/>
      <c r="AP492" s="23"/>
      <c r="AQ492" s="23"/>
      <c r="AR492" s="23"/>
      <c r="AS492" s="23"/>
      <c r="AT492" s="182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183"/>
      <c r="BS492" s="183"/>
      <c r="BT492" s="150"/>
      <c r="BU492" s="150"/>
      <c r="BV492" s="150"/>
      <c r="BW492" s="113"/>
      <c r="BX492" s="113"/>
      <c r="BY492" s="113"/>
      <c r="BZ492" s="23"/>
    </row>
    <row r="493" ht="15.75" customHeight="1">
      <c r="A493" s="148"/>
      <c r="B493" s="182"/>
      <c r="C493" s="23"/>
      <c r="D493" s="23"/>
      <c r="E493" s="23"/>
      <c r="F493" s="23"/>
      <c r="G493" s="23"/>
      <c r="H493" s="23"/>
      <c r="I493" s="23"/>
      <c r="J493" s="23"/>
      <c r="K493" s="23"/>
      <c r="L493" s="182"/>
      <c r="M493" s="182"/>
      <c r="N493" s="182"/>
      <c r="O493" s="182"/>
      <c r="P493" s="182"/>
      <c r="Q493" s="182"/>
      <c r="R493" s="182"/>
      <c r="S493" s="182"/>
      <c r="T493" s="182"/>
      <c r="U493" s="182"/>
      <c r="V493" s="182"/>
      <c r="W493" s="182"/>
      <c r="X493" s="182"/>
      <c r="Y493" s="182"/>
      <c r="Z493" s="182"/>
      <c r="AA493" s="182"/>
      <c r="AB493" s="182"/>
      <c r="AC493" s="182"/>
      <c r="AD493" s="182"/>
      <c r="AE493" s="182"/>
      <c r="AF493" s="182"/>
      <c r="AG493" s="182"/>
      <c r="AH493" s="182"/>
      <c r="AI493" s="182"/>
      <c r="AJ493" s="182"/>
      <c r="AK493" s="182"/>
      <c r="AL493" s="182"/>
      <c r="AM493" s="182"/>
      <c r="AN493" s="182"/>
      <c r="AO493" s="182"/>
      <c r="AP493" s="23"/>
      <c r="AQ493" s="23"/>
      <c r="AR493" s="23"/>
      <c r="AS493" s="23"/>
      <c r="AT493" s="182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183"/>
      <c r="BS493" s="183"/>
      <c r="BT493" s="150"/>
      <c r="BU493" s="150"/>
      <c r="BV493" s="150"/>
      <c r="BW493" s="113"/>
      <c r="BX493" s="113"/>
      <c r="BY493" s="113"/>
      <c r="BZ493" s="23"/>
    </row>
    <row r="494" ht="15.75" customHeight="1">
      <c r="A494" s="148"/>
      <c r="B494" s="182"/>
      <c r="C494" s="23"/>
      <c r="D494" s="23"/>
      <c r="E494" s="23"/>
      <c r="F494" s="23"/>
      <c r="G494" s="23"/>
      <c r="H494" s="23"/>
      <c r="I494" s="23"/>
      <c r="J494" s="23"/>
      <c r="K494" s="23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2"/>
      <c r="Z494" s="182"/>
      <c r="AA494" s="182"/>
      <c r="AB494" s="182"/>
      <c r="AC494" s="182"/>
      <c r="AD494" s="182"/>
      <c r="AE494" s="182"/>
      <c r="AF494" s="182"/>
      <c r="AG494" s="182"/>
      <c r="AH494" s="182"/>
      <c r="AI494" s="182"/>
      <c r="AJ494" s="182"/>
      <c r="AK494" s="182"/>
      <c r="AL494" s="182"/>
      <c r="AM494" s="182"/>
      <c r="AN494" s="182"/>
      <c r="AO494" s="182"/>
      <c r="AP494" s="23"/>
      <c r="AQ494" s="23"/>
      <c r="AR494" s="23"/>
      <c r="AS494" s="23"/>
      <c r="AT494" s="182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183"/>
      <c r="BS494" s="183"/>
      <c r="BT494" s="150"/>
      <c r="BU494" s="150"/>
      <c r="BV494" s="150"/>
      <c r="BW494" s="113"/>
      <c r="BX494" s="113"/>
      <c r="BY494" s="113"/>
      <c r="BZ494" s="23"/>
    </row>
    <row r="495" ht="15.75" customHeight="1">
      <c r="A495" s="148"/>
      <c r="B495" s="182"/>
      <c r="C495" s="23"/>
      <c r="D495" s="23"/>
      <c r="E495" s="23"/>
      <c r="F495" s="23"/>
      <c r="G495" s="23"/>
      <c r="H495" s="23"/>
      <c r="I495" s="23"/>
      <c r="J495" s="23"/>
      <c r="K495" s="23"/>
      <c r="L495" s="182"/>
      <c r="M495" s="182"/>
      <c r="N495" s="182"/>
      <c r="O495" s="182"/>
      <c r="P495" s="182"/>
      <c r="Q495" s="182"/>
      <c r="R495" s="182"/>
      <c r="S495" s="182"/>
      <c r="T495" s="182"/>
      <c r="U495" s="182"/>
      <c r="V495" s="182"/>
      <c r="W495" s="182"/>
      <c r="X495" s="182"/>
      <c r="Y495" s="182"/>
      <c r="Z495" s="182"/>
      <c r="AA495" s="182"/>
      <c r="AB495" s="182"/>
      <c r="AC495" s="182"/>
      <c r="AD495" s="182"/>
      <c r="AE495" s="182"/>
      <c r="AF495" s="182"/>
      <c r="AG495" s="182"/>
      <c r="AH495" s="182"/>
      <c r="AI495" s="182"/>
      <c r="AJ495" s="182"/>
      <c r="AK495" s="182"/>
      <c r="AL495" s="182"/>
      <c r="AM495" s="182"/>
      <c r="AN495" s="182"/>
      <c r="AO495" s="182"/>
      <c r="AP495" s="23"/>
      <c r="AQ495" s="23"/>
      <c r="AR495" s="23"/>
      <c r="AS495" s="23"/>
      <c r="AT495" s="182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183"/>
      <c r="BS495" s="183"/>
      <c r="BT495" s="150"/>
      <c r="BU495" s="150"/>
      <c r="BV495" s="150"/>
      <c r="BW495" s="113"/>
      <c r="BX495" s="113"/>
      <c r="BY495" s="113"/>
      <c r="BZ495" s="23"/>
    </row>
    <row r="496" ht="15.75" customHeight="1">
      <c r="A496" s="148"/>
      <c r="B496" s="182"/>
      <c r="C496" s="23"/>
      <c r="D496" s="23"/>
      <c r="E496" s="23"/>
      <c r="F496" s="23"/>
      <c r="G496" s="23"/>
      <c r="H496" s="23"/>
      <c r="I496" s="23"/>
      <c r="J496" s="23"/>
      <c r="K496" s="23"/>
      <c r="L496" s="182"/>
      <c r="M496" s="182"/>
      <c r="N496" s="182"/>
      <c r="O496" s="182"/>
      <c r="P496" s="182"/>
      <c r="Q496" s="182"/>
      <c r="R496" s="182"/>
      <c r="S496" s="182"/>
      <c r="T496" s="182"/>
      <c r="U496" s="182"/>
      <c r="V496" s="182"/>
      <c r="W496" s="182"/>
      <c r="X496" s="182"/>
      <c r="Y496" s="182"/>
      <c r="Z496" s="182"/>
      <c r="AA496" s="182"/>
      <c r="AB496" s="182"/>
      <c r="AC496" s="182"/>
      <c r="AD496" s="182"/>
      <c r="AE496" s="182"/>
      <c r="AF496" s="182"/>
      <c r="AG496" s="182"/>
      <c r="AH496" s="182"/>
      <c r="AI496" s="182"/>
      <c r="AJ496" s="182"/>
      <c r="AK496" s="182"/>
      <c r="AL496" s="182"/>
      <c r="AM496" s="182"/>
      <c r="AN496" s="182"/>
      <c r="AO496" s="182"/>
      <c r="AP496" s="23"/>
      <c r="AQ496" s="23"/>
      <c r="AR496" s="23"/>
      <c r="AS496" s="23"/>
      <c r="AT496" s="182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183"/>
      <c r="BS496" s="183"/>
      <c r="BT496" s="150"/>
      <c r="BU496" s="150"/>
      <c r="BV496" s="150"/>
      <c r="BW496" s="113"/>
      <c r="BX496" s="113"/>
      <c r="BY496" s="113"/>
      <c r="BZ496" s="23"/>
    </row>
    <row r="497" ht="15.75" customHeight="1">
      <c r="A497" s="148"/>
      <c r="B497" s="182"/>
      <c r="C497" s="23"/>
      <c r="D497" s="23"/>
      <c r="E497" s="23"/>
      <c r="F497" s="23"/>
      <c r="G497" s="23"/>
      <c r="H497" s="23"/>
      <c r="I497" s="23"/>
      <c r="J497" s="23"/>
      <c r="K497" s="23"/>
      <c r="L497" s="182"/>
      <c r="M497" s="182"/>
      <c r="N497" s="182"/>
      <c r="O497" s="182"/>
      <c r="P497" s="182"/>
      <c r="Q497" s="182"/>
      <c r="R497" s="182"/>
      <c r="S497" s="182"/>
      <c r="T497" s="182"/>
      <c r="U497" s="182"/>
      <c r="V497" s="182"/>
      <c r="W497" s="182"/>
      <c r="X497" s="182"/>
      <c r="Y497" s="182"/>
      <c r="Z497" s="182"/>
      <c r="AA497" s="182"/>
      <c r="AB497" s="182"/>
      <c r="AC497" s="182"/>
      <c r="AD497" s="182"/>
      <c r="AE497" s="182"/>
      <c r="AF497" s="182"/>
      <c r="AG497" s="182"/>
      <c r="AH497" s="182"/>
      <c r="AI497" s="182"/>
      <c r="AJ497" s="182"/>
      <c r="AK497" s="182"/>
      <c r="AL497" s="182"/>
      <c r="AM497" s="182"/>
      <c r="AN497" s="182"/>
      <c r="AO497" s="182"/>
      <c r="AP497" s="23"/>
      <c r="AQ497" s="23"/>
      <c r="AR497" s="23"/>
      <c r="AS497" s="23"/>
      <c r="AT497" s="182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183"/>
      <c r="BS497" s="183"/>
      <c r="BT497" s="150"/>
      <c r="BU497" s="150"/>
      <c r="BV497" s="150"/>
      <c r="BW497" s="113"/>
      <c r="BX497" s="113"/>
      <c r="BY497" s="113"/>
      <c r="BZ497" s="23"/>
    </row>
    <row r="498" ht="15.75" customHeight="1">
      <c r="A498" s="148"/>
      <c r="B498" s="182"/>
      <c r="C498" s="23"/>
      <c r="D498" s="23"/>
      <c r="E498" s="23"/>
      <c r="F498" s="23"/>
      <c r="G498" s="23"/>
      <c r="H498" s="23"/>
      <c r="I498" s="23"/>
      <c r="J498" s="23"/>
      <c r="K498" s="23"/>
      <c r="L498" s="182"/>
      <c r="M498" s="182"/>
      <c r="N498" s="182"/>
      <c r="O498" s="182"/>
      <c r="P498" s="182"/>
      <c r="Q498" s="182"/>
      <c r="R498" s="182"/>
      <c r="S498" s="182"/>
      <c r="T498" s="182"/>
      <c r="U498" s="182"/>
      <c r="V498" s="182"/>
      <c r="W498" s="182"/>
      <c r="X498" s="182"/>
      <c r="Y498" s="182"/>
      <c r="Z498" s="182"/>
      <c r="AA498" s="182"/>
      <c r="AB498" s="182"/>
      <c r="AC498" s="182"/>
      <c r="AD498" s="182"/>
      <c r="AE498" s="182"/>
      <c r="AF498" s="182"/>
      <c r="AG498" s="182"/>
      <c r="AH498" s="182"/>
      <c r="AI498" s="182"/>
      <c r="AJ498" s="182"/>
      <c r="AK498" s="182"/>
      <c r="AL498" s="182"/>
      <c r="AM498" s="182"/>
      <c r="AN498" s="182"/>
      <c r="AO498" s="182"/>
      <c r="AP498" s="23"/>
      <c r="AQ498" s="23"/>
      <c r="AR498" s="23"/>
      <c r="AS498" s="23"/>
      <c r="AT498" s="182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183"/>
      <c r="BS498" s="183"/>
      <c r="BT498" s="150"/>
      <c r="BU498" s="150"/>
      <c r="BV498" s="150"/>
      <c r="BW498" s="113"/>
      <c r="BX498" s="113"/>
      <c r="BY498" s="113"/>
      <c r="BZ498" s="23"/>
    </row>
    <row r="499" ht="15.75" customHeight="1">
      <c r="A499" s="148"/>
      <c r="B499" s="182"/>
      <c r="C499" s="23"/>
      <c r="D499" s="23"/>
      <c r="E499" s="23"/>
      <c r="F499" s="23"/>
      <c r="G499" s="23"/>
      <c r="H499" s="23"/>
      <c r="I499" s="23"/>
      <c r="J499" s="23"/>
      <c r="K499" s="23"/>
      <c r="L499" s="182"/>
      <c r="M499" s="182"/>
      <c r="N499" s="182"/>
      <c r="O499" s="182"/>
      <c r="P499" s="182"/>
      <c r="Q499" s="182"/>
      <c r="R499" s="182"/>
      <c r="S499" s="182"/>
      <c r="T499" s="182"/>
      <c r="U499" s="182"/>
      <c r="V499" s="182"/>
      <c r="W499" s="182"/>
      <c r="X499" s="182"/>
      <c r="Y499" s="182"/>
      <c r="Z499" s="182"/>
      <c r="AA499" s="182"/>
      <c r="AB499" s="182"/>
      <c r="AC499" s="182"/>
      <c r="AD499" s="182"/>
      <c r="AE499" s="182"/>
      <c r="AF499" s="182"/>
      <c r="AG499" s="182"/>
      <c r="AH499" s="182"/>
      <c r="AI499" s="182"/>
      <c r="AJ499" s="182"/>
      <c r="AK499" s="182"/>
      <c r="AL499" s="182"/>
      <c r="AM499" s="182"/>
      <c r="AN499" s="182"/>
      <c r="AO499" s="182"/>
      <c r="AP499" s="23"/>
      <c r="AQ499" s="23"/>
      <c r="AR499" s="23"/>
      <c r="AS499" s="23"/>
      <c r="AT499" s="182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183"/>
      <c r="BS499" s="183"/>
      <c r="BT499" s="150"/>
      <c r="BU499" s="150"/>
      <c r="BV499" s="150"/>
      <c r="BW499" s="113"/>
      <c r="BX499" s="113"/>
      <c r="BY499" s="113"/>
      <c r="BZ499" s="23"/>
    </row>
    <row r="500" ht="15.75" customHeight="1">
      <c r="A500" s="148"/>
      <c r="B500" s="182"/>
      <c r="C500" s="23"/>
      <c r="D500" s="23"/>
      <c r="E500" s="23"/>
      <c r="F500" s="23"/>
      <c r="G500" s="23"/>
      <c r="H500" s="23"/>
      <c r="I500" s="23"/>
      <c r="J500" s="23"/>
      <c r="K500" s="23"/>
      <c r="L500" s="182"/>
      <c r="M500" s="182"/>
      <c r="N500" s="182"/>
      <c r="O500" s="182"/>
      <c r="P500" s="182"/>
      <c r="Q500" s="182"/>
      <c r="R500" s="182"/>
      <c r="S500" s="182"/>
      <c r="T500" s="182"/>
      <c r="U500" s="182"/>
      <c r="V500" s="182"/>
      <c r="W500" s="182"/>
      <c r="X500" s="182"/>
      <c r="Y500" s="182"/>
      <c r="Z500" s="182"/>
      <c r="AA500" s="182"/>
      <c r="AB500" s="182"/>
      <c r="AC500" s="182"/>
      <c r="AD500" s="182"/>
      <c r="AE500" s="182"/>
      <c r="AF500" s="182"/>
      <c r="AG500" s="182"/>
      <c r="AH500" s="182"/>
      <c r="AI500" s="182"/>
      <c r="AJ500" s="182"/>
      <c r="AK500" s="182"/>
      <c r="AL500" s="182"/>
      <c r="AM500" s="182"/>
      <c r="AN500" s="182"/>
      <c r="AO500" s="182"/>
      <c r="AP500" s="23"/>
      <c r="AQ500" s="23"/>
      <c r="AR500" s="23"/>
      <c r="AS500" s="23"/>
      <c r="AT500" s="182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183"/>
      <c r="BS500" s="183"/>
      <c r="BT500" s="150"/>
      <c r="BU500" s="150"/>
      <c r="BV500" s="150"/>
      <c r="BW500" s="113"/>
      <c r="BX500" s="113"/>
      <c r="BY500" s="113"/>
      <c r="BZ500" s="23"/>
    </row>
    <row r="501" ht="15.75" customHeight="1">
      <c r="A501" s="148"/>
      <c r="B501" s="182"/>
      <c r="C501" s="23"/>
      <c r="D501" s="23"/>
      <c r="E501" s="23"/>
      <c r="F501" s="23"/>
      <c r="G501" s="23"/>
      <c r="H501" s="23"/>
      <c r="I501" s="23"/>
      <c r="J501" s="23"/>
      <c r="K501" s="23"/>
      <c r="L501" s="182"/>
      <c r="M501" s="182"/>
      <c r="N501" s="182"/>
      <c r="O501" s="182"/>
      <c r="P501" s="182"/>
      <c r="Q501" s="182"/>
      <c r="R501" s="182"/>
      <c r="S501" s="182"/>
      <c r="T501" s="182"/>
      <c r="U501" s="182"/>
      <c r="V501" s="182"/>
      <c r="W501" s="182"/>
      <c r="X501" s="182"/>
      <c r="Y501" s="182"/>
      <c r="Z501" s="182"/>
      <c r="AA501" s="182"/>
      <c r="AB501" s="182"/>
      <c r="AC501" s="182"/>
      <c r="AD501" s="182"/>
      <c r="AE501" s="182"/>
      <c r="AF501" s="182"/>
      <c r="AG501" s="182"/>
      <c r="AH501" s="182"/>
      <c r="AI501" s="182"/>
      <c r="AJ501" s="182"/>
      <c r="AK501" s="182"/>
      <c r="AL501" s="182"/>
      <c r="AM501" s="182"/>
      <c r="AN501" s="182"/>
      <c r="AO501" s="182"/>
      <c r="AP501" s="23"/>
      <c r="AQ501" s="23"/>
      <c r="AR501" s="23"/>
      <c r="AS501" s="23"/>
      <c r="AT501" s="182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183"/>
      <c r="BS501" s="183"/>
      <c r="BT501" s="150"/>
      <c r="BU501" s="150"/>
      <c r="BV501" s="150"/>
      <c r="BW501" s="113"/>
      <c r="BX501" s="113"/>
      <c r="BY501" s="113"/>
      <c r="BZ501" s="23"/>
    </row>
    <row r="502" ht="15.75" customHeight="1">
      <c r="A502" s="148"/>
      <c r="B502" s="182"/>
      <c r="C502" s="23"/>
      <c r="D502" s="23"/>
      <c r="E502" s="23"/>
      <c r="F502" s="23"/>
      <c r="G502" s="23"/>
      <c r="H502" s="23"/>
      <c r="I502" s="23"/>
      <c r="J502" s="23"/>
      <c r="K502" s="23"/>
      <c r="L502" s="182"/>
      <c r="M502" s="182"/>
      <c r="N502" s="182"/>
      <c r="O502" s="182"/>
      <c r="P502" s="182"/>
      <c r="Q502" s="182"/>
      <c r="R502" s="182"/>
      <c r="S502" s="182"/>
      <c r="T502" s="182"/>
      <c r="U502" s="182"/>
      <c r="V502" s="182"/>
      <c r="W502" s="182"/>
      <c r="X502" s="182"/>
      <c r="Y502" s="182"/>
      <c r="Z502" s="182"/>
      <c r="AA502" s="182"/>
      <c r="AB502" s="182"/>
      <c r="AC502" s="182"/>
      <c r="AD502" s="182"/>
      <c r="AE502" s="182"/>
      <c r="AF502" s="182"/>
      <c r="AG502" s="182"/>
      <c r="AH502" s="182"/>
      <c r="AI502" s="182"/>
      <c r="AJ502" s="182"/>
      <c r="AK502" s="182"/>
      <c r="AL502" s="182"/>
      <c r="AM502" s="182"/>
      <c r="AN502" s="182"/>
      <c r="AO502" s="182"/>
      <c r="AP502" s="23"/>
      <c r="AQ502" s="23"/>
      <c r="AR502" s="23"/>
      <c r="AS502" s="23"/>
      <c r="AT502" s="182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183"/>
      <c r="BS502" s="183"/>
      <c r="BT502" s="150"/>
      <c r="BU502" s="150"/>
      <c r="BV502" s="150"/>
      <c r="BW502" s="113"/>
      <c r="BX502" s="113"/>
      <c r="BY502" s="113"/>
      <c r="BZ502" s="23"/>
    </row>
    <row r="503" ht="15.75" customHeight="1">
      <c r="A503" s="148"/>
      <c r="B503" s="182"/>
      <c r="C503" s="23"/>
      <c r="D503" s="23"/>
      <c r="E503" s="23"/>
      <c r="F503" s="23"/>
      <c r="G503" s="23"/>
      <c r="H503" s="23"/>
      <c r="I503" s="23"/>
      <c r="J503" s="23"/>
      <c r="K503" s="23"/>
      <c r="L503" s="182"/>
      <c r="M503" s="182"/>
      <c r="N503" s="182"/>
      <c r="O503" s="182"/>
      <c r="P503" s="182"/>
      <c r="Q503" s="182"/>
      <c r="R503" s="182"/>
      <c r="S503" s="182"/>
      <c r="T503" s="182"/>
      <c r="U503" s="182"/>
      <c r="V503" s="182"/>
      <c r="W503" s="182"/>
      <c r="X503" s="182"/>
      <c r="Y503" s="182"/>
      <c r="Z503" s="182"/>
      <c r="AA503" s="182"/>
      <c r="AB503" s="182"/>
      <c r="AC503" s="182"/>
      <c r="AD503" s="182"/>
      <c r="AE503" s="182"/>
      <c r="AF503" s="182"/>
      <c r="AG503" s="182"/>
      <c r="AH503" s="182"/>
      <c r="AI503" s="182"/>
      <c r="AJ503" s="182"/>
      <c r="AK503" s="182"/>
      <c r="AL503" s="182"/>
      <c r="AM503" s="182"/>
      <c r="AN503" s="182"/>
      <c r="AO503" s="182"/>
      <c r="AP503" s="23"/>
      <c r="AQ503" s="23"/>
      <c r="AR503" s="23"/>
      <c r="AS503" s="23"/>
      <c r="AT503" s="182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183"/>
      <c r="BS503" s="183"/>
      <c r="BT503" s="150"/>
      <c r="BU503" s="150"/>
      <c r="BV503" s="150"/>
      <c r="BW503" s="113"/>
      <c r="BX503" s="113"/>
      <c r="BY503" s="113"/>
      <c r="BZ503" s="23"/>
    </row>
    <row r="504" ht="15.75" customHeight="1">
      <c r="A504" s="148"/>
      <c r="B504" s="182"/>
      <c r="C504" s="23"/>
      <c r="D504" s="23"/>
      <c r="E504" s="23"/>
      <c r="F504" s="23"/>
      <c r="G504" s="23"/>
      <c r="H504" s="23"/>
      <c r="I504" s="23"/>
      <c r="J504" s="23"/>
      <c r="K504" s="23"/>
      <c r="L504" s="182"/>
      <c r="M504" s="182"/>
      <c r="N504" s="182"/>
      <c r="O504" s="182"/>
      <c r="P504" s="182"/>
      <c r="Q504" s="182"/>
      <c r="R504" s="182"/>
      <c r="S504" s="182"/>
      <c r="T504" s="182"/>
      <c r="U504" s="182"/>
      <c r="V504" s="182"/>
      <c r="W504" s="182"/>
      <c r="X504" s="182"/>
      <c r="Y504" s="182"/>
      <c r="Z504" s="182"/>
      <c r="AA504" s="182"/>
      <c r="AB504" s="182"/>
      <c r="AC504" s="182"/>
      <c r="AD504" s="182"/>
      <c r="AE504" s="182"/>
      <c r="AF504" s="182"/>
      <c r="AG504" s="182"/>
      <c r="AH504" s="182"/>
      <c r="AI504" s="182"/>
      <c r="AJ504" s="182"/>
      <c r="AK504" s="182"/>
      <c r="AL504" s="182"/>
      <c r="AM504" s="182"/>
      <c r="AN504" s="182"/>
      <c r="AO504" s="182"/>
      <c r="AP504" s="23"/>
      <c r="AQ504" s="23"/>
      <c r="AR504" s="23"/>
      <c r="AS504" s="23"/>
      <c r="AT504" s="182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183"/>
      <c r="BS504" s="183"/>
      <c r="BT504" s="150"/>
      <c r="BU504" s="150"/>
      <c r="BV504" s="150"/>
      <c r="BW504" s="113"/>
      <c r="BX504" s="113"/>
      <c r="BY504" s="113"/>
      <c r="BZ504" s="23"/>
    </row>
    <row r="505" ht="15.75" customHeight="1">
      <c r="A505" s="148"/>
      <c r="B505" s="182"/>
      <c r="C505" s="23"/>
      <c r="D505" s="23"/>
      <c r="E505" s="23"/>
      <c r="F505" s="23"/>
      <c r="G505" s="23"/>
      <c r="H505" s="23"/>
      <c r="I505" s="23"/>
      <c r="J505" s="23"/>
      <c r="K505" s="23"/>
      <c r="L505" s="182"/>
      <c r="M505" s="182"/>
      <c r="N505" s="182"/>
      <c r="O505" s="182"/>
      <c r="P505" s="182"/>
      <c r="Q505" s="182"/>
      <c r="R505" s="182"/>
      <c r="S505" s="182"/>
      <c r="T505" s="182"/>
      <c r="U505" s="182"/>
      <c r="V505" s="182"/>
      <c r="W505" s="182"/>
      <c r="X505" s="182"/>
      <c r="Y505" s="182"/>
      <c r="Z505" s="182"/>
      <c r="AA505" s="182"/>
      <c r="AB505" s="182"/>
      <c r="AC505" s="182"/>
      <c r="AD505" s="182"/>
      <c r="AE505" s="182"/>
      <c r="AF505" s="182"/>
      <c r="AG505" s="182"/>
      <c r="AH505" s="182"/>
      <c r="AI505" s="182"/>
      <c r="AJ505" s="182"/>
      <c r="AK505" s="182"/>
      <c r="AL505" s="182"/>
      <c r="AM505" s="182"/>
      <c r="AN505" s="182"/>
      <c r="AO505" s="182"/>
      <c r="AP505" s="23"/>
      <c r="AQ505" s="23"/>
      <c r="AR505" s="23"/>
      <c r="AS505" s="23"/>
      <c r="AT505" s="182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183"/>
      <c r="BS505" s="183"/>
      <c r="BT505" s="150"/>
      <c r="BU505" s="150"/>
      <c r="BV505" s="150"/>
      <c r="BW505" s="113"/>
      <c r="BX505" s="113"/>
      <c r="BY505" s="113"/>
      <c r="BZ505" s="23"/>
    </row>
    <row r="506" ht="15.75" customHeight="1">
      <c r="A506" s="148"/>
      <c r="B506" s="182"/>
      <c r="C506" s="23"/>
      <c r="D506" s="23"/>
      <c r="E506" s="23"/>
      <c r="F506" s="23"/>
      <c r="G506" s="23"/>
      <c r="H506" s="23"/>
      <c r="I506" s="23"/>
      <c r="J506" s="23"/>
      <c r="K506" s="23"/>
      <c r="L506" s="182"/>
      <c r="M506" s="182"/>
      <c r="N506" s="182"/>
      <c r="O506" s="182"/>
      <c r="P506" s="182"/>
      <c r="Q506" s="182"/>
      <c r="R506" s="182"/>
      <c r="S506" s="182"/>
      <c r="T506" s="182"/>
      <c r="U506" s="182"/>
      <c r="V506" s="182"/>
      <c r="W506" s="182"/>
      <c r="X506" s="182"/>
      <c r="Y506" s="182"/>
      <c r="Z506" s="182"/>
      <c r="AA506" s="182"/>
      <c r="AB506" s="182"/>
      <c r="AC506" s="182"/>
      <c r="AD506" s="182"/>
      <c r="AE506" s="182"/>
      <c r="AF506" s="182"/>
      <c r="AG506" s="182"/>
      <c r="AH506" s="182"/>
      <c r="AI506" s="182"/>
      <c r="AJ506" s="182"/>
      <c r="AK506" s="182"/>
      <c r="AL506" s="182"/>
      <c r="AM506" s="182"/>
      <c r="AN506" s="182"/>
      <c r="AO506" s="182"/>
      <c r="AP506" s="23"/>
      <c r="AQ506" s="23"/>
      <c r="AR506" s="23"/>
      <c r="AS506" s="23"/>
      <c r="AT506" s="182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183"/>
      <c r="BS506" s="183"/>
      <c r="BT506" s="150"/>
      <c r="BU506" s="150"/>
      <c r="BV506" s="150"/>
      <c r="BW506" s="113"/>
      <c r="BX506" s="113"/>
      <c r="BY506" s="113"/>
      <c r="BZ506" s="23"/>
    </row>
    <row r="507" ht="15.75" customHeight="1">
      <c r="A507" s="148"/>
      <c r="B507" s="182"/>
      <c r="C507" s="23"/>
      <c r="D507" s="23"/>
      <c r="E507" s="23"/>
      <c r="F507" s="23"/>
      <c r="G507" s="23"/>
      <c r="H507" s="23"/>
      <c r="I507" s="23"/>
      <c r="J507" s="23"/>
      <c r="K507" s="23"/>
      <c r="L507" s="182"/>
      <c r="M507" s="182"/>
      <c r="N507" s="182"/>
      <c r="O507" s="182"/>
      <c r="P507" s="182"/>
      <c r="Q507" s="182"/>
      <c r="R507" s="182"/>
      <c r="S507" s="182"/>
      <c r="T507" s="182"/>
      <c r="U507" s="182"/>
      <c r="V507" s="182"/>
      <c r="W507" s="182"/>
      <c r="X507" s="182"/>
      <c r="Y507" s="182"/>
      <c r="Z507" s="182"/>
      <c r="AA507" s="182"/>
      <c r="AB507" s="182"/>
      <c r="AC507" s="182"/>
      <c r="AD507" s="182"/>
      <c r="AE507" s="182"/>
      <c r="AF507" s="182"/>
      <c r="AG507" s="182"/>
      <c r="AH507" s="182"/>
      <c r="AI507" s="182"/>
      <c r="AJ507" s="182"/>
      <c r="AK507" s="182"/>
      <c r="AL507" s="182"/>
      <c r="AM507" s="182"/>
      <c r="AN507" s="182"/>
      <c r="AO507" s="182"/>
      <c r="AP507" s="23"/>
      <c r="AQ507" s="23"/>
      <c r="AR507" s="23"/>
      <c r="AS507" s="23"/>
      <c r="AT507" s="182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183"/>
      <c r="BS507" s="183"/>
      <c r="BT507" s="150"/>
      <c r="BU507" s="150"/>
      <c r="BV507" s="150"/>
      <c r="BW507" s="113"/>
      <c r="BX507" s="113"/>
      <c r="BY507" s="113"/>
      <c r="BZ507" s="23"/>
    </row>
    <row r="508" ht="15.75" customHeight="1">
      <c r="A508" s="148"/>
      <c r="B508" s="182"/>
      <c r="C508" s="23"/>
      <c r="D508" s="23"/>
      <c r="E508" s="23"/>
      <c r="F508" s="23"/>
      <c r="G508" s="23"/>
      <c r="H508" s="23"/>
      <c r="I508" s="23"/>
      <c r="J508" s="23"/>
      <c r="K508" s="23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2"/>
      <c r="Z508" s="182"/>
      <c r="AA508" s="182"/>
      <c r="AB508" s="182"/>
      <c r="AC508" s="182"/>
      <c r="AD508" s="182"/>
      <c r="AE508" s="182"/>
      <c r="AF508" s="182"/>
      <c r="AG508" s="182"/>
      <c r="AH508" s="182"/>
      <c r="AI508" s="182"/>
      <c r="AJ508" s="182"/>
      <c r="AK508" s="182"/>
      <c r="AL508" s="182"/>
      <c r="AM508" s="182"/>
      <c r="AN508" s="182"/>
      <c r="AO508" s="182"/>
      <c r="AP508" s="23"/>
      <c r="AQ508" s="23"/>
      <c r="AR508" s="23"/>
      <c r="AS508" s="23"/>
      <c r="AT508" s="182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183"/>
      <c r="BS508" s="183"/>
      <c r="BT508" s="150"/>
      <c r="BU508" s="150"/>
      <c r="BV508" s="150"/>
      <c r="BW508" s="113"/>
      <c r="BX508" s="113"/>
      <c r="BY508" s="113"/>
      <c r="BZ508" s="23"/>
    </row>
    <row r="509" ht="15.75" customHeight="1">
      <c r="A509" s="148"/>
      <c r="B509" s="182"/>
      <c r="C509" s="23"/>
      <c r="D509" s="23"/>
      <c r="E509" s="23"/>
      <c r="F509" s="23"/>
      <c r="G509" s="23"/>
      <c r="H509" s="23"/>
      <c r="I509" s="23"/>
      <c r="J509" s="23"/>
      <c r="K509" s="23"/>
      <c r="L509" s="182"/>
      <c r="M509" s="182"/>
      <c r="N509" s="182"/>
      <c r="O509" s="182"/>
      <c r="P509" s="182"/>
      <c r="Q509" s="182"/>
      <c r="R509" s="182"/>
      <c r="S509" s="182"/>
      <c r="T509" s="182"/>
      <c r="U509" s="182"/>
      <c r="V509" s="182"/>
      <c r="W509" s="182"/>
      <c r="X509" s="182"/>
      <c r="Y509" s="182"/>
      <c r="Z509" s="182"/>
      <c r="AA509" s="182"/>
      <c r="AB509" s="182"/>
      <c r="AC509" s="182"/>
      <c r="AD509" s="182"/>
      <c r="AE509" s="182"/>
      <c r="AF509" s="182"/>
      <c r="AG509" s="182"/>
      <c r="AH509" s="182"/>
      <c r="AI509" s="182"/>
      <c r="AJ509" s="182"/>
      <c r="AK509" s="182"/>
      <c r="AL509" s="182"/>
      <c r="AM509" s="182"/>
      <c r="AN509" s="182"/>
      <c r="AO509" s="182"/>
      <c r="AP509" s="23"/>
      <c r="AQ509" s="23"/>
      <c r="AR509" s="23"/>
      <c r="AS509" s="23"/>
      <c r="AT509" s="182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183"/>
      <c r="BS509" s="183"/>
      <c r="BT509" s="150"/>
      <c r="BU509" s="150"/>
      <c r="BV509" s="150"/>
      <c r="BW509" s="113"/>
      <c r="BX509" s="113"/>
      <c r="BY509" s="113"/>
      <c r="BZ509" s="23"/>
    </row>
    <row r="510" ht="15.75" customHeight="1">
      <c r="A510" s="148"/>
      <c r="B510" s="182"/>
      <c r="C510" s="23"/>
      <c r="D510" s="23"/>
      <c r="E510" s="23"/>
      <c r="F510" s="23"/>
      <c r="G510" s="23"/>
      <c r="H510" s="23"/>
      <c r="I510" s="23"/>
      <c r="J510" s="23"/>
      <c r="K510" s="23"/>
      <c r="L510" s="182"/>
      <c r="M510" s="182"/>
      <c r="N510" s="182"/>
      <c r="O510" s="182"/>
      <c r="P510" s="182"/>
      <c r="Q510" s="182"/>
      <c r="R510" s="182"/>
      <c r="S510" s="182"/>
      <c r="T510" s="182"/>
      <c r="U510" s="182"/>
      <c r="V510" s="182"/>
      <c r="W510" s="182"/>
      <c r="X510" s="182"/>
      <c r="Y510" s="182"/>
      <c r="Z510" s="182"/>
      <c r="AA510" s="182"/>
      <c r="AB510" s="182"/>
      <c r="AC510" s="182"/>
      <c r="AD510" s="182"/>
      <c r="AE510" s="182"/>
      <c r="AF510" s="182"/>
      <c r="AG510" s="182"/>
      <c r="AH510" s="182"/>
      <c r="AI510" s="182"/>
      <c r="AJ510" s="182"/>
      <c r="AK510" s="182"/>
      <c r="AL510" s="182"/>
      <c r="AM510" s="182"/>
      <c r="AN510" s="182"/>
      <c r="AO510" s="182"/>
      <c r="AP510" s="23"/>
      <c r="AQ510" s="23"/>
      <c r="AR510" s="23"/>
      <c r="AS510" s="23"/>
      <c r="AT510" s="182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183"/>
      <c r="BS510" s="183"/>
      <c r="BT510" s="150"/>
      <c r="BU510" s="150"/>
      <c r="BV510" s="150"/>
      <c r="BW510" s="113"/>
      <c r="BX510" s="113"/>
      <c r="BY510" s="113"/>
      <c r="BZ510" s="23"/>
    </row>
    <row r="511" ht="15.75" customHeight="1">
      <c r="A511" s="148"/>
      <c r="B511" s="182"/>
      <c r="C511" s="23"/>
      <c r="D511" s="23"/>
      <c r="E511" s="23"/>
      <c r="F511" s="23"/>
      <c r="G511" s="23"/>
      <c r="H511" s="23"/>
      <c r="I511" s="23"/>
      <c r="J511" s="23"/>
      <c r="K511" s="23"/>
      <c r="L511" s="182"/>
      <c r="M511" s="182"/>
      <c r="N511" s="182"/>
      <c r="O511" s="182"/>
      <c r="P511" s="182"/>
      <c r="Q511" s="182"/>
      <c r="R511" s="182"/>
      <c r="S511" s="182"/>
      <c r="T511" s="182"/>
      <c r="U511" s="182"/>
      <c r="V511" s="182"/>
      <c r="W511" s="182"/>
      <c r="X511" s="182"/>
      <c r="Y511" s="182"/>
      <c r="Z511" s="182"/>
      <c r="AA511" s="182"/>
      <c r="AB511" s="182"/>
      <c r="AC511" s="182"/>
      <c r="AD511" s="182"/>
      <c r="AE511" s="182"/>
      <c r="AF511" s="182"/>
      <c r="AG511" s="182"/>
      <c r="AH511" s="182"/>
      <c r="AI511" s="182"/>
      <c r="AJ511" s="182"/>
      <c r="AK511" s="182"/>
      <c r="AL511" s="182"/>
      <c r="AM511" s="182"/>
      <c r="AN511" s="182"/>
      <c r="AO511" s="182"/>
      <c r="AP511" s="23"/>
      <c r="AQ511" s="23"/>
      <c r="AR511" s="23"/>
      <c r="AS511" s="23"/>
      <c r="AT511" s="182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183"/>
      <c r="BS511" s="183"/>
      <c r="BT511" s="150"/>
      <c r="BU511" s="150"/>
      <c r="BV511" s="150"/>
      <c r="BW511" s="113"/>
      <c r="BX511" s="113"/>
      <c r="BY511" s="113"/>
      <c r="BZ511" s="23"/>
    </row>
    <row r="512" ht="15.75" customHeight="1">
      <c r="A512" s="148"/>
      <c r="B512" s="182"/>
      <c r="C512" s="23"/>
      <c r="D512" s="23"/>
      <c r="E512" s="23"/>
      <c r="F512" s="23"/>
      <c r="G512" s="23"/>
      <c r="H512" s="23"/>
      <c r="I512" s="23"/>
      <c r="J512" s="23"/>
      <c r="K512" s="23"/>
      <c r="L512" s="182"/>
      <c r="M512" s="182"/>
      <c r="N512" s="182"/>
      <c r="O512" s="182"/>
      <c r="P512" s="182"/>
      <c r="Q512" s="182"/>
      <c r="R512" s="182"/>
      <c r="S512" s="182"/>
      <c r="T512" s="182"/>
      <c r="U512" s="182"/>
      <c r="V512" s="182"/>
      <c r="W512" s="182"/>
      <c r="X512" s="182"/>
      <c r="Y512" s="182"/>
      <c r="Z512" s="182"/>
      <c r="AA512" s="182"/>
      <c r="AB512" s="182"/>
      <c r="AC512" s="182"/>
      <c r="AD512" s="182"/>
      <c r="AE512" s="182"/>
      <c r="AF512" s="182"/>
      <c r="AG512" s="182"/>
      <c r="AH512" s="182"/>
      <c r="AI512" s="182"/>
      <c r="AJ512" s="182"/>
      <c r="AK512" s="182"/>
      <c r="AL512" s="182"/>
      <c r="AM512" s="182"/>
      <c r="AN512" s="182"/>
      <c r="AO512" s="182"/>
      <c r="AP512" s="23"/>
      <c r="AQ512" s="23"/>
      <c r="AR512" s="23"/>
      <c r="AS512" s="23"/>
      <c r="AT512" s="182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183"/>
      <c r="BS512" s="183"/>
      <c r="BT512" s="150"/>
      <c r="BU512" s="150"/>
      <c r="BV512" s="150"/>
      <c r="BW512" s="113"/>
      <c r="BX512" s="113"/>
      <c r="BY512" s="113"/>
      <c r="BZ512" s="23"/>
    </row>
    <row r="513" ht="15.75" customHeight="1">
      <c r="A513" s="148"/>
      <c r="B513" s="182"/>
      <c r="C513" s="23"/>
      <c r="D513" s="23"/>
      <c r="E513" s="23"/>
      <c r="F513" s="23"/>
      <c r="G513" s="23"/>
      <c r="H513" s="23"/>
      <c r="I513" s="23"/>
      <c r="J513" s="23"/>
      <c r="K513" s="23"/>
      <c r="L513" s="182"/>
      <c r="M513" s="182"/>
      <c r="N513" s="182"/>
      <c r="O513" s="182"/>
      <c r="P513" s="182"/>
      <c r="Q513" s="182"/>
      <c r="R513" s="182"/>
      <c r="S513" s="182"/>
      <c r="T513" s="182"/>
      <c r="U513" s="182"/>
      <c r="V513" s="182"/>
      <c r="W513" s="182"/>
      <c r="X513" s="182"/>
      <c r="Y513" s="182"/>
      <c r="Z513" s="182"/>
      <c r="AA513" s="182"/>
      <c r="AB513" s="182"/>
      <c r="AC513" s="182"/>
      <c r="AD513" s="182"/>
      <c r="AE513" s="182"/>
      <c r="AF513" s="182"/>
      <c r="AG513" s="182"/>
      <c r="AH513" s="182"/>
      <c r="AI513" s="182"/>
      <c r="AJ513" s="182"/>
      <c r="AK513" s="182"/>
      <c r="AL513" s="182"/>
      <c r="AM513" s="182"/>
      <c r="AN513" s="182"/>
      <c r="AO513" s="182"/>
      <c r="AP513" s="23"/>
      <c r="AQ513" s="23"/>
      <c r="AR513" s="23"/>
      <c r="AS513" s="23"/>
      <c r="AT513" s="182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183"/>
      <c r="BS513" s="183"/>
      <c r="BT513" s="150"/>
      <c r="BU513" s="150"/>
      <c r="BV513" s="150"/>
      <c r="BW513" s="113"/>
      <c r="BX513" s="113"/>
      <c r="BY513" s="113"/>
      <c r="BZ513" s="23"/>
    </row>
    <row r="514" ht="15.75" customHeight="1">
      <c r="A514" s="148"/>
      <c r="B514" s="182"/>
      <c r="C514" s="23"/>
      <c r="D514" s="23"/>
      <c r="E514" s="23"/>
      <c r="F514" s="23"/>
      <c r="G514" s="23"/>
      <c r="H514" s="23"/>
      <c r="I514" s="23"/>
      <c r="J514" s="23"/>
      <c r="K514" s="23"/>
      <c r="L514" s="182"/>
      <c r="M514" s="182"/>
      <c r="N514" s="182"/>
      <c r="O514" s="182"/>
      <c r="P514" s="182"/>
      <c r="Q514" s="182"/>
      <c r="R514" s="182"/>
      <c r="S514" s="182"/>
      <c r="T514" s="182"/>
      <c r="U514" s="182"/>
      <c r="V514" s="182"/>
      <c r="W514" s="182"/>
      <c r="X514" s="182"/>
      <c r="Y514" s="182"/>
      <c r="Z514" s="182"/>
      <c r="AA514" s="182"/>
      <c r="AB514" s="182"/>
      <c r="AC514" s="182"/>
      <c r="AD514" s="182"/>
      <c r="AE514" s="182"/>
      <c r="AF514" s="182"/>
      <c r="AG514" s="182"/>
      <c r="AH514" s="182"/>
      <c r="AI514" s="182"/>
      <c r="AJ514" s="182"/>
      <c r="AK514" s="182"/>
      <c r="AL514" s="182"/>
      <c r="AM514" s="182"/>
      <c r="AN514" s="182"/>
      <c r="AO514" s="182"/>
      <c r="AP514" s="23"/>
      <c r="AQ514" s="23"/>
      <c r="AR514" s="23"/>
      <c r="AS514" s="23"/>
      <c r="AT514" s="182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183"/>
      <c r="BS514" s="183"/>
      <c r="BT514" s="150"/>
      <c r="BU514" s="150"/>
      <c r="BV514" s="150"/>
      <c r="BW514" s="113"/>
      <c r="BX514" s="113"/>
      <c r="BY514" s="113"/>
      <c r="BZ514" s="23"/>
    </row>
    <row r="515" ht="15.75" customHeight="1">
      <c r="A515" s="148"/>
      <c r="B515" s="182"/>
      <c r="C515" s="23"/>
      <c r="D515" s="23"/>
      <c r="E515" s="23"/>
      <c r="F515" s="23"/>
      <c r="G515" s="23"/>
      <c r="H515" s="23"/>
      <c r="I515" s="23"/>
      <c r="J515" s="23"/>
      <c r="K515" s="23"/>
      <c r="L515" s="182"/>
      <c r="M515" s="182"/>
      <c r="N515" s="182"/>
      <c r="O515" s="182"/>
      <c r="P515" s="182"/>
      <c r="Q515" s="182"/>
      <c r="R515" s="182"/>
      <c r="S515" s="182"/>
      <c r="T515" s="182"/>
      <c r="U515" s="182"/>
      <c r="V515" s="182"/>
      <c r="W515" s="182"/>
      <c r="X515" s="182"/>
      <c r="Y515" s="182"/>
      <c r="Z515" s="182"/>
      <c r="AA515" s="182"/>
      <c r="AB515" s="182"/>
      <c r="AC515" s="182"/>
      <c r="AD515" s="182"/>
      <c r="AE515" s="182"/>
      <c r="AF515" s="182"/>
      <c r="AG515" s="182"/>
      <c r="AH515" s="182"/>
      <c r="AI515" s="182"/>
      <c r="AJ515" s="182"/>
      <c r="AK515" s="182"/>
      <c r="AL515" s="182"/>
      <c r="AM515" s="182"/>
      <c r="AN515" s="182"/>
      <c r="AO515" s="182"/>
      <c r="AP515" s="23"/>
      <c r="AQ515" s="23"/>
      <c r="AR515" s="23"/>
      <c r="AS515" s="23"/>
      <c r="AT515" s="182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183"/>
      <c r="BS515" s="183"/>
      <c r="BT515" s="150"/>
      <c r="BU515" s="150"/>
      <c r="BV515" s="150"/>
      <c r="BW515" s="113"/>
      <c r="BX515" s="113"/>
      <c r="BY515" s="113"/>
      <c r="BZ515" s="23"/>
    </row>
    <row r="516" ht="15.75" customHeight="1">
      <c r="A516" s="148"/>
      <c r="B516" s="182"/>
      <c r="C516" s="23"/>
      <c r="D516" s="23"/>
      <c r="E516" s="23"/>
      <c r="F516" s="23"/>
      <c r="G516" s="23"/>
      <c r="H516" s="23"/>
      <c r="I516" s="23"/>
      <c r="J516" s="23"/>
      <c r="K516" s="23"/>
      <c r="L516" s="182"/>
      <c r="M516" s="182"/>
      <c r="N516" s="182"/>
      <c r="O516" s="182"/>
      <c r="P516" s="182"/>
      <c r="Q516" s="182"/>
      <c r="R516" s="182"/>
      <c r="S516" s="182"/>
      <c r="T516" s="182"/>
      <c r="U516" s="182"/>
      <c r="V516" s="182"/>
      <c r="W516" s="182"/>
      <c r="X516" s="182"/>
      <c r="Y516" s="182"/>
      <c r="Z516" s="182"/>
      <c r="AA516" s="182"/>
      <c r="AB516" s="182"/>
      <c r="AC516" s="182"/>
      <c r="AD516" s="182"/>
      <c r="AE516" s="182"/>
      <c r="AF516" s="182"/>
      <c r="AG516" s="182"/>
      <c r="AH516" s="182"/>
      <c r="AI516" s="182"/>
      <c r="AJ516" s="182"/>
      <c r="AK516" s="182"/>
      <c r="AL516" s="182"/>
      <c r="AM516" s="182"/>
      <c r="AN516" s="182"/>
      <c r="AO516" s="182"/>
      <c r="AP516" s="23"/>
      <c r="AQ516" s="23"/>
      <c r="AR516" s="23"/>
      <c r="AS516" s="23"/>
      <c r="AT516" s="182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183"/>
      <c r="BS516" s="183"/>
      <c r="BT516" s="150"/>
      <c r="BU516" s="150"/>
      <c r="BV516" s="150"/>
      <c r="BW516" s="113"/>
      <c r="BX516" s="113"/>
      <c r="BY516" s="113"/>
      <c r="BZ516" s="23"/>
    </row>
    <row r="517" ht="15.75" customHeight="1">
      <c r="A517" s="148"/>
      <c r="B517" s="182"/>
      <c r="C517" s="23"/>
      <c r="D517" s="23"/>
      <c r="E517" s="23"/>
      <c r="F517" s="23"/>
      <c r="G517" s="23"/>
      <c r="H517" s="23"/>
      <c r="I517" s="23"/>
      <c r="J517" s="23"/>
      <c r="K517" s="23"/>
      <c r="L517" s="182"/>
      <c r="M517" s="182"/>
      <c r="N517" s="182"/>
      <c r="O517" s="182"/>
      <c r="P517" s="182"/>
      <c r="Q517" s="182"/>
      <c r="R517" s="182"/>
      <c r="S517" s="182"/>
      <c r="T517" s="182"/>
      <c r="U517" s="182"/>
      <c r="V517" s="182"/>
      <c r="W517" s="182"/>
      <c r="X517" s="182"/>
      <c r="Y517" s="182"/>
      <c r="Z517" s="182"/>
      <c r="AA517" s="182"/>
      <c r="AB517" s="182"/>
      <c r="AC517" s="182"/>
      <c r="AD517" s="182"/>
      <c r="AE517" s="182"/>
      <c r="AF517" s="182"/>
      <c r="AG517" s="182"/>
      <c r="AH517" s="182"/>
      <c r="AI517" s="182"/>
      <c r="AJ517" s="182"/>
      <c r="AK517" s="182"/>
      <c r="AL517" s="182"/>
      <c r="AM517" s="182"/>
      <c r="AN517" s="182"/>
      <c r="AO517" s="182"/>
      <c r="AP517" s="23"/>
      <c r="AQ517" s="23"/>
      <c r="AR517" s="23"/>
      <c r="AS517" s="23"/>
      <c r="AT517" s="182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183"/>
      <c r="BS517" s="183"/>
      <c r="BT517" s="150"/>
      <c r="BU517" s="150"/>
      <c r="BV517" s="150"/>
      <c r="BW517" s="113"/>
      <c r="BX517" s="113"/>
      <c r="BY517" s="113"/>
      <c r="BZ517" s="23"/>
    </row>
    <row r="518" ht="15.75" customHeight="1">
      <c r="A518" s="148"/>
      <c r="B518" s="182"/>
      <c r="C518" s="23"/>
      <c r="D518" s="23"/>
      <c r="E518" s="23"/>
      <c r="F518" s="23"/>
      <c r="G518" s="23"/>
      <c r="H518" s="23"/>
      <c r="I518" s="23"/>
      <c r="J518" s="23"/>
      <c r="K518" s="23"/>
      <c r="L518" s="182"/>
      <c r="M518" s="182"/>
      <c r="N518" s="182"/>
      <c r="O518" s="182"/>
      <c r="P518" s="182"/>
      <c r="Q518" s="182"/>
      <c r="R518" s="182"/>
      <c r="S518" s="182"/>
      <c r="T518" s="182"/>
      <c r="U518" s="182"/>
      <c r="V518" s="182"/>
      <c r="W518" s="182"/>
      <c r="X518" s="182"/>
      <c r="Y518" s="182"/>
      <c r="Z518" s="182"/>
      <c r="AA518" s="182"/>
      <c r="AB518" s="182"/>
      <c r="AC518" s="182"/>
      <c r="AD518" s="182"/>
      <c r="AE518" s="182"/>
      <c r="AF518" s="182"/>
      <c r="AG518" s="182"/>
      <c r="AH518" s="182"/>
      <c r="AI518" s="182"/>
      <c r="AJ518" s="182"/>
      <c r="AK518" s="182"/>
      <c r="AL518" s="182"/>
      <c r="AM518" s="182"/>
      <c r="AN518" s="182"/>
      <c r="AO518" s="182"/>
      <c r="AP518" s="23"/>
      <c r="AQ518" s="23"/>
      <c r="AR518" s="23"/>
      <c r="AS518" s="23"/>
      <c r="AT518" s="182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183"/>
      <c r="BS518" s="183"/>
      <c r="BT518" s="150"/>
      <c r="BU518" s="150"/>
      <c r="BV518" s="150"/>
      <c r="BW518" s="113"/>
      <c r="BX518" s="113"/>
      <c r="BY518" s="113"/>
      <c r="BZ518" s="23"/>
    </row>
    <row r="519" ht="15.75" customHeight="1">
      <c r="A519" s="148"/>
      <c r="B519" s="182"/>
      <c r="C519" s="23"/>
      <c r="D519" s="23"/>
      <c r="E519" s="23"/>
      <c r="F519" s="23"/>
      <c r="G519" s="23"/>
      <c r="H519" s="23"/>
      <c r="I519" s="23"/>
      <c r="J519" s="23"/>
      <c r="K519" s="23"/>
      <c r="L519" s="182"/>
      <c r="M519" s="182"/>
      <c r="N519" s="182"/>
      <c r="O519" s="182"/>
      <c r="P519" s="182"/>
      <c r="Q519" s="182"/>
      <c r="R519" s="182"/>
      <c r="S519" s="182"/>
      <c r="T519" s="182"/>
      <c r="U519" s="182"/>
      <c r="V519" s="182"/>
      <c r="W519" s="182"/>
      <c r="X519" s="182"/>
      <c r="Y519" s="182"/>
      <c r="Z519" s="182"/>
      <c r="AA519" s="182"/>
      <c r="AB519" s="182"/>
      <c r="AC519" s="182"/>
      <c r="AD519" s="182"/>
      <c r="AE519" s="182"/>
      <c r="AF519" s="182"/>
      <c r="AG519" s="182"/>
      <c r="AH519" s="182"/>
      <c r="AI519" s="182"/>
      <c r="AJ519" s="182"/>
      <c r="AK519" s="182"/>
      <c r="AL519" s="182"/>
      <c r="AM519" s="182"/>
      <c r="AN519" s="182"/>
      <c r="AO519" s="182"/>
      <c r="AP519" s="23"/>
      <c r="AQ519" s="23"/>
      <c r="AR519" s="23"/>
      <c r="AS519" s="23"/>
      <c r="AT519" s="182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183"/>
      <c r="BS519" s="183"/>
      <c r="BT519" s="150"/>
      <c r="BU519" s="150"/>
      <c r="BV519" s="150"/>
      <c r="BW519" s="113"/>
      <c r="BX519" s="113"/>
      <c r="BY519" s="113"/>
      <c r="BZ519" s="23"/>
    </row>
    <row r="520" ht="15.75" customHeight="1">
      <c r="A520" s="148"/>
      <c r="B520" s="182"/>
      <c r="C520" s="23"/>
      <c r="D520" s="23"/>
      <c r="E520" s="23"/>
      <c r="F520" s="23"/>
      <c r="G520" s="23"/>
      <c r="H520" s="23"/>
      <c r="I520" s="23"/>
      <c r="J520" s="23"/>
      <c r="K520" s="23"/>
      <c r="L520" s="182"/>
      <c r="M520" s="182"/>
      <c r="N520" s="182"/>
      <c r="O520" s="182"/>
      <c r="P520" s="182"/>
      <c r="Q520" s="182"/>
      <c r="R520" s="182"/>
      <c r="S520" s="182"/>
      <c r="T520" s="182"/>
      <c r="U520" s="182"/>
      <c r="V520" s="182"/>
      <c r="W520" s="182"/>
      <c r="X520" s="182"/>
      <c r="Y520" s="182"/>
      <c r="Z520" s="182"/>
      <c r="AA520" s="182"/>
      <c r="AB520" s="182"/>
      <c r="AC520" s="182"/>
      <c r="AD520" s="182"/>
      <c r="AE520" s="182"/>
      <c r="AF520" s="182"/>
      <c r="AG520" s="182"/>
      <c r="AH520" s="182"/>
      <c r="AI520" s="182"/>
      <c r="AJ520" s="182"/>
      <c r="AK520" s="182"/>
      <c r="AL520" s="182"/>
      <c r="AM520" s="182"/>
      <c r="AN520" s="182"/>
      <c r="AO520" s="182"/>
      <c r="AP520" s="23"/>
      <c r="AQ520" s="23"/>
      <c r="AR520" s="23"/>
      <c r="AS520" s="23"/>
      <c r="AT520" s="182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183"/>
      <c r="BS520" s="183"/>
      <c r="BT520" s="150"/>
      <c r="BU520" s="150"/>
      <c r="BV520" s="150"/>
      <c r="BW520" s="113"/>
      <c r="BX520" s="113"/>
      <c r="BY520" s="113"/>
      <c r="BZ520" s="23"/>
    </row>
    <row r="521" ht="15.75" customHeight="1">
      <c r="A521" s="148"/>
      <c r="B521" s="182"/>
      <c r="C521" s="23"/>
      <c r="D521" s="23"/>
      <c r="E521" s="23"/>
      <c r="F521" s="23"/>
      <c r="G521" s="23"/>
      <c r="H521" s="23"/>
      <c r="I521" s="23"/>
      <c r="J521" s="23"/>
      <c r="K521" s="23"/>
      <c r="L521" s="182"/>
      <c r="M521" s="182"/>
      <c r="N521" s="182"/>
      <c r="O521" s="182"/>
      <c r="P521" s="182"/>
      <c r="Q521" s="182"/>
      <c r="R521" s="182"/>
      <c r="S521" s="182"/>
      <c r="T521" s="182"/>
      <c r="U521" s="182"/>
      <c r="V521" s="182"/>
      <c r="W521" s="182"/>
      <c r="X521" s="182"/>
      <c r="Y521" s="182"/>
      <c r="Z521" s="182"/>
      <c r="AA521" s="182"/>
      <c r="AB521" s="182"/>
      <c r="AC521" s="182"/>
      <c r="AD521" s="182"/>
      <c r="AE521" s="182"/>
      <c r="AF521" s="182"/>
      <c r="AG521" s="182"/>
      <c r="AH521" s="182"/>
      <c r="AI521" s="182"/>
      <c r="AJ521" s="182"/>
      <c r="AK521" s="182"/>
      <c r="AL521" s="182"/>
      <c r="AM521" s="182"/>
      <c r="AN521" s="182"/>
      <c r="AO521" s="182"/>
      <c r="AP521" s="23"/>
      <c r="AQ521" s="23"/>
      <c r="AR521" s="23"/>
      <c r="AS521" s="23"/>
      <c r="AT521" s="182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183"/>
      <c r="BS521" s="183"/>
      <c r="BT521" s="150"/>
      <c r="BU521" s="150"/>
      <c r="BV521" s="150"/>
      <c r="BW521" s="113"/>
      <c r="BX521" s="113"/>
      <c r="BY521" s="113"/>
      <c r="BZ521" s="23"/>
    </row>
    <row r="522" ht="15.75" customHeight="1">
      <c r="A522" s="148"/>
      <c r="B522" s="182"/>
      <c r="C522" s="23"/>
      <c r="D522" s="23"/>
      <c r="E522" s="23"/>
      <c r="F522" s="23"/>
      <c r="G522" s="23"/>
      <c r="H522" s="23"/>
      <c r="I522" s="23"/>
      <c r="J522" s="23"/>
      <c r="K522" s="23"/>
      <c r="L522" s="182"/>
      <c r="M522" s="182"/>
      <c r="N522" s="182"/>
      <c r="O522" s="182"/>
      <c r="P522" s="182"/>
      <c r="Q522" s="182"/>
      <c r="R522" s="182"/>
      <c r="S522" s="182"/>
      <c r="T522" s="182"/>
      <c r="U522" s="182"/>
      <c r="V522" s="182"/>
      <c r="W522" s="182"/>
      <c r="X522" s="182"/>
      <c r="Y522" s="182"/>
      <c r="Z522" s="182"/>
      <c r="AA522" s="182"/>
      <c r="AB522" s="182"/>
      <c r="AC522" s="182"/>
      <c r="AD522" s="182"/>
      <c r="AE522" s="182"/>
      <c r="AF522" s="182"/>
      <c r="AG522" s="182"/>
      <c r="AH522" s="182"/>
      <c r="AI522" s="182"/>
      <c r="AJ522" s="182"/>
      <c r="AK522" s="182"/>
      <c r="AL522" s="182"/>
      <c r="AM522" s="182"/>
      <c r="AN522" s="182"/>
      <c r="AO522" s="182"/>
      <c r="AP522" s="23"/>
      <c r="AQ522" s="23"/>
      <c r="AR522" s="23"/>
      <c r="AS522" s="23"/>
      <c r="AT522" s="182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183"/>
      <c r="BS522" s="183"/>
      <c r="BT522" s="150"/>
      <c r="BU522" s="150"/>
      <c r="BV522" s="150"/>
      <c r="BW522" s="113"/>
      <c r="BX522" s="113"/>
      <c r="BY522" s="113"/>
      <c r="BZ522" s="23"/>
    </row>
    <row r="523" ht="15.75" customHeight="1">
      <c r="A523" s="148"/>
      <c r="B523" s="182"/>
      <c r="C523" s="23"/>
      <c r="D523" s="23"/>
      <c r="E523" s="23"/>
      <c r="F523" s="23"/>
      <c r="G523" s="23"/>
      <c r="H523" s="23"/>
      <c r="I523" s="23"/>
      <c r="J523" s="23"/>
      <c r="K523" s="23"/>
      <c r="L523" s="182"/>
      <c r="M523" s="182"/>
      <c r="N523" s="182"/>
      <c r="O523" s="182"/>
      <c r="P523" s="182"/>
      <c r="Q523" s="182"/>
      <c r="R523" s="182"/>
      <c r="S523" s="182"/>
      <c r="T523" s="182"/>
      <c r="U523" s="182"/>
      <c r="V523" s="182"/>
      <c r="W523" s="182"/>
      <c r="X523" s="182"/>
      <c r="Y523" s="182"/>
      <c r="Z523" s="182"/>
      <c r="AA523" s="182"/>
      <c r="AB523" s="182"/>
      <c r="AC523" s="182"/>
      <c r="AD523" s="182"/>
      <c r="AE523" s="182"/>
      <c r="AF523" s="182"/>
      <c r="AG523" s="182"/>
      <c r="AH523" s="182"/>
      <c r="AI523" s="182"/>
      <c r="AJ523" s="182"/>
      <c r="AK523" s="182"/>
      <c r="AL523" s="182"/>
      <c r="AM523" s="182"/>
      <c r="AN523" s="182"/>
      <c r="AO523" s="182"/>
      <c r="AP523" s="23"/>
      <c r="AQ523" s="23"/>
      <c r="AR523" s="23"/>
      <c r="AS523" s="23"/>
      <c r="AT523" s="182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183"/>
      <c r="BS523" s="183"/>
      <c r="BT523" s="150"/>
      <c r="BU523" s="150"/>
      <c r="BV523" s="150"/>
      <c r="BW523" s="113"/>
      <c r="BX523" s="113"/>
      <c r="BY523" s="113"/>
      <c r="BZ523" s="23"/>
    </row>
    <row r="524" ht="15.75" customHeight="1">
      <c r="A524" s="148"/>
      <c r="B524" s="182"/>
      <c r="C524" s="23"/>
      <c r="D524" s="23"/>
      <c r="E524" s="23"/>
      <c r="F524" s="23"/>
      <c r="G524" s="23"/>
      <c r="H524" s="23"/>
      <c r="I524" s="23"/>
      <c r="J524" s="23"/>
      <c r="K524" s="23"/>
      <c r="L524" s="182"/>
      <c r="M524" s="182"/>
      <c r="N524" s="182"/>
      <c r="O524" s="182"/>
      <c r="P524" s="182"/>
      <c r="Q524" s="182"/>
      <c r="R524" s="182"/>
      <c r="S524" s="182"/>
      <c r="T524" s="182"/>
      <c r="U524" s="182"/>
      <c r="V524" s="182"/>
      <c r="W524" s="182"/>
      <c r="X524" s="182"/>
      <c r="Y524" s="182"/>
      <c r="Z524" s="182"/>
      <c r="AA524" s="182"/>
      <c r="AB524" s="182"/>
      <c r="AC524" s="182"/>
      <c r="AD524" s="182"/>
      <c r="AE524" s="182"/>
      <c r="AF524" s="182"/>
      <c r="AG524" s="182"/>
      <c r="AH524" s="182"/>
      <c r="AI524" s="182"/>
      <c r="AJ524" s="182"/>
      <c r="AK524" s="182"/>
      <c r="AL524" s="182"/>
      <c r="AM524" s="182"/>
      <c r="AN524" s="182"/>
      <c r="AO524" s="182"/>
      <c r="AP524" s="23"/>
      <c r="AQ524" s="23"/>
      <c r="AR524" s="23"/>
      <c r="AS524" s="23"/>
      <c r="AT524" s="182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183"/>
      <c r="BS524" s="183"/>
      <c r="BT524" s="150"/>
      <c r="BU524" s="150"/>
      <c r="BV524" s="150"/>
      <c r="BW524" s="113"/>
      <c r="BX524" s="113"/>
      <c r="BY524" s="113"/>
      <c r="BZ524" s="23"/>
    </row>
    <row r="525" ht="15.75" customHeight="1">
      <c r="A525" s="148"/>
      <c r="B525" s="182"/>
      <c r="C525" s="23"/>
      <c r="D525" s="23"/>
      <c r="E525" s="23"/>
      <c r="F525" s="23"/>
      <c r="G525" s="23"/>
      <c r="H525" s="23"/>
      <c r="I525" s="23"/>
      <c r="J525" s="23"/>
      <c r="K525" s="23"/>
      <c r="L525" s="182"/>
      <c r="M525" s="182"/>
      <c r="N525" s="182"/>
      <c r="O525" s="182"/>
      <c r="P525" s="182"/>
      <c r="Q525" s="182"/>
      <c r="R525" s="182"/>
      <c r="S525" s="182"/>
      <c r="T525" s="182"/>
      <c r="U525" s="182"/>
      <c r="V525" s="182"/>
      <c r="W525" s="182"/>
      <c r="X525" s="182"/>
      <c r="Y525" s="182"/>
      <c r="Z525" s="182"/>
      <c r="AA525" s="182"/>
      <c r="AB525" s="182"/>
      <c r="AC525" s="182"/>
      <c r="AD525" s="182"/>
      <c r="AE525" s="182"/>
      <c r="AF525" s="182"/>
      <c r="AG525" s="182"/>
      <c r="AH525" s="182"/>
      <c r="AI525" s="182"/>
      <c r="AJ525" s="182"/>
      <c r="AK525" s="182"/>
      <c r="AL525" s="182"/>
      <c r="AM525" s="182"/>
      <c r="AN525" s="182"/>
      <c r="AO525" s="182"/>
      <c r="AP525" s="23"/>
      <c r="AQ525" s="23"/>
      <c r="AR525" s="23"/>
      <c r="AS525" s="23"/>
      <c r="AT525" s="182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183"/>
      <c r="BS525" s="183"/>
      <c r="BT525" s="150"/>
      <c r="BU525" s="150"/>
      <c r="BV525" s="150"/>
      <c r="BW525" s="113"/>
      <c r="BX525" s="113"/>
      <c r="BY525" s="113"/>
      <c r="BZ525" s="23"/>
    </row>
    <row r="526" ht="15.75" customHeight="1">
      <c r="A526" s="148"/>
      <c r="B526" s="182"/>
      <c r="C526" s="23"/>
      <c r="D526" s="23"/>
      <c r="E526" s="23"/>
      <c r="F526" s="23"/>
      <c r="G526" s="23"/>
      <c r="H526" s="23"/>
      <c r="I526" s="23"/>
      <c r="J526" s="23"/>
      <c r="K526" s="23"/>
      <c r="L526" s="182"/>
      <c r="M526" s="182"/>
      <c r="N526" s="182"/>
      <c r="O526" s="182"/>
      <c r="P526" s="182"/>
      <c r="Q526" s="182"/>
      <c r="R526" s="182"/>
      <c r="S526" s="182"/>
      <c r="T526" s="182"/>
      <c r="U526" s="182"/>
      <c r="V526" s="182"/>
      <c r="W526" s="182"/>
      <c r="X526" s="182"/>
      <c r="Y526" s="182"/>
      <c r="Z526" s="182"/>
      <c r="AA526" s="182"/>
      <c r="AB526" s="182"/>
      <c r="AC526" s="182"/>
      <c r="AD526" s="182"/>
      <c r="AE526" s="182"/>
      <c r="AF526" s="182"/>
      <c r="AG526" s="182"/>
      <c r="AH526" s="182"/>
      <c r="AI526" s="182"/>
      <c r="AJ526" s="182"/>
      <c r="AK526" s="182"/>
      <c r="AL526" s="182"/>
      <c r="AM526" s="182"/>
      <c r="AN526" s="182"/>
      <c r="AO526" s="182"/>
      <c r="AP526" s="23"/>
      <c r="AQ526" s="23"/>
      <c r="AR526" s="23"/>
      <c r="AS526" s="23"/>
      <c r="AT526" s="182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183"/>
      <c r="BS526" s="183"/>
      <c r="BT526" s="150"/>
      <c r="BU526" s="150"/>
      <c r="BV526" s="150"/>
      <c r="BW526" s="113"/>
      <c r="BX526" s="113"/>
      <c r="BY526" s="113"/>
      <c r="BZ526" s="23"/>
    </row>
    <row r="527" ht="15.75" customHeight="1">
      <c r="A527" s="148"/>
      <c r="B527" s="182"/>
      <c r="C527" s="23"/>
      <c r="D527" s="23"/>
      <c r="E527" s="23"/>
      <c r="F527" s="23"/>
      <c r="G527" s="23"/>
      <c r="H527" s="23"/>
      <c r="I527" s="23"/>
      <c r="J527" s="23"/>
      <c r="K527" s="23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23"/>
      <c r="AQ527" s="23"/>
      <c r="AR527" s="23"/>
      <c r="AS527" s="23"/>
      <c r="AT527" s="182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183"/>
      <c r="BS527" s="183"/>
      <c r="BT527" s="150"/>
      <c r="BU527" s="150"/>
      <c r="BV527" s="150"/>
      <c r="BW527" s="113"/>
      <c r="BX527" s="113"/>
      <c r="BY527" s="113"/>
      <c r="BZ527" s="23"/>
    </row>
    <row r="528" ht="15.75" customHeight="1">
      <c r="A528" s="148"/>
      <c r="B528" s="182"/>
      <c r="C528" s="23"/>
      <c r="D528" s="23"/>
      <c r="E528" s="23"/>
      <c r="F528" s="23"/>
      <c r="G528" s="23"/>
      <c r="H528" s="23"/>
      <c r="I528" s="23"/>
      <c r="J528" s="23"/>
      <c r="K528" s="23"/>
      <c r="L528" s="182"/>
      <c r="M528" s="182"/>
      <c r="N528" s="182"/>
      <c r="O528" s="182"/>
      <c r="P528" s="182"/>
      <c r="Q528" s="182"/>
      <c r="R528" s="182"/>
      <c r="S528" s="182"/>
      <c r="T528" s="182"/>
      <c r="U528" s="182"/>
      <c r="V528" s="182"/>
      <c r="W528" s="182"/>
      <c r="X528" s="182"/>
      <c r="Y528" s="182"/>
      <c r="Z528" s="182"/>
      <c r="AA528" s="182"/>
      <c r="AB528" s="182"/>
      <c r="AC528" s="182"/>
      <c r="AD528" s="182"/>
      <c r="AE528" s="182"/>
      <c r="AF528" s="182"/>
      <c r="AG528" s="182"/>
      <c r="AH528" s="182"/>
      <c r="AI528" s="182"/>
      <c r="AJ528" s="182"/>
      <c r="AK528" s="182"/>
      <c r="AL528" s="182"/>
      <c r="AM528" s="182"/>
      <c r="AN528" s="182"/>
      <c r="AO528" s="182"/>
      <c r="AP528" s="23"/>
      <c r="AQ528" s="23"/>
      <c r="AR528" s="23"/>
      <c r="AS528" s="23"/>
      <c r="AT528" s="182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183"/>
      <c r="BS528" s="183"/>
      <c r="BT528" s="150"/>
      <c r="BU528" s="150"/>
      <c r="BV528" s="150"/>
      <c r="BW528" s="113"/>
      <c r="BX528" s="113"/>
      <c r="BY528" s="113"/>
      <c r="BZ528" s="23"/>
    </row>
    <row r="529" ht="15.75" customHeight="1">
      <c r="A529" s="148"/>
      <c r="B529" s="182"/>
      <c r="C529" s="23"/>
      <c r="D529" s="23"/>
      <c r="E529" s="23"/>
      <c r="F529" s="23"/>
      <c r="G529" s="23"/>
      <c r="H529" s="23"/>
      <c r="I529" s="23"/>
      <c r="J529" s="23"/>
      <c r="K529" s="23"/>
      <c r="L529" s="182"/>
      <c r="M529" s="182"/>
      <c r="N529" s="182"/>
      <c r="O529" s="182"/>
      <c r="P529" s="182"/>
      <c r="Q529" s="182"/>
      <c r="R529" s="182"/>
      <c r="S529" s="182"/>
      <c r="T529" s="182"/>
      <c r="U529" s="182"/>
      <c r="V529" s="182"/>
      <c r="W529" s="182"/>
      <c r="X529" s="182"/>
      <c r="Y529" s="182"/>
      <c r="Z529" s="182"/>
      <c r="AA529" s="182"/>
      <c r="AB529" s="182"/>
      <c r="AC529" s="182"/>
      <c r="AD529" s="182"/>
      <c r="AE529" s="182"/>
      <c r="AF529" s="182"/>
      <c r="AG529" s="182"/>
      <c r="AH529" s="182"/>
      <c r="AI529" s="182"/>
      <c r="AJ529" s="182"/>
      <c r="AK529" s="182"/>
      <c r="AL529" s="182"/>
      <c r="AM529" s="182"/>
      <c r="AN529" s="182"/>
      <c r="AO529" s="182"/>
      <c r="AP529" s="23"/>
      <c r="AQ529" s="23"/>
      <c r="AR529" s="23"/>
      <c r="AS529" s="23"/>
      <c r="AT529" s="182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183"/>
      <c r="BS529" s="183"/>
      <c r="BT529" s="150"/>
      <c r="BU529" s="150"/>
      <c r="BV529" s="150"/>
      <c r="BW529" s="113"/>
      <c r="BX529" s="113"/>
      <c r="BY529" s="113"/>
      <c r="BZ529" s="23"/>
    </row>
    <row r="530" ht="15.75" customHeight="1">
      <c r="A530" s="148"/>
      <c r="B530" s="182"/>
      <c r="C530" s="23"/>
      <c r="D530" s="23"/>
      <c r="E530" s="23"/>
      <c r="F530" s="23"/>
      <c r="G530" s="23"/>
      <c r="H530" s="23"/>
      <c r="I530" s="23"/>
      <c r="J530" s="23"/>
      <c r="K530" s="23"/>
      <c r="L530" s="182"/>
      <c r="M530" s="182"/>
      <c r="N530" s="182"/>
      <c r="O530" s="182"/>
      <c r="P530" s="182"/>
      <c r="Q530" s="182"/>
      <c r="R530" s="182"/>
      <c r="S530" s="182"/>
      <c r="T530" s="182"/>
      <c r="U530" s="182"/>
      <c r="V530" s="182"/>
      <c r="W530" s="182"/>
      <c r="X530" s="182"/>
      <c r="Y530" s="182"/>
      <c r="Z530" s="182"/>
      <c r="AA530" s="182"/>
      <c r="AB530" s="182"/>
      <c r="AC530" s="182"/>
      <c r="AD530" s="182"/>
      <c r="AE530" s="182"/>
      <c r="AF530" s="182"/>
      <c r="AG530" s="182"/>
      <c r="AH530" s="182"/>
      <c r="AI530" s="182"/>
      <c r="AJ530" s="182"/>
      <c r="AK530" s="182"/>
      <c r="AL530" s="182"/>
      <c r="AM530" s="182"/>
      <c r="AN530" s="182"/>
      <c r="AO530" s="182"/>
      <c r="AP530" s="23"/>
      <c r="AQ530" s="23"/>
      <c r="AR530" s="23"/>
      <c r="AS530" s="23"/>
      <c r="AT530" s="182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183"/>
      <c r="BS530" s="183"/>
      <c r="BT530" s="150"/>
      <c r="BU530" s="150"/>
      <c r="BV530" s="150"/>
      <c r="BW530" s="113"/>
      <c r="BX530" s="113"/>
      <c r="BY530" s="113"/>
      <c r="BZ530" s="23"/>
    </row>
    <row r="531" ht="15.75" customHeight="1">
      <c r="A531" s="148"/>
      <c r="B531" s="182"/>
      <c r="C531" s="23"/>
      <c r="D531" s="23"/>
      <c r="E531" s="23"/>
      <c r="F531" s="23"/>
      <c r="G531" s="23"/>
      <c r="H531" s="23"/>
      <c r="I531" s="23"/>
      <c r="J531" s="23"/>
      <c r="K531" s="23"/>
      <c r="L531" s="182"/>
      <c r="M531" s="182"/>
      <c r="N531" s="182"/>
      <c r="O531" s="182"/>
      <c r="P531" s="182"/>
      <c r="Q531" s="182"/>
      <c r="R531" s="182"/>
      <c r="S531" s="182"/>
      <c r="T531" s="182"/>
      <c r="U531" s="182"/>
      <c r="V531" s="182"/>
      <c r="W531" s="182"/>
      <c r="X531" s="182"/>
      <c r="Y531" s="182"/>
      <c r="Z531" s="182"/>
      <c r="AA531" s="182"/>
      <c r="AB531" s="182"/>
      <c r="AC531" s="182"/>
      <c r="AD531" s="182"/>
      <c r="AE531" s="182"/>
      <c r="AF531" s="182"/>
      <c r="AG531" s="182"/>
      <c r="AH531" s="182"/>
      <c r="AI531" s="182"/>
      <c r="AJ531" s="182"/>
      <c r="AK531" s="182"/>
      <c r="AL531" s="182"/>
      <c r="AM531" s="182"/>
      <c r="AN531" s="182"/>
      <c r="AO531" s="182"/>
      <c r="AP531" s="23"/>
      <c r="AQ531" s="23"/>
      <c r="AR531" s="23"/>
      <c r="AS531" s="23"/>
      <c r="AT531" s="182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183"/>
      <c r="BS531" s="183"/>
      <c r="BT531" s="150"/>
      <c r="BU531" s="150"/>
      <c r="BV531" s="150"/>
      <c r="BW531" s="113"/>
      <c r="BX531" s="113"/>
      <c r="BY531" s="113"/>
      <c r="BZ531" s="23"/>
    </row>
    <row r="532" ht="15.75" customHeight="1">
      <c r="A532" s="148"/>
      <c r="B532" s="182"/>
      <c r="C532" s="23"/>
      <c r="D532" s="23"/>
      <c r="E532" s="23"/>
      <c r="F532" s="23"/>
      <c r="G532" s="23"/>
      <c r="H532" s="23"/>
      <c r="I532" s="23"/>
      <c r="J532" s="23"/>
      <c r="K532" s="23"/>
      <c r="L532" s="182"/>
      <c r="M532" s="182"/>
      <c r="N532" s="182"/>
      <c r="O532" s="182"/>
      <c r="P532" s="182"/>
      <c r="Q532" s="182"/>
      <c r="R532" s="182"/>
      <c r="S532" s="182"/>
      <c r="T532" s="182"/>
      <c r="U532" s="182"/>
      <c r="V532" s="182"/>
      <c r="W532" s="182"/>
      <c r="X532" s="182"/>
      <c r="Y532" s="182"/>
      <c r="Z532" s="182"/>
      <c r="AA532" s="182"/>
      <c r="AB532" s="182"/>
      <c r="AC532" s="182"/>
      <c r="AD532" s="182"/>
      <c r="AE532" s="182"/>
      <c r="AF532" s="182"/>
      <c r="AG532" s="182"/>
      <c r="AH532" s="182"/>
      <c r="AI532" s="182"/>
      <c r="AJ532" s="182"/>
      <c r="AK532" s="182"/>
      <c r="AL532" s="182"/>
      <c r="AM532" s="182"/>
      <c r="AN532" s="182"/>
      <c r="AO532" s="182"/>
      <c r="AP532" s="23"/>
      <c r="AQ532" s="23"/>
      <c r="AR532" s="23"/>
      <c r="AS532" s="23"/>
      <c r="AT532" s="182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183"/>
      <c r="BS532" s="183"/>
      <c r="BT532" s="150"/>
      <c r="BU532" s="150"/>
      <c r="BV532" s="150"/>
      <c r="BW532" s="113"/>
      <c r="BX532" s="113"/>
      <c r="BY532" s="113"/>
      <c r="BZ532" s="23"/>
    </row>
    <row r="533" ht="15.75" customHeight="1">
      <c r="A533" s="148"/>
      <c r="B533" s="182"/>
      <c r="C533" s="23"/>
      <c r="D533" s="23"/>
      <c r="E533" s="23"/>
      <c r="F533" s="23"/>
      <c r="G533" s="23"/>
      <c r="H533" s="23"/>
      <c r="I533" s="23"/>
      <c r="J533" s="23"/>
      <c r="K533" s="23"/>
      <c r="L533" s="182"/>
      <c r="M533" s="182"/>
      <c r="N533" s="182"/>
      <c r="O533" s="182"/>
      <c r="P533" s="182"/>
      <c r="Q533" s="182"/>
      <c r="R533" s="182"/>
      <c r="S533" s="182"/>
      <c r="T533" s="182"/>
      <c r="U533" s="182"/>
      <c r="V533" s="182"/>
      <c r="W533" s="182"/>
      <c r="X533" s="182"/>
      <c r="Y533" s="182"/>
      <c r="Z533" s="182"/>
      <c r="AA533" s="182"/>
      <c r="AB533" s="182"/>
      <c r="AC533" s="182"/>
      <c r="AD533" s="182"/>
      <c r="AE533" s="182"/>
      <c r="AF533" s="182"/>
      <c r="AG533" s="182"/>
      <c r="AH533" s="182"/>
      <c r="AI533" s="182"/>
      <c r="AJ533" s="182"/>
      <c r="AK533" s="182"/>
      <c r="AL533" s="182"/>
      <c r="AM533" s="182"/>
      <c r="AN533" s="182"/>
      <c r="AO533" s="182"/>
      <c r="AP533" s="23"/>
      <c r="AQ533" s="23"/>
      <c r="AR533" s="23"/>
      <c r="AS533" s="23"/>
      <c r="AT533" s="182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183"/>
      <c r="BS533" s="183"/>
      <c r="BT533" s="150"/>
      <c r="BU533" s="150"/>
      <c r="BV533" s="150"/>
      <c r="BW533" s="113"/>
      <c r="BX533" s="113"/>
      <c r="BY533" s="113"/>
      <c r="BZ533" s="23"/>
    </row>
    <row r="534" ht="15.75" customHeight="1">
      <c r="A534" s="148"/>
      <c r="B534" s="182"/>
      <c r="C534" s="23"/>
      <c r="D534" s="23"/>
      <c r="E534" s="23"/>
      <c r="F534" s="23"/>
      <c r="G534" s="23"/>
      <c r="H534" s="23"/>
      <c r="I534" s="23"/>
      <c r="J534" s="23"/>
      <c r="K534" s="23"/>
      <c r="L534" s="182"/>
      <c r="M534" s="182"/>
      <c r="N534" s="182"/>
      <c r="O534" s="182"/>
      <c r="P534" s="182"/>
      <c r="Q534" s="182"/>
      <c r="R534" s="182"/>
      <c r="S534" s="182"/>
      <c r="T534" s="182"/>
      <c r="U534" s="182"/>
      <c r="V534" s="182"/>
      <c r="W534" s="182"/>
      <c r="X534" s="182"/>
      <c r="Y534" s="182"/>
      <c r="Z534" s="182"/>
      <c r="AA534" s="182"/>
      <c r="AB534" s="182"/>
      <c r="AC534" s="182"/>
      <c r="AD534" s="182"/>
      <c r="AE534" s="182"/>
      <c r="AF534" s="182"/>
      <c r="AG534" s="182"/>
      <c r="AH534" s="182"/>
      <c r="AI534" s="182"/>
      <c r="AJ534" s="182"/>
      <c r="AK534" s="182"/>
      <c r="AL534" s="182"/>
      <c r="AM534" s="182"/>
      <c r="AN534" s="182"/>
      <c r="AO534" s="182"/>
      <c r="AP534" s="23"/>
      <c r="AQ534" s="23"/>
      <c r="AR534" s="23"/>
      <c r="AS534" s="23"/>
      <c r="AT534" s="182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183"/>
      <c r="BS534" s="183"/>
      <c r="BT534" s="150"/>
      <c r="BU534" s="150"/>
      <c r="BV534" s="150"/>
      <c r="BW534" s="113"/>
      <c r="BX534" s="113"/>
      <c r="BY534" s="113"/>
      <c r="BZ534" s="23"/>
    </row>
    <row r="535" ht="15.75" customHeight="1">
      <c r="A535" s="148"/>
      <c r="B535" s="182"/>
      <c r="C535" s="23"/>
      <c r="D535" s="23"/>
      <c r="E535" s="23"/>
      <c r="F535" s="23"/>
      <c r="G535" s="23"/>
      <c r="H535" s="23"/>
      <c r="I535" s="23"/>
      <c r="J535" s="23"/>
      <c r="K535" s="23"/>
      <c r="L535" s="182"/>
      <c r="M535" s="182"/>
      <c r="N535" s="182"/>
      <c r="O535" s="182"/>
      <c r="P535" s="182"/>
      <c r="Q535" s="182"/>
      <c r="R535" s="182"/>
      <c r="S535" s="182"/>
      <c r="T535" s="182"/>
      <c r="U535" s="182"/>
      <c r="V535" s="182"/>
      <c r="W535" s="182"/>
      <c r="X535" s="182"/>
      <c r="Y535" s="182"/>
      <c r="Z535" s="182"/>
      <c r="AA535" s="182"/>
      <c r="AB535" s="182"/>
      <c r="AC535" s="182"/>
      <c r="AD535" s="182"/>
      <c r="AE535" s="182"/>
      <c r="AF535" s="182"/>
      <c r="AG535" s="182"/>
      <c r="AH535" s="182"/>
      <c r="AI535" s="182"/>
      <c r="AJ535" s="182"/>
      <c r="AK535" s="182"/>
      <c r="AL535" s="182"/>
      <c r="AM535" s="182"/>
      <c r="AN535" s="182"/>
      <c r="AO535" s="182"/>
      <c r="AP535" s="23"/>
      <c r="AQ535" s="23"/>
      <c r="AR535" s="23"/>
      <c r="AS535" s="23"/>
      <c r="AT535" s="182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183"/>
      <c r="BS535" s="183"/>
      <c r="BT535" s="150"/>
      <c r="BU535" s="150"/>
      <c r="BV535" s="150"/>
      <c r="BW535" s="113"/>
      <c r="BX535" s="113"/>
      <c r="BY535" s="113"/>
      <c r="BZ535" s="23"/>
    </row>
    <row r="536" ht="15.75" customHeight="1">
      <c r="A536" s="148"/>
      <c r="B536" s="182"/>
      <c r="C536" s="23"/>
      <c r="D536" s="23"/>
      <c r="E536" s="23"/>
      <c r="F536" s="23"/>
      <c r="G536" s="23"/>
      <c r="H536" s="23"/>
      <c r="I536" s="23"/>
      <c r="J536" s="23"/>
      <c r="K536" s="23"/>
      <c r="L536" s="182"/>
      <c r="M536" s="182"/>
      <c r="N536" s="182"/>
      <c r="O536" s="182"/>
      <c r="P536" s="182"/>
      <c r="Q536" s="182"/>
      <c r="R536" s="182"/>
      <c r="S536" s="182"/>
      <c r="T536" s="182"/>
      <c r="U536" s="182"/>
      <c r="V536" s="182"/>
      <c r="W536" s="182"/>
      <c r="X536" s="182"/>
      <c r="Y536" s="182"/>
      <c r="Z536" s="182"/>
      <c r="AA536" s="182"/>
      <c r="AB536" s="182"/>
      <c r="AC536" s="182"/>
      <c r="AD536" s="182"/>
      <c r="AE536" s="182"/>
      <c r="AF536" s="182"/>
      <c r="AG536" s="182"/>
      <c r="AH536" s="182"/>
      <c r="AI536" s="182"/>
      <c r="AJ536" s="182"/>
      <c r="AK536" s="182"/>
      <c r="AL536" s="182"/>
      <c r="AM536" s="182"/>
      <c r="AN536" s="182"/>
      <c r="AO536" s="182"/>
      <c r="AP536" s="23"/>
      <c r="AQ536" s="23"/>
      <c r="AR536" s="23"/>
      <c r="AS536" s="23"/>
      <c r="AT536" s="182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183"/>
      <c r="BS536" s="183"/>
      <c r="BT536" s="150"/>
      <c r="BU536" s="150"/>
      <c r="BV536" s="150"/>
      <c r="BW536" s="113"/>
      <c r="BX536" s="113"/>
      <c r="BY536" s="113"/>
      <c r="BZ536" s="23"/>
    </row>
    <row r="537" ht="15.75" customHeight="1">
      <c r="A537" s="148"/>
      <c r="B537" s="182"/>
      <c r="C537" s="23"/>
      <c r="D537" s="23"/>
      <c r="E537" s="23"/>
      <c r="F537" s="23"/>
      <c r="G537" s="23"/>
      <c r="H537" s="23"/>
      <c r="I537" s="23"/>
      <c r="J537" s="23"/>
      <c r="K537" s="23"/>
      <c r="L537" s="182"/>
      <c r="M537" s="182"/>
      <c r="N537" s="182"/>
      <c r="O537" s="182"/>
      <c r="P537" s="182"/>
      <c r="Q537" s="182"/>
      <c r="R537" s="182"/>
      <c r="S537" s="182"/>
      <c r="T537" s="182"/>
      <c r="U537" s="182"/>
      <c r="V537" s="182"/>
      <c r="W537" s="182"/>
      <c r="X537" s="182"/>
      <c r="Y537" s="182"/>
      <c r="Z537" s="182"/>
      <c r="AA537" s="182"/>
      <c r="AB537" s="182"/>
      <c r="AC537" s="182"/>
      <c r="AD537" s="182"/>
      <c r="AE537" s="182"/>
      <c r="AF537" s="182"/>
      <c r="AG537" s="182"/>
      <c r="AH537" s="182"/>
      <c r="AI537" s="182"/>
      <c r="AJ537" s="182"/>
      <c r="AK537" s="182"/>
      <c r="AL537" s="182"/>
      <c r="AM537" s="182"/>
      <c r="AN537" s="182"/>
      <c r="AO537" s="182"/>
      <c r="AP537" s="23"/>
      <c r="AQ537" s="23"/>
      <c r="AR537" s="23"/>
      <c r="AS537" s="23"/>
      <c r="AT537" s="182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183"/>
      <c r="BS537" s="183"/>
      <c r="BT537" s="150"/>
      <c r="BU537" s="150"/>
      <c r="BV537" s="150"/>
      <c r="BW537" s="113"/>
      <c r="BX537" s="113"/>
      <c r="BY537" s="113"/>
      <c r="BZ537" s="23"/>
    </row>
    <row r="538" ht="15.75" customHeight="1">
      <c r="A538" s="148"/>
      <c r="B538" s="182"/>
      <c r="C538" s="23"/>
      <c r="D538" s="23"/>
      <c r="E538" s="23"/>
      <c r="F538" s="23"/>
      <c r="G538" s="23"/>
      <c r="H538" s="23"/>
      <c r="I538" s="23"/>
      <c r="J538" s="23"/>
      <c r="K538" s="23"/>
      <c r="L538" s="182"/>
      <c r="M538" s="182"/>
      <c r="N538" s="182"/>
      <c r="O538" s="182"/>
      <c r="P538" s="182"/>
      <c r="Q538" s="182"/>
      <c r="R538" s="182"/>
      <c r="S538" s="182"/>
      <c r="T538" s="182"/>
      <c r="U538" s="182"/>
      <c r="V538" s="182"/>
      <c r="W538" s="182"/>
      <c r="X538" s="182"/>
      <c r="Y538" s="182"/>
      <c r="Z538" s="182"/>
      <c r="AA538" s="182"/>
      <c r="AB538" s="182"/>
      <c r="AC538" s="182"/>
      <c r="AD538" s="182"/>
      <c r="AE538" s="182"/>
      <c r="AF538" s="182"/>
      <c r="AG538" s="182"/>
      <c r="AH538" s="182"/>
      <c r="AI538" s="182"/>
      <c r="AJ538" s="182"/>
      <c r="AK538" s="182"/>
      <c r="AL538" s="182"/>
      <c r="AM538" s="182"/>
      <c r="AN538" s="182"/>
      <c r="AO538" s="182"/>
      <c r="AP538" s="23"/>
      <c r="AQ538" s="23"/>
      <c r="AR538" s="23"/>
      <c r="AS538" s="23"/>
      <c r="AT538" s="182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183"/>
      <c r="BS538" s="183"/>
      <c r="BT538" s="150"/>
      <c r="BU538" s="150"/>
      <c r="BV538" s="150"/>
      <c r="BW538" s="113"/>
      <c r="BX538" s="113"/>
      <c r="BY538" s="113"/>
      <c r="BZ538" s="23"/>
    </row>
    <row r="539" ht="15.75" customHeight="1">
      <c r="A539" s="148"/>
      <c r="B539" s="182"/>
      <c r="C539" s="23"/>
      <c r="D539" s="23"/>
      <c r="E539" s="23"/>
      <c r="F539" s="23"/>
      <c r="G539" s="23"/>
      <c r="H539" s="23"/>
      <c r="I539" s="23"/>
      <c r="J539" s="23"/>
      <c r="K539" s="23"/>
      <c r="L539" s="182"/>
      <c r="M539" s="182"/>
      <c r="N539" s="182"/>
      <c r="O539" s="182"/>
      <c r="P539" s="182"/>
      <c r="Q539" s="182"/>
      <c r="R539" s="182"/>
      <c r="S539" s="182"/>
      <c r="T539" s="182"/>
      <c r="U539" s="182"/>
      <c r="V539" s="182"/>
      <c r="W539" s="182"/>
      <c r="X539" s="182"/>
      <c r="Y539" s="182"/>
      <c r="Z539" s="182"/>
      <c r="AA539" s="182"/>
      <c r="AB539" s="182"/>
      <c r="AC539" s="182"/>
      <c r="AD539" s="182"/>
      <c r="AE539" s="182"/>
      <c r="AF539" s="182"/>
      <c r="AG539" s="182"/>
      <c r="AH539" s="182"/>
      <c r="AI539" s="182"/>
      <c r="AJ539" s="182"/>
      <c r="AK539" s="182"/>
      <c r="AL539" s="182"/>
      <c r="AM539" s="182"/>
      <c r="AN539" s="182"/>
      <c r="AO539" s="182"/>
      <c r="AP539" s="23"/>
      <c r="AQ539" s="23"/>
      <c r="AR539" s="23"/>
      <c r="AS539" s="23"/>
      <c r="AT539" s="182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183"/>
      <c r="BS539" s="183"/>
      <c r="BT539" s="150"/>
      <c r="BU539" s="150"/>
      <c r="BV539" s="150"/>
      <c r="BW539" s="113"/>
      <c r="BX539" s="113"/>
      <c r="BY539" s="113"/>
      <c r="BZ539" s="23"/>
    </row>
    <row r="540" ht="15.75" customHeight="1">
      <c r="A540" s="148"/>
      <c r="B540" s="182"/>
      <c r="C540" s="23"/>
      <c r="D540" s="23"/>
      <c r="E540" s="23"/>
      <c r="F540" s="23"/>
      <c r="G540" s="23"/>
      <c r="H540" s="23"/>
      <c r="I540" s="23"/>
      <c r="J540" s="23"/>
      <c r="K540" s="23"/>
      <c r="L540" s="182"/>
      <c r="M540" s="182"/>
      <c r="N540" s="182"/>
      <c r="O540" s="182"/>
      <c r="P540" s="182"/>
      <c r="Q540" s="182"/>
      <c r="R540" s="182"/>
      <c r="S540" s="182"/>
      <c r="T540" s="182"/>
      <c r="U540" s="182"/>
      <c r="V540" s="182"/>
      <c r="W540" s="182"/>
      <c r="X540" s="182"/>
      <c r="Y540" s="182"/>
      <c r="Z540" s="182"/>
      <c r="AA540" s="182"/>
      <c r="AB540" s="182"/>
      <c r="AC540" s="182"/>
      <c r="AD540" s="182"/>
      <c r="AE540" s="182"/>
      <c r="AF540" s="182"/>
      <c r="AG540" s="182"/>
      <c r="AH540" s="182"/>
      <c r="AI540" s="182"/>
      <c r="AJ540" s="182"/>
      <c r="AK540" s="182"/>
      <c r="AL540" s="182"/>
      <c r="AM540" s="182"/>
      <c r="AN540" s="182"/>
      <c r="AO540" s="182"/>
      <c r="AP540" s="23"/>
      <c r="AQ540" s="23"/>
      <c r="AR540" s="23"/>
      <c r="AS540" s="23"/>
      <c r="AT540" s="182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183"/>
      <c r="BS540" s="183"/>
      <c r="BT540" s="150"/>
      <c r="BU540" s="150"/>
      <c r="BV540" s="150"/>
      <c r="BW540" s="113"/>
      <c r="BX540" s="113"/>
      <c r="BY540" s="113"/>
      <c r="BZ540" s="23"/>
    </row>
    <row r="541" ht="15.75" customHeight="1">
      <c r="A541" s="148"/>
      <c r="B541" s="182"/>
      <c r="C541" s="23"/>
      <c r="D541" s="23"/>
      <c r="E541" s="23"/>
      <c r="F541" s="23"/>
      <c r="G541" s="23"/>
      <c r="H541" s="23"/>
      <c r="I541" s="23"/>
      <c r="J541" s="23"/>
      <c r="K541" s="23"/>
      <c r="L541" s="182"/>
      <c r="M541" s="182"/>
      <c r="N541" s="182"/>
      <c r="O541" s="182"/>
      <c r="P541" s="182"/>
      <c r="Q541" s="182"/>
      <c r="R541" s="182"/>
      <c r="S541" s="182"/>
      <c r="T541" s="182"/>
      <c r="U541" s="182"/>
      <c r="V541" s="182"/>
      <c r="W541" s="182"/>
      <c r="X541" s="182"/>
      <c r="Y541" s="182"/>
      <c r="Z541" s="182"/>
      <c r="AA541" s="182"/>
      <c r="AB541" s="182"/>
      <c r="AC541" s="182"/>
      <c r="AD541" s="182"/>
      <c r="AE541" s="182"/>
      <c r="AF541" s="182"/>
      <c r="AG541" s="182"/>
      <c r="AH541" s="182"/>
      <c r="AI541" s="182"/>
      <c r="AJ541" s="182"/>
      <c r="AK541" s="182"/>
      <c r="AL541" s="182"/>
      <c r="AM541" s="182"/>
      <c r="AN541" s="182"/>
      <c r="AO541" s="182"/>
      <c r="AP541" s="23"/>
      <c r="AQ541" s="23"/>
      <c r="AR541" s="23"/>
      <c r="AS541" s="23"/>
      <c r="AT541" s="182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183"/>
      <c r="BS541" s="183"/>
      <c r="BT541" s="150"/>
      <c r="BU541" s="150"/>
      <c r="BV541" s="150"/>
      <c r="BW541" s="113"/>
      <c r="BX541" s="113"/>
      <c r="BY541" s="113"/>
      <c r="BZ541" s="23"/>
    </row>
    <row r="542" ht="15.75" customHeight="1">
      <c r="A542" s="148"/>
      <c r="B542" s="182"/>
      <c r="C542" s="23"/>
      <c r="D542" s="23"/>
      <c r="E542" s="23"/>
      <c r="F542" s="23"/>
      <c r="G542" s="23"/>
      <c r="H542" s="23"/>
      <c r="I542" s="23"/>
      <c r="J542" s="23"/>
      <c r="K542" s="23"/>
      <c r="L542" s="182"/>
      <c r="M542" s="182"/>
      <c r="N542" s="182"/>
      <c r="O542" s="182"/>
      <c r="P542" s="182"/>
      <c r="Q542" s="182"/>
      <c r="R542" s="182"/>
      <c r="S542" s="182"/>
      <c r="T542" s="182"/>
      <c r="U542" s="182"/>
      <c r="V542" s="182"/>
      <c r="W542" s="182"/>
      <c r="X542" s="182"/>
      <c r="Y542" s="182"/>
      <c r="Z542" s="182"/>
      <c r="AA542" s="182"/>
      <c r="AB542" s="182"/>
      <c r="AC542" s="182"/>
      <c r="AD542" s="182"/>
      <c r="AE542" s="182"/>
      <c r="AF542" s="182"/>
      <c r="AG542" s="182"/>
      <c r="AH542" s="182"/>
      <c r="AI542" s="182"/>
      <c r="AJ542" s="182"/>
      <c r="AK542" s="182"/>
      <c r="AL542" s="182"/>
      <c r="AM542" s="182"/>
      <c r="AN542" s="182"/>
      <c r="AO542" s="182"/>
      <c r="AP542" s="23"/>
      <c r="AQ542" s="23"/>
      <c r="AR542" s="23"/>
      <c r="AS542" s="23"/>
      <c r="AT542" s="182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183"/>
      <c r="BS542" s="183"/>
      <c r="BT542" s="150"/>
      <c r="BU542" s="150"/>
      <c r="BV542" s="150"/>
      <c r="BW542" s="113"/>
      <c r="BX542" s="113"/>
      <c r="BY542" s="113"/>
      <c r="BZ542" s="23"/>
    </row>
    <row r="543" ht="15.75" customHeight="1">
      <c r="A543" s="148"/>
      <c r="B543" s="182"/>
      <c r="C543" s="23"/>
      <c r="D543" s="23"/>
      <c r="E543" s="23"/>
      <c r="F543" s="23"/>
      <c r="G543" s="23"/>
      <c r="H543" s="23"/>
      <c r="I543" s="23"/>
      <c r="J543" s="23"/>
      <c r="K543" s="23"/>
      <c r="L543" s="182"/>
      <c r="M543" s="182"/>
      <c r="N543" s="182"/>
      <c r="O543" s="182"/>
      <c r="P543" s="182"/>
      <c r="Q543" s="182"/>
      <c r="R543" s="182"/>
      <c r="S543" s="182"/>
      <c r="T543" s="182"/>
      <c r="U543" s="182"/>
      <c r="V543" s="182"/>
      <c r="W543" s="182"/>
      <c r="X543" s="182"/>
      <c r="Y543" s="182"/>
      <c r="Z543" s="182"/>
      <c r="AA543" s="182"/>
      <c r="AB543" s="182"/>
      <c r="AC543" s="182"/>
      <c r="AD543" s="182"/>
      <c r="AE543" s="182"/>
      <c r="AF543" s="182"/>
      <c r="AG543" s="182"/>
      <c r="AH543" s="182"/>
      <c r="AI543" s="182"/>
      <c r="AJ543" s="182"/>
      <c r="AK543" s="182"/>
      <c r="AL543" s="182"/>
      <c r="AM543" s="182"/>
      <c r="AN543" s="182"/>
      <c r="AO543" s="182"/>
      <c r="AP543" s="23"/>
      <c r="AQ543" s="23"/>
      <c r="AR543" s="23"/>
      <c r="AS543" s="23"/>
      <c r="AT543" s="182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183"/>
      <c r="BS543" s="183"/>
      <c r="BT543" s="150"/>
      <c r="BU543" s="150"/>
      <c r="BV543" s="150"/>
      <c r="BW543" s="113"/>
      <c r="BX543" s="113"/>
      <c r="BY543" s="113"/>
      <c r="BZ543" s="23"/>
    </row>
    <row r="544" ht="15.75" customHeight="1">
      <c r="A544" s="148"/>
      <c r="B544" s="182"/>
      <c r="C544" s="23"/>
      <c r="D544" s="23"/>
      <c r="E544" s="23"/>
      <c r="F544" s="23"/>
      <c r="G544" s="23"/>
      <c r="H544" s="23"/>
      <c r="I544" s="23"/>
      <c r="J544" s="23"/>
      <c r="K544" s="23"/>
      <c r="L544" s="182"/>
      <c r="M544" s="182"/>
      <c r="N544" s="182"/>
      <c r="O544" s="182"/>
      <c r="P544" s="182"/>
      <c r="Q544" s="182"/>
      <c r="R544" s="182"/>
      <c r="S544" s="182"/>
      <c r="T544" s="182"/>
      <c r="U544" s="182"/>
      <c r="V544" s="182"/>
      <c r="W544" s="182"/>
      <c r="X544" s="182"/>
      <c r="Y544" s="182"/>
      <c r="Z544" s="182"/>
      <c r="AA544" s="182"/>
      <c r="AB544" s="182"/>
      <c r="AC544" s="182"/>
      <c r="AD544" s="182"/>
      <c r="AE544" s="182"/>
      <c r="AF544" s="182"/>
      <c r="AG544" s="182"/>
      <c r="AH544" s="182"/>
      <c r="AI544" s="182"/>
      <c r="AJ544" s="182"/>
      <c r="AK544" s="182"/>
      <c r="AL544" s="182"/>
      <c r="AM544" s="182"/>
      <c r="AN544" s="182"/>
      <c r="AO544" s="182"/>
      <c r="AP544" s="23"/>
      <c r="AQ544" s="23"/>
      <c r="AR544" s="23"/>
      <c r="AS544" s="23"/>
      <c r="AT544" s="182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183"/>
      <c r="BS544" s="183"/>
      <c r="BT544" s="150"/>
      <c r="BU544" s="150"/>
      <c r="BV544" s="150"/>
      <c r="BW544" s="113"/>
      <c r="BX544" s="113"/>
      <c r="BY544" s="113"/>
      <c r="BZ544" s="23"/>
    </row>
    <row r="545" ht="15.75" customHeight="1">
      <c r="A545" s="148"/>
      <c r="B545" s="182"/>
      <c r="C545" s="23"/>
      <c r="D545" s="23"/>
      <c r="E545" s="23"/>
      <c r="F545" s="23"/>
      <c r="G545" s="23"/>
      <c r="H545" s="23"/>
      <c r="I545" s="23"/>
      <c r="J545" s="23"/>
      <c r="K545" s="23"/>
      <c r="L545" s="182"/>
      <c r="M545" s="182"/>
      <c r="N545" s="182"/>
      <c r="O545" s="182"/>
      <c r="P545" s="182"/>
      <c r="Q545" s="182"/>
      <c r="R545" s="182"/>
      <c r="S545" s="182"/>
      <c r="T545" s="182"/>
      <c r="U545" s="182"/>
      <c r="V545" s="182"/>
      <c r="W545" s="182"/>
      <c r="X545" s="182"/>
      <c r="Y545" s="182"/>
      <c r="Z545" s="182"/>
      <c r="AA545" s="182"/>
      <c r="AB545" s="182"/>
      <c r="AC545" s="182"/>
      <c r="AD545" s="182"/>
      <c r="AE545" s="182"/>
      <c r="AF545" s="182"/>
      <c r="AG545" s="182"/>
      <c r="AH545" s="182"/>
      <c r="AI545" s="182"/>
      <c r="AJ545" s="182"/>
      <c r="AK545" s="182"/>
      <c r="AL545" s="182"/>
      <c r="AM545" s="182"/>
      <c r="AN545" s="182"/>
      <c r="AO545" s="182"/>
      <c r="AP545" s="23"/>
      <c r="AQ545" s="23"/>
      <c r="AR545" s="23"/>
      <c r="AS545" s="23"/>
      <c r="AT545" s="182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183"/>
      <c r="BS545" s="183"/>
      <c r="BT545" s="150"/>
      <c r="BU545" s="150"/>
      <c r="BV545" s="150"/>
      <c r="BW545" s="113"/>
      <c r="BX545" s="113"/>
      <c r="BY545" s="113"/>
      <c r="BZ545" s="23"/>
    </row>
    <row r="546" ht="15.75" customHeight="1">
      <c r="A546" s="148"/>
      <c r="B546" s="182"/>
      <c r="C546" s="23"/>
      <c r="D546" s="23"/>
      <c r="E546" s="23"/>
      <c r="F546" s="23"/>
      <c r="G546" s="23"/>
      <c r="H546" s="23"/>
      <c r="I546" s="23"/>
      <c r="J546" s="23"/>
      <c r="K546" s="23"/>
      <c r="L546" s="182"/>
      <c r="M546" s="182"/>
      <c r="N546" s="182"/>
      <c r="O546" s="182"/>
      <c r="P546" s="182"/>
      <c r="Q546" s="182"/>
      <c r="R546" s="182"/>
      <c r="S546" s="182"/>
      <c r="T546" s="182"/>
      <c r="U546" s="182"/>
      <c r="V546" s="182"/>
      <c r="W546" s="182"/>
      <c r="X546" s="182"/>
      <c r="Y546" s="182"/>
      <c r="Z546" s="182"/>
      <c r="AA546" s="182"/>
      <c r="AB546" s="182"/>
      <c r="AC546" s="182"/>
      <c r="AD546" s="182"/>
      <c r="AE546" s="182"/>
      <c r="AF546" s="182"/>
      <c r="AG546" s="182"/>
      <c r="AH546" s="182"/>
      <c r="AI546" s="182"/>
      <c r="AJ546" s="182"/>
      <c r="AK546" s="182"/>
      <c r="AL546" s="182"/>
      <c r="AM546" s="182"/>
      <c r="AN546" s="182"/>
      <c r="AO546" s="182"/>
      <c r="AP546" s="23"/>
      <c r="AQ546" s="23"/>
      <c r="AR546" s="23"/>
      <c r="AS546" s="23"/>
      <c r="AT546" s="182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183"/>
      <c r="BS546" s="183"/>
      <c r="BT546" s="150"/>
      <c r="BU546" s="150"/>
      <c r="BV546" s="150"/>
      <c r="BW546" s="113"/>
      <c r="BX546" s="113"/>
      <c r="BY546" s="113"/>
      <c r="BZ546" s="23"/>
    </row>
    <row r="547" ht="15.75" customHeight="1">
      <c r="A547" s="148"/>
      <c r="B547" s="182"/>
      <c r="C547" s="23"/>
      <c r="D547" s="23"/>
      <c r="E547" s="23"/>
      <c r="F547" s="23"/>
      <c r="G547" s="23"/>
      <c r="H547" s="23"/>
      <c r="I547" s="23"/>
      <c r="J547" s="23"/>
      <c r="K547" s="23"/>
      <c r="L547" s="182"/>
      <c r="M547" s="182"/>
      <c r="N547" s="182"/>
      <c r="O547" s="182"/>
      <c r="P547" s="182"/>
      <c r="Q547" s="182"/>
      <c r="R547" s="182"/>
      <c r="S547" s="182"/>
      <c r="T547" s="182"/>
      <c r="U547" s="182"/>
      <c r="V547" s="182"/>
      <c r="W547" s="182"/>
      <c r="X547" s="182"/>
      <c r="Y547" s="182"/>
      <c r="Z547" s="182"/>
      <c r="AA547" s="182"/>
      <c r="AB547" s="182"/>
      <c r="AC547" s="182"/>
      <c r="AD547" s="182"/>
      <c r="AE547" s="182"/>
      <c r="AF547" s="182"/>
      <c r="AG547" s="182"/>
      <c r="AH547" s="182"/>
      <c r="AI547" s="182"/>
      <c r="AJ547" s="182"/>
      <c r="AK547" s="182"/>
      <c r="AL547" s="182"/>
      <c r="AM547" s="182"/>
      <c r="AN547" s="182"/>
      <c r="AO547" s="182"/>
      <c r="AP547" s="23"/>
      <c r="AQ547" s="23"/>
      <c r="AR547" s="23"/>
      <c r="AS547" s="23"/>
      <c r="AT547" s="182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183"/>
      <c r="BS547" s="183"/>
      <c r="BT547" s="150"/>
      <c r="BU547" s="150"/>
      <c r="BV547" s="150"/>
      <c r="BW547" s="113"/>
      <c r="BX547" s="113"/>
      <c r="BY547" s="113"/>
      <c r="BZ547" s="23"/>
    </row>
    <row r="548" ht="15.75" customHeight="1">
      <c r="A548" s="148"/>
      <c r="B548" s="182"/>
      <c r="C548" s="23"/>
      <c r="D548" s="23"/>
      <c r="E548" s="23"/>
      <c r="F548" s="23"/>
      <c r="G548" s="23"/>
      <c r="H548" s="23"/>
      <c r="I548" s="23"/>
      <c r="J548" s="23"/>
      <c r="K548" s="23"/>
      <c r="L548" s="182"/>
      <c r="M548" s="182"/>
      <c r="N548" s="182"/>
      <c r="O548" s="182"/>
      <c r="P548" s="182"/>
      <c r="Q548" s="182"/>
      <c r="R548" s="182"/>
      <c r="S548" s="182"/>
      <c r="T548" s="182"/>
      <c r="U548" s="182"/>
      <c r="V548" s="182"/>
      <c r="W548" s="182"/>
      <c r="X548" s="182"/>
      <c r="Y548" s="182"/>
      <c r="Z548" s="182"/>
      <c r="AA548" s="182"/>
      <c r="AB548" s="182"/>
      <c r="AC548" s="182"/>
      <c r="AD548" s="182"/>
      <c r="AE548" s="182"/>
      <c r="AF548" s="182"/>
      <c r="AG548" s="182"/>
      <c r="AH548" s="182"/>
      <c r="AI548" s="182"/>
      <c r="AJ548" s="182"/>
      <c r="AK548" s="182"/>
      <c r="AL548" s="182"/>
      <c r="AM548" s="182"/>
      <c r="AN548" s="182"/>
      <c r="AO548" s="182"/>
      <c r="AP548" s="23"/>
      <c r="AQ548" s="23"/>
      <c r="AR548" s="23"/>
      <c r="AS548" s="23"/>
      <c r="AT548" s="182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183"/>
      <c r="BS548" s="183"/>
      <c r="BT548" s="150"/>
      <c r="BU548" s="150"/>
      <c r="BV548" s="150"/>
      <c r="BW548" s="113"/>
      <c r="BX548" s="113"/>
      <c r="BY548" s="113"/>
      <c r="BZ548" s="23"/>
    </row>
    <row r="549" ht="15.75" customHeight="1">
      <c r="A549" s="148"/>
      <c r="B549" s="182"/>
      <c r="C549" s="23"/>
      <c r="D549" s="23"/>
      <c r="E549" s="23"/>
      <c r="F549" s="23"/>
      <c r="G549" s="23"/>
      <c r="H549" s="23"/>
      <c r="I549" s="23"/>
      <c r="J549" s="23"/>
      <c r="K549" s="23"/>
      <c r="L549" s="182"/>
      <c r="M549" s="182"/>
      <c r="N549" s="182"/>
      <c r="O549" s="182"/>
      <c r="P549" s="182"/>
      <c r="Q549" s="182"/>
      <c r="R549" s="182"/>
      <c r="S549" s="182"/>
      <c r="T549" s="182"/>
      <c r="U549" s="182"/>
      <c r="V549" s="182"/>
      <c r="W549" s="182"/>
      <c r="X549" s="182"/>
      <c r="Y549" s="182"/>
      <c r="Z549" s="182"/>
      <c r="AA549" s="182"/>
      <c r="AB549" s="182"/>
      <c r="AC549" s="182"/>
      <c r="AD549" s="182"/>
      <c r="AE549" s="182"/>
      <c r="AF549" s="182"/>
      <c r="AG549" s="182"/>
      <c r="AH549" s="182"/>
      <c r="AI549" s="182"/>
      <c r="AJ549" s="182"/>
      <c r="AK549" s="182"/>
      <c r="AL549" s="182"/>
      <c r="AM549" s="182"/>
      <c r="AN549" s="182"/>
      <c r="AO549" s="182"/>
      <c r="AP549" s="23"/>
      <c r="AQ549" s="23"/>
      <c r="AR549" s="23"/>
      <c r="AS549" s="23"/>
      <c r="AT549" s="182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183"/>
      <c r="BS549" s="183"/>
      <c r="BT549" s="150"/>
      <c r="BU549" s="150"/>
      <c r="BV549" s="150"/>
      <c r="BW549" s="113"/>
      <c r="BX549" s="113"/>
      <c r="BY549" s="113"/>
      <c r="BZ549" s="23"/>
    </row>
    <row r="550" ht="15.75" customHeight="1">
      <c r="A550" s="148"/>
      <c r="B550" s="182"/>
      <c r="C550" s="23"/>
      <c r="D550" s="23"/>
      <c r="E550" s="23"/>
      <c r="F550" s="23"/>
      <c r="G550" s="23"/>
      <c r="H550" s="23"/>
      <c r="I550" s="23"/>
      <c r="J550" s="23"/>
      <c r="K550" s="23"/>
      <c r="L550" s="182"/>
      <c r="M550" s="182"/>
      <c r="N550" s="182"/>
      <c r="O550" s="182"/>
      <c r="P550" s="182"/>
      <c r="Q550" s="182"/>
      <c r="R550" s="182"/>
      <c r="S550" s="182"/>
      <c r="T550" s="182"/>
      <c r="U550" s="182"/>
      <c r="V550" s="182"/>
      <c r="W550" s="182"/>
      <c r="X550" s="182"/>
      <c r="Y550" s="182"/>
      <c r="Z550" s="182"/>
      <c r="AA550" s="182"/>
      <c r="AB550" s="182"/>
      <c r="AC550" s="182"/>
      <c r="AD550" s="182"/>
      <c r="AE550" s="182"/>
      <c r="AF550" s="182"/>
      <c r="AG550" s="182"/>
      <c r="AH550" s="182"/>
      <c r="AI550" s="182"/>
      <c r="AJ550" s="182"/>
      <c r="AK550" s="182"/>
      <c r="AL550" s="182"/>
      <c r="AM550" s="182"/>
      <c r="AN550" s="182"/>
      <c r="AO550" s="182"/>
      <c r="AP550" s="23"/>
      <c r="AQ550" s="23"/>
      <c r="AR550" s="23"/>
      <c r="AS550" s="23"/>
      <c r="AT550" s="182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183"/>
      <c r="BS550" s="183"/>
      <c r="BT550" s="150"/>
      <c r="BU550" s="150"/>
      <c r="BV550" s="150"/>
      <c r="BW550" s="113"/>
      <c r="BX550" s="113"/>
      <c r="BY550" s="113"/>
      <c r="BZ550" s="23"/>
    </row>
    <row r="551" ht="15.75" customHeight="1">
      <c r="A551" s="148"/>
      <c r="B551" s="182"/>
      <c r="C551" s="23"/>
      <c r="D551" s="23"/>
      <c r="E551" s="23"/>
      <c r="F551" s="23"/>
      <c r="G551" s="23"/>
      <c r="H551" s="23"/>
      <c r="I551" s="23"/>
      <c r="J551" s="23"/>
      <c r="K551" s="23"/>
      <c r="L551" s="182"/>
      <c r="M551" s="182"/>
      <c r="N551" s="182"/>
      <c r="O551" s="182"/>
      <c r="P551" s="182"/>
      <c r="Q551" s="182"/>
      <c r="R551" s="182"/>
      <c r="S551" s="182"/>
      <c r="T551" s="182"/>
      <c r="U551" s="182"/>
      <c r="V551" s="182"/>
      <c r="W551" s="182"/>
      <c r="X551" s="182"/>
      <c r="Y551" s="182"/>
      <c r="Z551" s="182"/>
      <c r="AA551" s="182"/>
      <c r="AB551" s="182"/>
      <c r="AC551" s="182"/>
      <c r="AD551" s="182"/>
      <c r="AE551" s="182"/>
      <c r="AF551" s="182"/>
      <c r="AG551" s="182"/>
      <c r="AH551" s="182"/>
      <c r="AI551" s="182"/>
      <c r="AJ551" s="182"/>
      <c r="AK551" s="182"/>
      <c r="AL551" s="182"/>
      <c r="AM551" s="182"/>
      <c r="AN551" s="182"/>
      <c r="AO551" s="182"/>
      <c r="AP551" s="23"/>
      <c r="AQ551" s="23"/>
      <c r="AR551" s="23"/>
      <c r="AS551" s="23"/>
      <c r="AT551" s="182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183"/>
      <c r="BS551" s="183"/>
      <c r="BT551" s="150"/>
      <c r="BU551" s="150"/>
      <c r="BV551" s="150"/>
      <c r="BW551" s="113"/>
      <c r="BX551" s="113"/>
      <c r="BY551" s="113"/>
      <c r="BZ551" s="23"/>
    </row>
    <row r="552" ht="15.75" customHeight="1">
      <c r="A552" s="148"/>
      <c r="B552" s="182"/>
      <c r="C552" s="23"/>
      <c r="D552" s="23"/>
      <c r="E552" s="23"/>
      <c r="F552" s="23"/>
      <c r="G552" s="23"/>
      <c r="H552" s="23"/>
      <c r="I552" s="23"/>
      <c r="J552" s="23"/>
      <c r="K552" s="23"/>
      <c r="L552" s="182"/>
      <c r="M552" s="182"/>
      <c r="N552" s="182"/>
      <c r="O552" s="182"/>
      <c r="P552" s="182"/>
      <c r="Q552" s="182"/>
      <c r="R552" s="182"/>
      <c r="S552" s="182"/>
      <c r="T552" s="182"/>
      <c r="U552" s="182"/>
      <c r="V552" s="182"/>
      <c r="W552" s="182"/>
      <c r="X552" s="182"/>
      <c r="Y552" s="182"/>
      <c r="Z552" s="182"/>
      <c r="AA552" s="182"/>
      <c r="AB552" s="182"/>
      <c r="AC552" s="182"/>
      <c r="AD552" s="182"/>
      <c r="AE552" s="182"/>
      <c r="AF552" s="182"/>
      <c r="AG552" s="182"/>
      <c r="AH552" s="182"/>
      <c r="AI552" s="182"/>
      <c r="AJ552" s="182"/>
      <c r="AK552" s="182"/>
      <c r="AL552" s="182"/>
      <c r="AM552" s="182"/>
      <c r="AN552" s="182"/>
      <c r="AO552" s="182"/>
      <c r="AP552" s="23"/>
      <c r="AQ552" s="23"/>
      <c r="AR552" s="23"/>
      <c r="AS552" s="23"/>
      <c r="AT552" s="182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183"/>
      <c r="BS552" s="183"/>
      <c r="BT552" s="150"/>
      <c r="BU552" s="150"/>
      <c r="BV552" s="150"/>
      <c r="BW552" s="113"/>
      <c r="BX552" s="113"/>
      <c r="BY552" s="113"/>
      <c r="BZ552" s="23"/>
    </row>
    <row r="553" ht="15.75" customHeight="1">
      <c r="A553" s="148"/>
      <c r="B553" s="182"/>
      <c r="C553" s="23"/>
      <c r="D553" s="23"/>
      <c r="E553" s="23"/>
      <c r="F553" s="23"/>
      <c r="G553" s="23"/>
      <c r="H553" s="23"/>
      <c r="I553" s="23"/>
      <c r="J553" s="23"/>
      <c r="K553" s="23"/>
      <c r="L553" s="182"/>
      <c r="M553" s="182"/>
      <c r="N553" s="182"/>
      <c r="O553" s="182"/>
      <c r="P553" s="182"/>
      <c r="Q553" s="182"/>
      <c r="R553" s="182"/>
      <c r="S553" s="182"/>
      <c r="T553" s="182"/>
      <c r="U553" s="182"/>
      <c r="V553" s="182"/>
      <c r="W553" s="182"/>
      <c r="X553" s="182"/>
      <c r="Y553" s="182"/>
      <c r="Z553" s="182"/>
      <c r="AA553" s="182"/>
      <c r="AB553" s="182"/>
      <c r="AC553" s="182"/>
      <c r="AD553" s="182"/>
      <c r="AE553" s="182"/>
      <c r="AF553" s="182"/>
      <c r="AG553" s="182"/>
      <c r="AH553" s="182"/>
      <c r="AI553" s="182"/>
      <c r="AJ553" s="182"/>
      <c r="AK553" s="182"/>
      <c r="AL553" s="182"/>
      <c r="AM553" s="182"/>
      <c r="AN553" s="182"/>
      <c r="AO553" s="182"/>
      <c r="AP553" s="23"/>
      <c r="AQ553" s="23"/>
      <c r="AR553" s="23"/>
      <c r="AS553" s="23"/>
      <c r="AT553" s="182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183"/>
      <c r="BS553" s="183"/>
      <c r="BT553" s="150"/>
      <c r="BU553" s="150"/>
      <c r="BV553" s="150"/>
      <c r="BW553" s="113"/>
      <c r="BX553" s="113"/>
      <c r="BY553" s="113"/>
      <c r="BZ553" s="23"/>
    </row>
    <row r="554" ht="15.75" customHeight="1">
      <c r="A554" s="148"/>
      <c r="B554" s="182"/>
      <c r="C554" s="23"/>
      <c r="D554" s="23"/>
      <c r="E554" s="23"/>
      <c r="F554" s="23"/>
      <c r="G554" s="23"/>
      <c r="H554" s="23"/>
      <c r="I554" s="23"/>
      <c r="J554" s="23"/>
      <c r="K554" s="23"/>
      <c r="L554" s="182"/>
      <c r="M554" s="182"/>
      <c r="N554" s="182"/>
      <c r="O554" s="182"/>
      <c r="P554" s="182"/>
      <c r="Q554" s="182"/>
      <c r="R554" s="182"/>
      <c r="S554" s="182"/>
      <c r="T554" s="182"/>
      <c r="U554" s="182"/>
      <c r="V554" s="182"/>
      <c r="W554" s="182"/>
      <c r="X554" s="182"/>
      <c r="Y554" s="182"/>
      <c r="Z554" s="182"/>
      <c r="AA554" s="182"/>
      <c r="AB554" s="182"/>
      <c r="AC554" s="182"/>
      <c r="AD554" s="182"/>
      <c r="AE554" s="182"/>
      <c r="AF554" s="182"/>
      <c r="AG554" s="182"/>
      <c r="AH554" s="182"/>
      <c r="AI554" s="182"/>
      <c r="AJ554" s="182"/>
      <c r="AK554" s="182"/>
      <c r="AL554" s="182"/>
      <c r="AM554" s="182"/>
      <c r="AN554" s="182"/>
      <c r="AO554" s="182"/>
      <c r="AP554" s="23"/>
      <c r="AQ554" s="23"/>
      <c r="AR554" s="23"/>
      <c r="AS554" s="23"/>
      <c r="AT554" s="182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183"/>
      <c r="BS554" s="183"/>
      <c r="BT554" s="150"/>
      <c r="BU554" s="150"/>
      <c r="BV554" s="150"/>
      <c r="BW554" s="113"/>
      <c r="BX554" s="113"/>
      <c r="BY554" s="113"/>
      <c r="BZ554" s="23"/>
    </row>
    <row r="555" ht="15.75" customHeight="1">
      <c r="A555" s="148"/>
      <c r="B555" s="182"/>
      <c r="C555" s="23"/>
      <c r="D555" s="23"/>
      <c r="E555" s="23"/>
      <c r="F555" s="23"/>
      <c r="G555" s="23"/>
      <c r="H555" s="23"/>
      <c r="I555" s="23"/>
      <c r="J555" s="23"/>
      <c r="K555" s="23"/>
      <c r="L555" s="182"/>
      <c r="M555" s="182"/>
      <c r="N555" s="182"/>
      <c r="O555" s="182"/>
      <c r="P555" s="182"/>
      <c r="Q555" s="182"/>
      <c r="R555" s="182"/>
      <c r="S555" s="182"/>
      <c r="T555" s="182"/>
      <c r="U555" s="182"/>
      <c r="V555" s="182"/>
      <c r="W555" s="182"/>
      <c r="X555" s="182"/>
      <c r="Y555" s="182"/>
      <c r="Z555" s="182"/>
      <c r="AA555" s="182"/>
      <c r="AB555" s="182"/>
      <c r="AC555" s="182"/>
      <c r="AD555" s="182"/>
      <c r="AE555" s="182"/>
      <c r="AF555" s="182"/>
      <c r="AG555" s="182"/>
      <c r="AH555" s="182"/>
      <c r="AI555" s="182"/>
      <c r="AJ555" s="182"/>
      <c r="AK555" s="182"/>
      <c r="AL555" s="182"/>
      <c r="AM555" s="182"/>
      <c r="AN555" s="182"/>
      <c r="AO555" s="182"/>
      <c r="AP555" s="23"/>
      <c r="AQ555" s="23"/>
      <c r="AR555" s="23"/>
      <c r="AS555" s="23"/>
      <c r="AT555" s="182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183"/>
      <c r="BS555" s="183"/>
      <c r="BT555" s="150"/>
      <c r="BU555" s="150"/>
      <c r="BV555" s="150"/>
      <c r="BW555" s="113"/>
      <c r="BX555" s="113"/>
      <c r="BY555" s="113"/>
      <c r="BZ555" s="23"/>
    </row>
    <row r="556" ht="15.75" customHeight="1">
      <c r="A556" s="148"/>
      <c r="B556" s="182"/>
      <c r="C556" s="23"/>
      <c r="D556" s="23"/>
      <c r="E556" s="23"/>
      <c r="F556" s="23"/>
      <c r="G556" s="23"/>
      <c r="H556" s="23"/>
      <c r="I556" s="23"/>
      <c r="J556" s="23"/>
      <c r="K556" s="23"/>
      <c r="L556" s="182"/>
      <c r="M556" s="182"/>
      <c r="N556" s="182"/>
      <c r="O556" s="182"/>
      <c r="P556" s="182"/>
      <c r="Q556" s="182"/>
      <c r="R556" s="182"/>
      <c r="S556" s="182"/>
      <c r="T556" s="182"/>
      <c r="U556" s="182"/>
      <c r="V556" s="182"/>
      <c r="W556" s="182"/>
      <c r="X556" s="182"/>
      <c r="Y556" s="182"/>
      <c r="Z556" s="182"/>
      <c r="AA556" s="182"/>
      <c r="AB556" s="182"/>
      <c r="AC556" s="182"/>
      <c r="AD556" s="182"/>
      <c r="AE556" s="182"/>
      <c r="AF556" s="182"/>
      <c r="AG556" s="182"/>
      <c r="AH556" s="182"/>
      <c r="AI556" s="182"/>
      <c r="AJ556" s="182"/>
      <c r="AK556" s="182"/>
      <c r="AL556" s="182"/>
      <c r="AM556" s="182"/>
      <c r="AN556" s="182"/>
      <c r="AO556" s="182"/>
      <c r="AP556" s="23"/>
      <c r="AQ556" s="23"/>
      <c r="AR556" s="23"/>
      <c r="AS556" s="23"/>
      <c r="AT556" s="182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183"/>
      <c r="BS556" s="183"/>
      <c r="BT556" s="150"/>
      <c r="BU556" s="150"/>
      <c r="BV556" s="150"/>
      <c r="BW556" s="113"/>
      <c r="BX556" s="113"/>
      <c r="BY556" s="113"/>
      <c r="BZ556" s="23"/>
    </row>
    <row r="557" ht="15.75" customHeight="1">
      <c r="A557" s="148"/>
      <c r="B557" s="182"/>
      <c r="C557" s="23"/>
      <c r="D557" s="23"/>
      <c r="E557" s="23"/>
      <c r="F557" s="23"/>
      <c r="G557" s="23"/>
      <c r="H557" s="23"/>
      <c r="I557" s="23"/>
      <c r="J557" s="23"/>
      <c r="K557" s="23"/>
      <c r="L557" s="182"/>
      <c r="M557" s="182"/>
      <c r="N557" s="182"/>
      <c r="O557" s="182"/>
      <c r="P557" s="182"/>
      <c r="Q557" s="182"/>
      <c r="R557" s="182"/>
      <c r="S557" s="182"/>
      <c r="T557" s="182"/>
      <c r="U557" s="182"/>
      <c r="V557" s="182"/>
      <c r="W557" s="182"/>
      <c r="X557" s="182"/>
      <c r="Y557" s="182"/>
      <c r="Z557" s="182"/>
      <c r="AA557" s="182"/>
      <c r="AB557" s="182"/>
      <c r="AC557" s="182"/>
      <c r="AD557" s="182"/>
      <c r="AE557" s="182"/>
      <c r="AF557" s="182"/>
      <c r="AG557" s="182"/>
      <c r="AH557" s="182"/>
      <c r="AI557" s="182"/>
      <c r="AJ557" s="182"/>
      <c r="AK557" s="182"/>
      <c r="AL557" s="182"/>
      <c r="AM557" s="182"/>
      <c r="AN557" s="182"/>
      <c r="AO557" s="182"/>
      <c r="AP557" s="23"/>
      <c r="AQ557" s="23"/>
      <c r="AR557" s="23"/>
      <c r="AS557" s="23"/>
      <c r="AT557" s="182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183"/>
      <c r="BS557" s="183"/>
      <c r="BT557" s="150"/>
      <c r="BU557" s="150"/>
      <c r="BV557" s="150"/>
      <c r="BW557" s="113"/>
      <c r="BX557" s="113"/>
      <c r="BY557" s="113"/>
      <c r="BZ557" s="23"/>
    </row>
    <row r="558" ht="15.75" customHeight="1">
      <c r="A558" s="148"/>
      <c r="B558" s="182"/>
      <c r="C558" s="23"/>
      <c r="D558" s="23"/>
      <c r="E558" s="23"/>
      <c r="F558" s="23"/>
      <c r="G558" s="23"/>
      <c r="H558" s="23"/>
      <c r="I558" s="23"/>
      <c r="J558" s="23"/>
      <c r="K558" s="23"/>
      <c r="L558" s="182"/>
      <c r="M558" s="182"/>
      <c r="N558" s="182"/>
      <c r="O558" s="182"/>
      <c r="P558" s="182"/>
      <c r="Q558" s="182"/>
      <c r="R558" s="182"/>
      <c r="S558" s="182"/>
      <c r="T558" s="182"/>
      <c r="U558" s="182"/>
      <c r="V558" s="182"/>
      <c r="W558" s="182"/>
      <c r="X558" s="182"/>
      <c r="Y558" s="182"/>
      <c r="Z558" s="182"/>
      <c r="AA558" s="182"/>
      <c r="AB558" s="182"/>
      <c r="AC558" s="182"/>
      <c r="AD558" s="182"/>
      <c r="AE558" s="182"/>
      <c r="AF558" s="182"/>
      <c r="AG558" s="182"/>
      <c r="AH558" s="182"/>
      <c r="AI558" s="182"/>
      <c r="AJ558" s="182"/>
      <c r="AK558" s="182"/>
      <c r="AL558" s="182"/>
      <c r="AM558" s="182"/>
      <c r="AN558" s="182"/>
      <c r="AO558" s="182"/>
      <c r="AP558" s="23"/>
      <c r="AQ558" s="23"/>
      <c r="AR558" s="23"/>
      <c r="AS558" s="23"/>
      <c r="AT558" s="182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183"/>
      <c r="BS558" s="183"/>
      <c r="BT558" s="150"/>
      <c r="BU558" s="150"/>
      <c r="BV558" s="150"/>
      <c r="BW558" s="113"/>
      <c r="BX558" s="113"/>
      <c r="BY558" s="113"/>
      <c r="BZ558" s="23"/>
    </row>
    <row r="559" ht="15.75" customHeight="1">
      <c r="A559" s="148"/>
      <c r="B559" s="182"/>
      <c r="C559" s="23"/>
      <c r="D559" s="23"/>
      <c r="E559" s="23"/>
      <c r="F559" s="23"/>
      <c r="G559" s="23"/>
      <c r="H559" s="23"/>
      <c r="I559" s="23"/>
      <c r="J559" s="23"/>
      <c r="K559" s="23"/>
      <c r="L559" s="182"/>
      <c r="M559" s="182"/>
      <c r="N559" s="182"/>
      <c r="O559" s="182"/>
      <c r="P559" s="182"/>
      <c r="Q559" s="182"/>
      <c r="R559" s="182"/>
      <c r="S559" s="182"/>
      <c r="T559" s="182"/>
      <c r="U559" s="182"/>
      <c r="V559" s="182"/>
      <c r="W559" s="182"/>
      <c r="X559" s="182"/>
      <c r="Y559" s="182"/>
      <c r="Z559" s="182"/>
      <c r="AA559" s="182"/>
      <c r="AB559" s="182"/>
      <c r="AC559" s="182"/>
      <c r="AD559" s="182"/>
      <c r="AE559" s="182"/>
      <c r="AF559" s="182"/>
      <c r="AG559" s="182"/>
      <c r="AH559" s="182"/>
      <c r="AI559" s="182"/>
      <c r="AJ559" s="182"/>
      <c r="AK559" s="182"/>
      <c r="AL559" s="182"/>
      <c r="AM559" s="182"/>
      <c r="AN559" s="182"/>
      <c r="AO559" s="182"/>
      <c r="AP559" s="23"/>
      <c r="AQ559" s="23"/>
      <c r="AR559" s="23"/>
      <c r="AS559" s="23"/>
      <c r="AT559" s="182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183"/>
      <c r="BS559" s="183"/>
      <c r="BT559" s="150"/>
      <c r="BU559" s="150"/>
      <c r="BV559" s="150"/>
      <c r="BW559" s="113"/>
      <c r="BX559" s="113"/>
      <c r="BY559" s="113"/>
      <c r="BZ559" s="23"/>
    </row>
    <row r="560" ht="15.75" customHeight="1">
      <c r="A560" s="148"/>
      <c r="B560" s="182"/>
      <c r="C560" s="23"/>
      <c r="D560" s="23"/>
      <c r="E560" s="23"/>
      <c r="F560" s="23"/>
      <c r="G560" s="23"/>
      <c r="H560" s="23"/>
      <c r="I560" s="23"/>
      <c r="J560" s="23"/>
      <c r="K560" s="23"/>
      <c r="L560" s="182"/>
      <c r="M560" s="182"/>
      <c r="N560" s="182"/>
      <c r="O560" s="182"/>
      <c r="P560" s="182"/>
      <c r="Q560" s="182"/>
      <c r="R560" s="182"/>
      <c r="S560" s="182"/>
      <c r="T560" s="182"/>
      <c r="U560" s="182"/>
      <c r="V560" s="182"/>
      <c r="W560" s="182"/>
      <c r="X560" s="182"/>
      <c r="Y560" s="182"/>
      <c r="Z560" s="182"/>
      <c r="AA560" s="182"/>
      <c r="AB560" s="182"/>
      <c r="AC560" s="182"/>
      <c r="AD560" s="182"/>
      <c r="AE560" s="182"/>
      <c r="AF560" s="182"/>
      <c r="AG560" s="182"/>
      <c r="AH560" s="182"/>
      <c r="AI560" s="182"/>
      <c r="AJ560" s="182"/>
      <c r="AK560" s="182"/>
      <c r="AL560" s="182"/>
      <c r="AM560" s="182"/>
      <c r="AN560" s="182"/>
      <c r="AO560" s="182"/>
      <c r="AP560" s="23"/>
      <c r="AQ560" s="23"/>
      <c r="AR560" s="23"/>
      <c r="AS560" s="23"/>
      <c r="AT560" s="182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183"/>
      <c r="BS560" s="183"/>
      <c r="BT560" s="150"/>
      <c r="BU560" s="150"/>
      <c r="BV560" s="150"/>
      <c r="BW560" s="113"/>
      <c r="BX560" s="113"/>
      <c r="BY560" s="113"/>
      <c r="BZ560" s="23"/>
    </row>
    <row r="561" ht="15.75" customHeight="1">
      <c r="A561" s="148"/>
      <c r="B561" s="182"/>
      <c r="C561" s="23"/>
      <c r="D561" s="23"/>
      <c r="E561" s="23"/>
      <c r="F561" s="23"/>
      <c r="G561" s="23"/>
      <c r="H561" s="23"/>
      <c r="I561" s="23"/>
      <c r="J561" s="23"/>
      <c r="K561" s="23"/>
      <c r="L561" s="182"/>
      <c r="M561" s="182"/>
      <c r="N561" s="182"/>
      <c r="O561" s="182"/>
      <c r="P561" s="182"/>
      <c r="Q561" s="182"/>
      <c r="R561" s="182"/>
      <c r="S561" s="182"/>
      <c r="T561" s="182"/>
      <c r="U561" s="182"/>
      <c r="V561" s="182"/>
      <c r="W561" s="182"/>
      <c r="X561" s="182"/>
      <c r="Y561" s="182"/>
      <c r="Z561" s="182"/>
      <c r="AA561" s="182"/>
      <c r="AB561" s="182"/>
      <c r="AC561" s="182"/>
      <c r="AD561" s="182"/>
      <c r="AE561" s="182"/>
      <c r="AF561" s="182"/>
      <c r="AG561" s="182"/>
      <c r="AH561" s="182"/>
      <c r="AI561" s="182"/>
      <c r="AJ561" s="182"/>
      <c r="AK561" s="182"/>
      <c r="AL561" s="182"/>
      <c r="AM561" s="182"/>
      <c r="AN561" s="182"/>
      <c r="AO561" s="182"/>
      <c r="AP561" s="23"/>
      <c r="AQ561" s="23"/>
      <c r="AR561" s="23"/>
      <c r="AS561" s="23"/>
      <c r="AT561" s="182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183"/>
      <c r="BS561" s="183"/>
      <c r="BT561" s="150"/>
      <c r="BU561" s="150"/>
      <c r="BV561" s="150"/>
      <c r="BW561" s="113"/>
      <c r="BX561" s="113"/>
      <c r="BY561" s="113"/>
      <c r="BZ561" s="23"/>
    </row>
    <row r="562" ht="15.75" customHeight="1">
      <c r="A562" s="148"/>
      <c r="B562" s="182"/>
      <c r="C562" s="23"/>
      <c r="D562" s="23"/>
      <c r="E562" s="23"/>
      <c r="F562" s="23"/>
      <c r="G562" s="23"/>
      <c r="H562" s="23"/>
      <c r="I562" s="23"/>
      <c r="J562" s="23"/>
      <c r="K562" s="23"/>
      <c r="L562" s="182"/>
      <c r="M562" s="182"/>
      <c r="N562" s="182"/>
      <c r="O562" s="182"/>
      <c r="P562" s="182"/>
      <c r="Q562" s="182"/>
      <c r="R562" s="182"/>
      <c r="S562" s="182"/>
      <c r="T562" s="182"/>
      <c r="U562" s="182"/>
      <c r="V562" s="182"/>
      <c r="W562" s="182"/>
      <c r="X562" s="182"/>
      <c r="Y562" s="182"/>
      <c r="Z562" s="182"/>
      <c r="AA562" s="182"/>
      <c r="AB562" s="182"/>
      <c r="AC562" s="182"/>
      <c r="AD562" s="182"/>
      <c r="AE562" s="182"/>
      <c r="AF562" s="182"/>
      <c r="AG562" s="182"/>
      <c r="AH562" s="182"/>
      <c r="AI562" s="182"/>
      <c r="AJ562" s="182"/>
      <c r="AK562" s="182"/>
      <c r="AL562" s="182"/>
      <c r="AM562" s="182"/>
      <c r="AN562" s="182"/>
      <c r="AO562" s="182"/>
      <c r="AP562" s="23"/>
      <c r="AQ562" s="23"/>
      <c r="AR562" s="23"/>
      <c r="AS562" s="23"/>
      <c r="AT562" s="182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183"/>
      <c r="BS562" s="183"/>
      <c r="BT562" s="150"/>
      <c r="BU562" s="150"/>
      <c r="BV562" s="150"/>
      <c r="BW562" s="113"/>
      <c r="BX562" s="113"/>
      <c r="BY562" s="113"/>
      <c r="BZ562" s="23"/>
    </row>
    <row r="563" ht="15.75" customHeight="1">
      <c r="A563" s="148"/>
      <c r="B563" s="182"/>
      <c r="C563" s="23"/>
      <c r="D563" s="23"/>
      <c r="E563" s="23"/>
      <c r="F563" s="23"/>
      <c r="G563" s="23"/>
      <c r="H563" s="23"/>
      <c r="I563" s="23"/>
      <c r="J563" s="23"/>
      <c r="K563" s="23"/>
      <c r="L563" s="182"/>
      <c r="M563" s="182"/>
      <c r="N563" s="182"/>
      <c r="O563" s="182"/>
      <c r="P563" s="182"/>
      <c r="Q563" s="182"/>
      <c r="R563" s="182"/>
      <c r="S563" s="182"/>
      <c r="T563" s="182"/>
      <c r="U563" s="182"/>
      <c r="V563" s="182"/>
      <c r="W563" s="182"/>
      <c r="X563" s="182"/>
      <c r="Y563" s="182"/>
      <c r="Z563" s="182"/>
      <c r="AA563" s="182"/>
      <c r="AB563" s="182"/>
      <c r="AC563" s="182"/>
      <c r="AD563" s="182"/>
      <c r="AE563" s="182"/>
      <c r="AF563" s="182"/>
      <c r="AG563" s="182"/>
      <c r="AH563" s="182"/>
      <c r="AI563" s="182"/>
      <c r="AJ563" s="182"/>
      <c r="AK563" s="182"/>
      <c r="AL563" s="182"/>
      <c r="AM563" s="182"/>
      <c r="AN563" s="182"/>
      <c r="AO563" s="182"/>
      <c r="AP563" s="23"/>
      <c r="AQ563" s="23"/>
      <c r="AR563" s="23"/>
      <c r="AS563" s="23"/>
      <c r="AT563" s="182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183"/>
      <c r="BS563" s="183"/>
      <c r="BT563" s="150"/>
      <c r="BU563" s="150"/>
      <c r="BV563" s="150"/>
      <c r="BW563" s="113"/>
      <c r="BX563" s="113"/>
      <c r="BY563" s="113"/>
      <c r="BZ563" s="23"/>
    </row>
    <row r="564" ht="15.75" customHeight="1">
      <c r="A564" s="148"/>
      <c r="B564" s="182"/>
      <c r="C564" s="23"/>
      <c r="D564" s="23"/>
      <c r="E564" s="23"/>
      <c r="F564" s="23"/>
      <c r="G564" s="23"/>
      <c r="H564" s="23"/>
      <c r="I564" s="23"/>
      <c r="J564" s="23"/>
      <c r="K564" s="23"/>
      <c r="L564" s="182"/>
      <c r="M564" s="182"/>
      <c r="N564" s="182"/>
      <c r="O564" s="182"/>
      <c r="P564" s="182"/>
      <c r="Q564" s="182"/>
      <c r="R564" s="182"/>
      <c r="S564" s="182"/>
      <c r="T564" s="182"/>
      <c r="U564" s="182"/>
      <c r="V564" s="182"/>
      <c r="W564" s="182"/>
      <c r="X564" s="182"/>
      <c r="Y564" s="182"/>
      <c r="Z564" s="182"/>
      <c r="AA564" s="182"/>
      <c r="AB564" s="182"/>
      <c r="AC564" s="182"/>
      <c r="AD564" s="182"/>
      <c r="AE564" s="182"/>
      <c r="AF564" s="182"/>
      <c r="AG564" s="182"/>
      <c r="AH564" s="182"/>
      <c r="AI564" s="182"/>
      <c r="AJ564" s="182"/>
      <c r="AK564" s="182"/>
      <c r="AL564" s="182"/>
      <c r="AM564" s="182"/>
      <c r="AN564" s="182"/>
      <c r="AO564" s="182"/>
      <c r="AP564" s="23"/>
      <c r="AQ564" s="23"/>
      <c r="AR564" s="23"/>
      <c r="AS564" s="23"/>
      <c r="AT564" s="182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183"/>
      <c r="BS564" s="183"/>
      <c r="BT564" s="150"/>
      <c r="BU564" s="150"/>
      <c r="BV564" s="150"/>
      <c r="BW564" s="113"/>
      <c r="BX564" s="113"/>
      <c r="BY564" s="113"/>
      <c r="BZ564" s="23"/>
    </row>
    <row r="565" ht="15.75" customHeight="1">
      <c r="A565" s="148"/>
      <c r="B565" s="182"/>
      <c r="C565" s="23"/>
      <c r="D565" s="23"/>
      <c r="E565" s="23"/>
      <c r="F565" s="23"/>
      <c r="G565" s="23"/>
      <c r="H565" s="23"/>
      <c r="I565" s="23"/>
      <c r="J565" s="23"/>
      <c r="K565" s="23"/>
      <c r="L565" s="182"/>
      <c r="M565" s="182"/>
      <c r="N565" s="182"/>
      <c r="O565" s="182"/>
      <c r="P565" s="182"/>
      <c r="Q565" s="182"/>
      <c r="R565" s="182"/>
      <c r="S565" s="182"/>
      <c r="T565" s="182"/>
      <c r="U565" s="182"/>
      <c r="V565" s="182"/>
      <c r="W565" s="182"/>
      <c r="X565" s="182"/>
      <c r="Y565" s="182"/>
      <c r="Z565" s="182"/>
      <c r="AA565" s="182"/>
      <c r="AB565" s="182"/>
      <c r="AC565" s="182"/>
      <c r="AD565" s="182"/>
      <c r="AE565" s="182"/>
      <c r="AF565" s="182"/>
      <c r="AG565" s="182"/>
      <c r="AH565" s="182"/>
      <c r="AI565" s="182"/>
      <c r="AJ565" s="182"/>
      <c r="AK565" s="182"/>
      <c r="AL565" s="182"/>
      <c r="AM565" s="182"/>
      <c r="AN565" s="182"/>
      <c r="AO565" s="182"/>
      <c r="AP565" s="23"/>
      <c r="AQ565" s="23"/>
      <c r="AR565" s="23"/>
      <c r="AS565" s="23"/>
      <c r="AT565" s="182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183"/>
      <c r="BS565" s="183"/>
      <c r="BT565" s="150"/>
      <c r="BU565" s="150"/>
      <c r="BV565" s="150"/>
      <c r="BW565" s="113"/>
      <c r="BX565" s="113"/>
      <c r="BY565" s="113"/>
      <c r="BZ565" s="23"/>
    </row>
    <row r="566" ht="15.75" customHeight="1">
      <c r="A566" s="148"/>
      <c r="B566" s="182"/>
      <c r="C566" s="23"/>
      <c r="D566" s="23"/>
      <c r="E566" s="23"/>
      <c r="F566" s="23"/>
      <c r="G566" s="23"/>
      <c r="H566" s="23"/>
      <c r="I566" s="23"/>
      <c r="J566" s="23"/>
      <c r="K566" s="23"/>
      <c r="L566" s="182"/>
      <c r="M566" s="182"/>
      <c r="N566" s="182"/>
      <c r="O566" s="182"/>
      <c r="P566" s="182"/>
      <c r="Q566" s="182"/>
      <c r="R566" s="182"/>
      <c r="S566" s="182"/>
      <c r="T566" s="182"/>
      <c r="U566" s="182"/>
      <c r="V566" s="182"/>
      <c r="W566" s="182"/>
      <c r="X566" s="182"/>
      <c r="Y566" s="182"/>
      <c r="Z566" s="182"/>
      <c r="AA566" s="182"/>
      <c r="AB566" s="182"/>
      <c r="AC566" s="182"/>
      <c r="AD566" s="182"/>
      <c r="AE566" s="182"/>
      <c r="AF566" s="182"/>
      <c r="AG566" s="182"/>
      <c r="AH566" s="182"/>
      <c r="AI566" s="182"/>
      <c r="AJ566" s="182"/>
      <c r="AK566" s="182"/>
      <c r="AL566" s="182"/>
      <c r="AM566" s="182"/>
      <c r="AN566" s="182"/>
      <c r="AO566" s="182"/>
      <c r="AP566" s="23"/>
      <c r="AQ566" s="23"/>
      <c r="AR566" s="23"/>
      <c r="AS566" s="23"/>
      <c r="AT566" s="182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183"/>
      <c r="BS566" s="183"/>
      <c r="BT566" s="150"/>
      <c r="BU566" s="150"/>
      <c r="BV566" s="150"/>
      <c r="BW566" s="113"/>
      <c r="BX566" s="113"/>
      <c r="BY566" s="113"/>
      <c r="BZ566" s="23"/>
    </row>
    <row r="567" ht="15.75" customHeight="1">
      <c r="A567" s="148"/>
      <c r="B567" s="182"/>
      <c r="C567" s="23"/>
      <c r="D567" s="23"/>
      <c r="E567" s="23"/>
      <c r="F567" s="23"/>
      <c r="G567" s="23"/>
      <c r="H567" s="23"/>
      <c r="I567" s="23"/>
      <c r="J567" s="23"/>
      <c r="K567" s="23"/>
      <c r="L567" s="182"/>
      <c r="M567" s="182"/>
      <c r="N567" s="182"/>
      <c r="O567" s="182"/>
      <c r="P567" s="182"/>
      <c r="Q567" s="182"/>
      <c r="R567" s="182"/>
      <c r="S567" s="182"/>
      <c r="T567" s="182"/>
      <c r="U567" s="182"/>
      <c r="V567" s="182"/>
      <c r="W567" s="182"/>
      <c r="X567" s="182"/>
      <c r="Y567" s="182"/>
      <c r="Z567" s="182"/>
      <c r="AA567" s="182"/>
      <c r="AB567" s="182"/>
      <c r="AC567" s="182"/>
      <c r="AD567" s="182"/>
      <c r="AE567" s="182"/>
      <c r="AF567" s="182"/>
      <c r="AG567" s="182"/>
      <c r="AH567" s="182"/>
      <c r="AI567" s="182"/>
      <c r="AJ567" s="182"/>
      <c r="AK567" s="182"/>
      <c r="AL567" s="182"/>
      <c r="AM567" s="182"/>
      <c r="AN567" s="182"/>
      <c r="AO567" s="182"/>
      <c r="AP567" s="23"/>
      <c r="AQ567" s="23"/>
      <c r="AR567" s="23"/>
      <c r="AS567" s="23"/>
      <c r="AT567" s="182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183"/>
      <c r="BS567" s="183"/>
      <c r="BT567" s="150"/>
      <c r="BU567" s="150"/>
      <c r="BV567" s="150"/>
      <c r="BW567" s="113"/>
      <c r="BX567" s="113"/>
      <c r="BY567" s="113"/>
      <c r="BZ567" s="23"/>
    </row>
    <row r="568" ht="15.75" customHeight="1">
      <c r="A568" s="148"/>
      <c r="B568" s="182"/>
      <c r="C568" s="23"/>
      <c r="D568" s="23"/>
      <c r="E568" s="23"/>
      <c r="F568" s="23"/>
      <c r="G568" s="23"/>
      <c r="H568" s="23"/>
      <c r="I568" s="23"/>
      <c r="J568" s="23"/>
      <c r="K568" s="23"/>
      <c r="L568" s="182"/>
      <c r="M568" s="182"/>
      <c r="N568" s="182"/>
      <c r="O568" s="182"/>
      <c r="P568" s="182"/>
      <c r="Q568" s="182"/>
      <c r="R568" s="182"/>
      <c r="S568" s="182"/>
      <c r="T568" s="182"/>
      <c r="U568" s="182"/>
      <c r="V568" s="182"/>
      <c r="W568" s="182"/>
      <c r="X568" s="182"/>
      <c r="Y568" s="182"/>
      <c r="Z568" s="182"/>
      <c r="AA568" s="182"/>
      <c r="AB568" s="182"/>
      <c r="AC568" s="182"/>
      <c r="AD568" s="182"/>
      <c r="AE568" s="182"/>
      <c r="AF568" s="182"/>
      <c r="AG568" s="182"/>
      <c r="AH568" s="182"/>
      <c r="AI568" s="182"/>
      <c r="AJ568" s="182"/>
      <c r="AK568" s="182"/>
      <c r="AL568" s="182"/>
      <c r="AM568" s="182"/>
      <c r="AN568" s="182"/>
      <c r="AO568" s="182"/>
      <c r="AP568" s="23"/>
      <c r="AQ568" s="23"/>
      <c r="AR568" s="23"/>
      <c r="AS568" s="23"/>
      <c r="AT568" s="182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183"/>
      <c r="BS568" s="183"/>
      <c r="BT568" s="150"/>
      <c r="BU568" s="150"/>
      <c r="BV568" s="150"/>
      <c r="BW568" s="113"/>
      <c r="BX568" s="113"/>
      <c r="BY568" s="113"/>
      <c r="BZ568" s="23"/>
    </row>
    <row r="569" ht="15.75" customHeight="1">
      <c r="A569" s="148"/>
      <c r="B569" s="182"/>
      <c r="C569" s="23"/>
      <c r="D569" s="23"/>
      <c r="E569" s="23"/>
      <c r="F569" s="23"/>
      <c r="G569" s="23"/>
      <c r="H569" s="23"/>
      <c r="I569" s="23"/>
      <c r="J569" s="23"/>
      <c r="K569" s="23"/>
      <c r="L569" s="182"/>
      <c r="M569" s="182"/>
      <c r="N569" s="182"/>
      <c r="O569" s="182"/>
      <c r="P569" s="182"/>
      <c r="Q569" s="182"/>
      <c r="R569" s="182"/>
      <c r="S569" s="182"/>
      <c r="T569" s="182"/>
      <c r="U569" s="182"/>
      <c r="V569" s="182"/>
      <c r="W569" s="182"/>
      <c r="X569" s="182"/>
      <c r="Y569" s="182"/>
      <c r="Z569" s="182"/>
      <c r="AA569" s="182"/>
      <c r="AB569" s="182"/>
      <c r="AC569" s="182"/>
      <c r="AD569" s="182"/>
      <c r="AE569" s="182"/>
      <c r="AF569" s="182"/>
      <c r="AG569" s="182"/>
      <c r="AH569" s="182"/>
      <c r="AI569" s="182"/>
      <c r="AJ569" s="182"/>
      <c r="AK569" s="182"/>
      <c r="AL569" s="182"/>
      <c r="AM569" s="182"/>
      <c r="AN569" s="182"/>
      <c r="AO569" s="182"/>
      <c r="AP569" s="23"/>
      <c r="AQ569" s="23"/>
      <c r="AR569" s="23"/>
      <c r="AS569" s="23"/>
      <c r="AT569" s="182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183"/>
      <c r="BS569" s="183"/>
      <c r="BT569" s="150"/>
      <c r="BU569" s="150"/>
      <c r="BV569" s="150"/>
      <c r="BW569" s="113"/>
      <c r="BX569" s="113"/>
      <c r="BY569" s="113"/>
      <c r="BZ569" s="23"/>
    </row>
    <row r="570" ht="15.75" customHeight="1">
      <c r="A570" s="148"/>
      <c r="B570" s="182"/>
      <c r="C570" s="23"/>
      <c r="D570" s="23"/>
      <c r="E570" s="23"/>
      <c r="F570" s="23"/>
      <c r="G570" s="23"/>
      <c r="H570" s="23"/>
      <c r="I570" s="23"/>
      <c r="J570" s="23"/>
      <c r="K570" s="23"/>
      <c r="L570" s="182"/>
      <c r="M570" s="182"/>
      <c r="N570" s="182"/>
      <c r="O570" s="182"/>
      <c r="P570" s="182"/>
      <c r="Q570" s="182"/>
      <c r="R570" s="182"/>
      <c r="S570" s="182"/>
      <c r="T570" s="182"/>
      <c r="U570" s="182"/>
      <c r="V570" s="182"/>
      <c r="W570" s="182"/>
      <c r="X570" s="182"/>
      <c r="Y570" s="182"/>
      <c r="Z570" s="182"/>
      <c r="AA570" s="182"/>
      <c r="AB570" s="182"/>
      <c r="AC570" s="182"/>
      <c r="AD570" s="182"/>
      <c r="AE570" s="182"/>
      <c r="AF570" s="182"/>
      <c r="AG570" s="182"/>
      <c r="AH570" s="182"/>
      <c r="AI570" s="182"/>
      <c r="AJ570" s="182"/>
      <c r="AK570" s="182"/>
      <c r="AL570" s="182"/>
      <c r="AM570" s="182"/>
      <c r="AN570" s="182"/>
      <c r="AO570" s="182"/>
      <c r="AP570" s="23"/>
      <c r="AQ570" s="23"/>
      <c r="AR570" s="23"/>
      <c r="AS570" s="23"/>
      <c r="AT570" s="182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183"/>
      <c r="BS570" s="183"/>
      <c r="BT570" s="150"/>
      <c r="BU570" s="150"/>
      <c r="BV570" s="150"/>
      <c r="BW570" s="113"/>
      <c r="BX570" s="113"/>
      <c r="BY570" s="113"/>
      <c r="BZ570" s="23"/>
    </row>
    <row r="571" ht="15.75" customHeight="1">
      <c r="A571" s="148"/>
      <c r="B571" s="182"/>
      <c r="C571" s="23"/>
      <c r="D571" s="23"/>
      <c r="E571" s="23"/>
      <c r="F571" s="23"/>
      <c r="G571" s="23"/>
      <c r="H571" s="23"/>
      <c r="I571" s="23"/>
      <c r="J571" s="23"/>
      <c r="K571" s="23"/>
      <c r="L571" s="182"/>
      <c r="M571" s="182"/>
      <c r="N571" s="182"/>
      <c r="O571" s="182"/>
      <c r="P571" s="182"/>
      <c r="Q571" s="182"/>
      <c r="R571" s="182"/>
      <c r="S571" s="182"/>
      <c r="T571" s="182"/>
      <c r="U571" s="182"/>
      <c r="V571" s="182"/>
      <c r="W571" s="182"/>
      <c r="X571" s="182"/>
      <c r="Y571" s="182"/>
      <c r="Z571" s="182"/>
      <c r="AA571" s="182"/>
      <c r="AB571" s="182"/>
      <c r="AC571" s="182"/>
      <c r="AD571" s="182"/>
      <c r="AE571" s="182"/>
      <c r="AF571" s="182"/>
      <c r="AG571" s="182"/>
      <c r="AH571" s="182"/>
      <c r="AI571" s="182"/>
      <c r="AJ571" s="182"/>
      <c r="AK571" s="182"/>
      <c r="AL571" s="182"/>
      <c r="AM571" s="182"/>
      <c r="AN571" s="182"/>
      <c r="AO571" s="182"/>
      <c r="AP571" s="23"/>
      <c r="AQ571" s="23"/>
      <c r="AR571" s="23"/>
      <c r="AS571" s="23"/>
      <c r="AT571" s="182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183"/>
      <c r="BS571" s="183"/>
      <c r="BT571" s="150"/>
      <c r="BU571" s="150"/>
      <c r="BV571" s="150"/>
      <c r="BW571" s="113"/>
      <c r="BX571" s="113"/>
      <c r="BY571" s="113"/>
      <c r="BZ571" s="23"/>
    </row>
    <row r="572" ht="15.75" customHeight="1">
      <c r="A572" s="148"/>
      <c r="B572" s="182"/>
      <c r="C572" s="23"/>
      <c r="D572" s="23"/>
      <c r="E572" s="23"/>
      <c r="F572" s="23"/>
      <c r="G572" s="23"/>
      <c r="H572" s="23"/>
      <c r="I572" s="23"/>
      <c r="J572" s="23"/>
      <c r="K572" s="23"/>
      <c r="L572" s="182"/>
      <c r="M572" s="182"/>
      <c r="N572" s="182"/>
      <c r="O572" s="182"/>
      <c r="P572" s="182"/>
      <c r="Q572" s="182"/>
      <c r="R572" s="182"/>
      <c r="S572" s="182"/>
      <c r="T572" s="182"/>
      <c r="U572" s="182"/>
      <c r="V572" s="182"/>
      <c r="W572" s="182"/>
      <c r="X572" s="182"/>
      <c r="Y572" s="182"/>
      <c r="Z572" s="182"/>
      <c r="AA572" s="182"/>
      <c r="AB572" s="182"/>
      <c r="AC572" s="182"/>
      <c r="AD572" s="182"/>
      <c r="AE572" s="182"/>
      <c r="AF572" s="182"/>
      <c r="AG572" s="182"/>
      <c r="AH572" s="182"/>
      <c r="AI572" s="182"/>
      <c r="AJ572" s="182"/>
      <c r="AK572" s="182"/>
      <c r="AL572" s="182"/>
      <c r="AM572" s="182"/>
      <c r="AN572" s="182"/>
      <c r="AO572" s="182"/>
      <c r="AP572" s="23"/>
      <c r="AQ572" s="23"/>
      <c r="AR572" s="23"/>
      <c r="AS572" s="23"/>
      <c r="AT572" s="182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183"/>
      <c r="BS572" s="183"/>
      <c r="BT572" s="150"/>
      <c r="BU572" s="150"/>
      <c r="BV572" s="150"/>
      <c r="BW572" s="113"/>
      <c r="BX572" s="113"/>
      <c r="BY572" s="113"/>
      <c r="BZ572" s="23"/>
    </row>
    <row r="573" ht="15.75" customHeight="1">
      <c r="A573" s="148"/>
      <c r="B573" s="182"/>
      <c r="C573" s="23"/>
      <c r="D573" s="23"/>
      <c r="E573" s="23"/>
      <c r="F573" s="23"/>
      <c r="G573" s="23"/>
      <c r="H573" s="23"/>
      <c r="I573" s="23"/>
      <c r="J573" s="23"/>
      <c r="K573" s="23"/>
      <c r="L573" s="182"/>
      <c r="M573" s="182"/>
      <c r="N573" s="182"/>
      <c r="O573" s="182"/>
      <c r="P573" s="182"/>
      <c r="Q573" s="182"/>
      <c r="R573" s="182"/>
      <c r="S573" s="182"/>
      <c r="T573" s="182"/>
      <c r="U573" s="182"/>
      <c r="V573" s="182"/>
      <c r="W573" s="182"/>
      <c r="X573" s="182"/>
      <c r="Y573" s="182"/>
      <c r="Z573" s="182"/>
      <c r="AA573" s="182"/>
      <c r="AB573" s="182"/>
      <c r="AC573" s="182"/>
      <c r="AD573" s="182"/>
      <c r="AE573" s="182"/>
      <c r="AF573" s="182"/>
      <c r="AG573" s="182"/>
      <c r="AH573" s="182"/>
      <c r="AI573" s="182"/>
      <c r="AJ573" s="182"/>
      <c r="AK573" s="182"/>
      <c r="AL573" s="182"/>
      <c r="AM573" s="182"/>
      <c r="AN573" s="182"/>
      <c r="AO573" s="182"/>
      <c r="AP573" s="23"/>
      <c r="AQ573" s="23"/>
      <c r="AR573" s="23"/>
      <c r="AS573" s="23"/>
      <c r="AT573" s="182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183"/>
      <c r="BS573" s="183"/>
      <c r="BT573" s="150"/>
      <c r="BU573" s="150"/>
      <c r="BV573" s="150"/>
      <c r="BW573" s="113"/>
      <c r="BX573" s="113"/>
      <c r="BY573" s="113"/>
      <c r="BZ573" s="23"/>
    </row>
    <row r="574" ht="15.75" customHeight="1">
      <c r="A574" s="148"/>
      <c r="B574" s="182"/>
      <c r="C574" s="23"/>
      <c r="D574" s="23"/>
      <c r="E574" s="23"/>
      <c r="F574" s="23"/>
      <c r="G574" s="23"/>
      <c r="H574" s="23"/>
      <c r="I574" s="23"/>
      <c r="J574" s="23"/>
      <c r="K574" s="23"/>
      <c r="L574" s="182"/>
      <c r="M574" s="182"/>
      <c r="N574" s="182"/>
      <c r="O574" s="182"/>
      <c r="P574" s="182"/>
      <c r="Q574" s="182"/>
      <c r="R574" s="182"/>
      <c r="S574" s="182"/>
      <c r="T574" s="182"/>
      <c r="U574" s="182"/>
      <c r="V574" s="182"/>
      <c r="W574" s="182"/>
      <c r="X574" s="182"/>
      <c r="Y574" s="182"/>
      <c r="Z574" s="182"/>
      <c r="AA574" s="182"/>
      <c r="AB574" s="182"/>
      <c r="AC574" s="182"/>
      <c r="AD574" s="182"/>
      <c r="AE574" s="182"/>
      <c r="AF574" s="182"/>
      <c r="AG574" s="182"/>
      <c r="AH574" s="182"/>
      <c r="AI574" s="182"/>
      <c r="AJ574" s="182"/>
      <c r="AK574" s="182"/>
      <c r="AL574" s="182"/>
      <c r="AM574" s="182"/>
      <c r="AN574" s="182"/>
      <c r="AO574" s="182"/>
      <c r="AP574" s="23"/>
      <c r="AQ574" s="23"/>
      <c r="AR574" s="23"/>
      <c r="AS574" s="23"/>
      <c r="AT574" s="182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183"/>
      <c r="BS574" s="183"/>
      <c r="BT574" s="150"/>
      <c r="BU574" s="150"/>
      <c r="BV574" s="150"/>
      <c r="BW574" s="113"/>
      <c r="BX574" s="113"/>
      <c r="BY574" s="113"/>
      <c r="BZ574" s="23"/>
    </row>
    <row r="575" ht="15.75" customHeight="1">
      <c r="A575" s="148"/>
      <c r="B575" s="182"/>
      <c r="C575" s="23"/>
      <c r="D575" s="23"/>
      <c r="E575" s="23"/>
      <c r="F575" s="23"/>
      <c r="G575" s="23"/>
      <c r="H575" s="23"/>
      <c r="I575" s="23"/>
      <c r="J575" s="23"/>
      <c r="K575" s="23"/>
      <c r="L575" s="182"/>
      <c r="M575" s="182"/>
      <c r="N575" s="182"/>
      <c r="O575" s="182"/>
      <c r="P575" s="182"/>
      <c r="Q575" s="182"/>
      <c r="R575" s="182"/>
      <c r="S575" s="182"/>
      <c r="T575" s="182"/>
      <c r="U575" s="182"/>
      <c r="V575" s="182"/>
      <c r="W575" s="182"/>
      <c r="X575" s="182"/>
      <c r="Y575" s="182"/>
      <c r="Z575" s="182"/>
      <c r="AA575" s="182"/>
      <c r="AB575" s="182"/>
      <c r="AC575" s="182"/>
      <c r="AD575" s="182"/>
      <c r="AE575" s="182"/>
      <c r="AF575" s="182"/>
      <c r="AG575" s="182"/>
      <c r="AH575" s="182"/>
      <c r="AI575" s="182"/>
      <c r="AJ575" s="182"/>
      <c r="AK575" s="182"/>
      <c r="AL575" s="182"/>
      <c r="AM575" s="182"/>
      <c r="AN575" s="182"/>
      <c r="AO575" s="182"/>
      <c r="AP575" s="23"/>
      <c r="AQ575" s="23"/>
      <c r="AR575" s="23"/>
      <c r="AS575" s="23"/>
      <c r="AT575" s="182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183"/>
      <c r="BS575" s="183"/>
      <c r="BT575" s="150"/>
      <c r="BU575" s="150"/>
      <c r="BV575" s="150"/>
      <c r="BW575" s="113"/>
      <c r="BX575" s="113"/>
      <c r="BY575" s="113"/>
      <c r="BZ575" s="23"/>
    </row>
    <row r="576" ht="15.75" customHeight="1">
      <c r="A576" s="148"/>
      <c r="B576" s="182"/>
      <c r="C576" s="23"/>
      <c r="D576" s="23"/>
      <c r="E576" s="23"/>
      <c r="F576" s="23"/>
      <c r="G576" s="23"/>
      <c r="H576" s="23"/>
      <c r="I576" s="23"/>
      <c r="J576" s="23"/>
      <c r="K576" s="23"/>
      <c r="L576" s="182"/>
      <c r="M576" s="182"/>
      <c r="N576" s="182"/>
      <c r="O576" s="182"/>
      <c r="P576" s="182"/>
      <c r="Q576" s="182"/>
      <c r="R576" s="182"/>
      <c r="S576" s="182"/>
      <c r="T576" s="182"/>
      <c r="U576" s="182"/>
      <c r="V576" s="182"/>
      <c r="W576" s="182"/>
      <c r="X576" s="182"/>
      <c r="Y576" s="182"/>
      <c r="Z576" s="182"/>
      <c r="AA576" s="182"/>
      <c r="AB576" s="182"/>
      <c r="AC576" s="182"/>
      <c r="AD576" s="182"/>
      <c r="AE576" s="182"/>
      <c r="AF576" s="182"/>
      <c r="AG576" s="182"/>
      <c r="AH576" s="182"/>
      <c r="AI576" s="182"/>
      <c r="AJ576" s="182"/>
      <c r="AK576" s="182"/>
      <c r="AL576" s="182"/>
      <c r="AM576" s="182"/>
      <c r="AN576" s="182"/>
      <c r="AO576" s="182"/>
      <c r="AP576" s="23"/>
      <c r="AQ576" s="23"/>
      <c r="AR576" s="23"/>
      <c r="AS576" s="23"/>
      <c r="AT576" s="182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183"/>
      <c r="BS576" s="183"/>
      <c r="BT576" s="150"/>
      <c r="BU576" s="150"/>
      <c r="BV576" s="150"/>
      <c r="BW576" s="113"/>
      <c r="BX576" s="113"/>
      <c r="BY576" s="113"/>
      <c r="BZ576" s="23"/>
    </row>
    <row r="577" ht="15.75" customHeight="1">
      <c r="A577" s="148"/>
      <c r="B577" s="182"/>
      <c r="C577" s="23"/>
      <c r="D577" s="23"/>
      <c r="E577" s="23"/>
      <c r="F577" s="23"/>
      <c r="G577" s="23"/>
      <c r="H577" s="23"/>
      <c r="I577" s="23"/>
      <c r="J577" s="23"/>
      <c r="K577" s="23"/>
      <c r="L577" s="182"/>
      <c r="M577" s="182"/>
      <c r="N577" s="182"/>
      <c r="O577" s="182"/>
      <c r="P577" s="182"/>
      <c r="Q577" s="182"/>
      <c r="R577" s="182"/>
      <c r="S577" s="182"/>
      <c r="T577" s="182"/>
      <c r="U577" s="182"/>
      <c r="V577" s="182"/>
      <c r="W577" s="182"/>
      <c r="X577" s="182"/>
      <c r="Y577" s="182"/>
      <c r="Z577" s="182"/>
      <c r="AA577" s="182"/>
      <c r="AB577" s="182"/>
      <c r="AC577" s="182"/>
      <c r="AD577" s="182"/>
      <c r="AE577" s="182"/>
      <c r="AF577" s="182"/>
      <c r="AG577" s="182"/>
      <c r="AH577" s="182"/>
      <c r="AI577" s="182"/>
      <c r="AJ577" s="182"/>
      <c r="AK577" s="182"/>
      <c r="AL577" s="182"/>
      <c r="AM577" s="182"/>
      <c r="AN577" s="182"/>
      <c r="AO577" s="182"/>
      <c r="AP577" s="23"/>
      <c r="AQ577" s="23"/>
      <c r="AR577" s="23"/>
      <c r="AS577" s="23"/>
      <c r="AT577" s="182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183"/>
      <c r="BS577" s="183"/>
      <c r="BT577" s="150"/>
      <c r="BU577" s="150"/>
      <c r="BV577" s="150"/>
      <c r="BW577" s="113"/>
      <c r="BX577" s="113"/>
      <c r="BY577" s="113"/>
      <c r="BZ577" s="23"/>
    </row>
    <row r="578" ht="15.75" customHeight="1">
      <c r="A578" s="148"/>
      <c r="B578" s="182"/>
      <c r="C578" s="23"/>
      <c r="D578" s="23"/>
      <c r="E578" s="23"/>
      <c r="F578" s="23"/>
      <c r="G578" s="23"/>
      <c r="H578" s="23"/>
      <c r="I578" s="23"/>
      <c r="J578" s="23"/>
      <c r="K578" s="23"/>
      <c r="L578" s="182"/>
      <c r="M578" s="182"/>
      <c r="N578" s="182"/>
      <c r="O578" s="182"/>
      <c r="P578" s="182"/>
      <c r="Q578" s="182"/>
      <c r="R578" s="182"/>
      <c r="S578" s="182"/>
      <c r="T578" s="182"/>
      <c r="U578" s="182"/>
      <c r="V578" s="182"/>
      <c r="W578" s="182"/>
      <c r="X578" s="182"/>
      <c r="Y578" s="182"/>
      <c r="Z578" s="182"/>
      <c r="AA578" s="182"/>
      <c r="AB578" s="182"/>
      <c r="AC578" s="182"/>
      <c r="AD578" s="182"/>
      <c r="AE578" s="182"/>
      <c r="AF578" s="182"/>
      <c r="AG578" s="182"/>
      <c r="AH578" s="182"/>
      <c r="AI578" s="182"/>
      <c r="AJ578" s="182"/>
      <c r="AK578" s="182"/>
      <c r="AL578" s="182"/>
      <c r="AM578" s="182"/>
      <c r="AN578" s="182"/>
      <c r="AO578" s="182"/>
      <c r="AP578" s="23"/>
      <c r="AQ578" s="23"/>
      <c r="AR578" s="23"/>
      <c r="AS578" s="23"/>
      <c r="AT578" s="182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183"/>
      <c r="BS578" s="183"/>
      <c r="BT578" s="150"/>
      <c r="BU578" s="150"/>
      <c r="BV578" s="150"/>
      <c r="BW578" s="113"/>
      <c r="BX578" s="113"/>
      <c r="BY578" s="113"/>
      <c r="BZ578" s="23"/>
    </row>
    <row r="579" ht="15.75" customHeight="1">
      <c r="A579" s="148"/>
      <c r="B579" s="182"/>
      <c r="C579" s="23"/>
      <c r="D579" s="23"/>
      <c r="E579" s="23"/>
      <c r="F579" s="23"/>
      <c r="G579" s="23"/>
      <c r="H579" s="23"/>
      <c r="I579" s="23"/>
      <c r="J579" s="23"/>
      <c r="K579" s="23"/>
      <c r="L579" s="182"/>
      <c r="M579" s="182"/>
      <c r="N579" s="182"/>
      <c r="O579" s="182"/>
      <c r="P579" s="182"/>
      <c r="Q579" s="182"/>
      <c r="R579" s="182"/>
      <c r="S579" s="182"/>
      <c r="T579" s="182"/>
      <c r="U579" s="182"/>
      <c r="V579" s="182"/>
      <c r="W579" s="182"/>
      <c r="X579" s="182"/>
      <c r="Y579" s="182"/>
      <c r="Z579" s="182"/>
      <c r="AA579" s="182"/>
      <c r="AB579" s="182"/>
      <c r="AC579" s="182"/>
      <c r="AD579" s="182"/>
      <c r="AE579" s="182"/>
      <c r="AF579" s="182"/>
      <c r="AG579" s="182"/>
      <c r="AH579" s="182"/>
      <c r="AI579" s="182"/>
      <c r="AJ579" s="182"/>
      <c r="AK579" s="182"/>
      <c r="AL579" s="182"/>
      <c r="AM579" s="182"/>
      <c r="AN579" s="182"/>
      <c r="AO579" s="182"/>
      <c r="AP579" s="23"/>
      <c r="AQ579" s="23"/>
      <c r="AR579" s="23"/>
      <c r="AS579" s="23"/>
      <c r="AT579" s="182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183"/>
      <c r="BS579" s="183"/>
      <c r="BT579" s="150"/>
      <c r="BU579" s="150"/>
      <c r="BV579" s="150"/>
      <c r="BW579" s="113"/>
      <c r="BX579" s="113"/>
      <c r="BY579" s="113"/>
      <c r="BZ579" s="23"/>
    </row>
    <row r="580" ht="15.75" customHeight="1">
      <c r="A580" s="148"/>
      <c r="B580" s="182"/>
      <c r="C580" s="23"/>
      <c r="D580" s="23"/>
      <c r="E580" s="23"/>
      <c r="F580" s="23"/>
      <c r="G580" s="23"/>
      <c r="H580" s="23"/>
      <c r="I580" s="23"/>
      <c r="J580" s="23"/>
      <c r="K580" s="23"/>
      <c r="L580" s="182"/>
      <c r="M580" s="182"/>
      <c r="N580" s="182"/>
      <c r="O580" s="182"/>
      <c r="P580" s="182"/>
      <c r="Q580" s="182"/>
      <c r="R580" s="182"/>
      <c r="S580" s="182"/>
      <c r="T580" s="182"/>
      <c r="U580" s="182"/>
      <c r="V580" s="182"/>
      <c r="W580" s="182"/>
      <c r="X580" s="182"/>
      <c r="Y580" s="182"/>
      <c r="Z580" s="182"/>
      <c r="AA580" s="182"/>
      <c r="AB580" s="182"/>
      <c r="AC580" s="182"/>
      <c r="AD580" s="182"/>
      <c r="AE580" s="182"/>
      <c r="AF580" s="182"/>
      <c r="AG580" s="182"/>
      <c r="AH580" s="182"/>
      <c r="AI580" s="182"/>
      <c r="AJ580" s="182"/>
      <c r="AK580" s="182"/>
      <c r="AL580" s="182"/>
      <c r="AM580" s="182"/>
      <c r="AN580" s="182"/>
      <c r="AO580" s="182"/>
      <c r="AP580" s="23"/>
      <c r="AQ580" s="23"/>
      <c r="AR580" s="23"/>
      <c r="AS580" s="23"/>
      <c r="AT580" s="182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183"/>
      <c r="BS580" s="183"/>
      <c r="BT580" s="150"/>
      <c r="BU580" s="150"/>
      <c r="BV580" s="150"/>
      <c r="BW580" s="113"/>
      <c r="BX580" s="113"/>
      <c r="BY580" s="113"/>
      <c r="BZ580" s="23"/>
    </row>
    <row r="581" ht="15.75" customHeight="1">
      <c r="A581" s="148"/>
      <c r="B581" s="182"/>
      <c r="C581" s="23"/>
      <c r="D581" s="23"/>
      <c r="E581" s="23"/>
      <c r="F581" s="23"/>
      <c r="G581" s="23"/>
      <c r="H581" s="23"/>
      <c r="I581" s="23"/>
      <c r="J581" s="23"/>
      <c r="K581" s="23"/>
      <c r="L581" s="182"/>
      <c r="M581" s="182"/>
      <c r="N581" s="182"/>
      <c r="O581" s="182"/>
      <c r="P581" s="182"/>
      <c r="Q581" s="182"/>
      <c r="R581" s="182"/>
      <c r="S581" s="182"/>
      <c r="T581" s="182"/>
      <c r="U581" s="182"/>
      <c r="V581" s="182"/>
      <c r="W581" s="182"/>
      <c r="X581" s="182"/>
      <c r="Y581" s="182"/>
      <c r="Z581" s="182"/>
      <c r="AA581" s="182"/>
      <c r="AB581" s="182"/>
      <c r="AC581" s="182"/>
      <c r="AD581" s="182"/>
      <c r="AE581" s="182"/>
      <c r="AF581" s="182"/>
      <c r="AG581" s="182"/>
      <c r="AH581" s="182"/>
      <c r="AI581" s="182"/>
      <c r="AJ581" s="182"/>
      <c r="AK581" s="182"/>
      <c r="AL581" s="182"/>
      <c r="AM581" s="182"/>
      <c r="AN581" s="182"/>
      <c r="AO581" s="182"/>
      <c r="AP581" s="23"/>
      <c r="AQ581" s="23"/>
      <c r="AR581" s="23"/>
      <c r="AS581" s="23"/>
      <c r="AT581" s="182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183"/>
      <c r="BS581" s="183"/>
      <c r="BT581" s="150"/>
      <c r="BU581" s="150"/>
      <c r="BV581" s="150"/>
      <c r="BW581" s="113"/>
      <c r="BX581" s="113"/>
      <c r="BY581" s="113"/>
      <c r="BZ581" s="23"/>
    </row>
    <row r="582" ht="15.75" customHeight="1">
      <c r="A582" s="148"/>
      <c r="B582" s="182"/>
      <c r="C582" s="23"/>
      <c r="D582" s="23"/>
      <c r="E582" s="23"/>
      <c r="F582" s="23"/>
      <c r="G582" s="23"/>
      <c r="H582" s="23"/>
      <c r="I582" s="23"/>
      <c r="J582" s="23"/>
      <c r="K582" s="23"/>
      <c r="L582" s="182"/>
      <c r="M582" s="182"/>
      <c r="N582" s="182"/>
      <c r="O582" s="182"/>
      <c r="P582" s="182"/>
      <c r="Q582" s="182"/>
      <c r="R582" s="182"/>
      <c r="S582" s="182"/>
      <c r="T582" s="182"/>
      <c r="U582" s="182"/>
      <c r="V582" s="182"/>
      <c r="W582" s="182"/>
      <c r="X582" s="182"/>
      <c r="Y582" s="182"/>
      <c r="Z582" s="182"/>
      <c r="AA582" s="182"/>
      <c r="AB582" s="182"/>
      <c r="AC582" s="182"/>
      <c r="AD582" s="182"/>
      <c r="AE582" s="182"/>
      <c r="AF582" s="182"/>
      <c r="AG582" s="182"/>
      <c r="AH582" s="182"/>
      <c r="AI582" s="182"/>
      <c r="AJ582" s="182"/>
      <c r="AK582" s="182"/>
      <c r="AL582" s="182"/>
      <c r="AM582" s="182"/>
      <c r="AN582" s="182"/>
      <c r="AO582" s="182"/>
      <c r="AP582" s="23"/>
      <c r="AQ582" s="23"/>
      <c r="AR582" s="23"/>
      <c r="AS582" s="23"/>
      <c r="AT582" s="182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183"/>
      <c r="BS582" s="183"/>
      <c r="BT582" s="150"/>
      <c r="BU582" s="150"/>
      <c r="BV582" s="150"/>
      <c r="BW582" s="113"/>
      <c r="BX582" s="113"/>
      <c r="BY582" s="113"/>
      <c r="BZ582" s="23"/>
    </row>
    <row r="583" ht="15.75" customHeight="1">
      <c r="A583" s="148"/>
      <c r="B583" s="182"/>
      <c r="C583" s="23"/>
      <c r="D583" s="23"/>
      <c r="E583" s="23"/>
      <c r="F583" s="23"/>
      <c r="G583" s="23"/>
      <c r="H583" s="23"/>
      <c r="I583" s="23"/>
      <c r="J583" s="23"/>
      <c r="K583" s="23"/>
      <c r="L583" s="182"/>
      <c r="M583" s="182"/>
      <c r="N583" s="182"/>
      <c r="O583" s="182"/>
      <c r="P583" s="182"/>
      <c r="Q583" s="182"/>
      <c r="R583" s="182"/>
      <c r="S583" s="182"/>
      <c r="T583" s="182"/>
      <c r="U583" s="182"/>
      <c r="V583" s="182"/>
      <c r="W583" s="182"/>
      <c r="X583" s="182"/>
      <c r="Y583" s="182"/>
      <c r="Z583" s="182"/>
      <c r="AA583" s="182"/>
      <c r="AB583" s="182"/>
      <c r="AC583" s="182"/>
      <c r="AD583" s="182"/>
      <c r="AE583" s="182"/>
      <c r="AF583" s="182"/>
      <c r="AG583" s="182"/>
      <c r="AH583" s="182"/>
      <c r="AI583" s="182"/>
      <c r="AJ583" s="182"/>
      <c r="AK583" s="182"/>
      <c r="AL583" s="182"/>
      <c r="AM583" s="182"/>
      <c r="AN583" s="182"/>
      <c r="AO583" s="182"/>
      <c r="AP583" s="23"/>
      <c r="AQ583" s="23"/>
      <c r="AR583" s="23"/>
      <c r="AS583" s="23"/>
      <c r="AT583" s="182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183"/>
      <c r="BS583" s="183"/>
      <c r="BT583" s="150"/>
      <c r="BU583" s="150"/>
      <c r="BV583" s="150"/>
      <c r="BW583" s="113"/>
      <c r="BX583" s="113"/>
      <c r="BY583" s="113"/>
      <c r="BZ583" s="23"/>
    </row>
    <row r="584" ht="15.75" customHeight="1">
      <c r="A584" s="148"/>
      <c r="B584" s="182"/>
      <c r="C584" s="23"/>
      <c r="D584" s="23"/>
      <c r="E584" s="23"/>
      <c r="F584" s="23"/>
      <c r="G584" s="23"/>
      <c r="H584" s="23"/>
      <c r="I584" s="23"/>
      <c r="J584" s="23"/>
      <c r="K584" s="23"/>
      <c r="L584" s="182"/>
      <c r="M584" s="182"/>
      <c r="N584" s="182"/>
      <c r="O584" s="182"/>
      <c r="P584" s="182"/>
      <c r="Q584" s="182"/>
      <c r="R584" s="182"/>
      <c r="S584" s="182"/>
      <c r="T584" s="182"/>
      <c r="U584" s="182"/>
      <c r="V584" s="182"/>
      <c r="W584" s="182"/>
      <c r="X584" s="182"/>
      <c r="Y584" s="182"/>
      <c r="Z584" s="182"/>
      <c r="AA584" s="182"/>
      <c r="AB584" s="182"/>
      <c r="AC584" s="182"/>
      <c r="AD584" s="182"/>
      <c r="AE584" s="182"/>
      <c r="AF584" s="182"/>
      <c r="AG584" s="182"/>
      <c r="AH584" s="182"/>
      <c r="AI584" s="182"/>
      <c r="AJ584" s="182"/>
      <c r="AK584" s="182"/>
      <c r="AL584" s="182"/>
      <c r="AM584" s="182"/>
      <c r="AN584" s="182"/>
      <c r="AO584" s="182"/>
      <c r="AP584" s="23"/>
      <c r="AQ584" s="23"/>
      <c r="AR584" s="23"/>
      <c r="AS584" s="23"/>
      <c r="AT584" s="182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183"/>
      <c r="BS584" s="183"/>
      <c r="BT584" s="150"/>
      <c r="BU584" s="150"/>
      <c r="BV584" s="150"/>
      <c r="BW584" s="113"/>
      <c r="BX584" s="113"/>
      <c r="BY584" s="113"/>
      <c r="BZ584" s="23"/>
    </row>
    <row r="585" ht="15.75" customHeight="1">
      <c r="A585" s="148"/>
      <c r="B585" s="182"/>
      <c r="C585" s="23"/>
      <c r="D585" s="23"/>
      <c r="E585" s="23"/>
      <c r="F585" s="23"/>
      <c r="G585" s="23"/>
      <c r="H585" s="23"/>
      <c r="I585" s="23"/>
      <c r="J585" s="23"/>
      <c r="K585" s="23"/>
      <c r="L585" s="182"/>
      <c r="M585" s="182"/>
      <c r="N585" s="182"/>
      <c r="O585" s="182"/>
      <c r="P585" s="182"/>
      <c r="Q585" s="182"/>
      <c r="R585" s="182"/>
      <c r="S585" s="182"/>
      <c r="T585" s="182"/>
      <c r="U585" s="182"/>
      <c r="V585" s="182"/>
      <c r="W585" s="182"/>
      <c r="X585" s="182"/>
      <c r="Y585" s="182"/>
      <c r="Z585" s="182"/>
      <c r="AA585" s="182"/>
      <c r="AB585" s="182"/>
      <c r="AC585" s="182"/>
      <c r="AD585" s="182"/>
      <c r="AE585" s="182"/>
      <c r="AF585" s="182"/>
      <c r="AG585" s="182"/>
      <c r="AH585" s="182"/>
      <c r="AI585" s="182"/>
      <c r="AJ585" s="182"/>
      <c r="AK585" s="182"/>
      <c r="AL585" s="182"/>
      <c r="AM585" s="182"/>
      <c r="AN585" s="182"/>
      <c r="AO585" s="182"/>
      <c r="AP585" s="23"/>
      <c r="AQ585" s="23"/>
      <c r="AR585" s="23"/>
      <c r="AS585" s="23"/>
      <c r="AT585" s="182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183"/>
      <c r="BS585" s="183"/>
      <c r="BT585" s="150"/>
      <c r="BU585" s="150"/>
      <c r="BV585" s="150"/>
      <c r="BW585" s="113"/>
      <c r="BX585" s="113"/>
      <c r="BY585" s="113"/>
      <c r="BZ585" s="23"/>
    </row>
    <row r="586" ht="15.75" customHeight="1">
      <c r="A586" s="148"/>
      <c r="B586" s="182"/>
      <c r="C586" s="23"/>
      <c r="D586" s="23"/>
      <c r="E586" s="23"/>
      <c r="F586" s="23"/>
      <c r="G586" s="23"/>
      <c r="H586" s="23"/>
      <c r="I586" s="23"/>
      <c r="J586" s="23"/>
      <c r="K586" s="23"/>
      <c r="L586" s="182"/>
      <c r="M586" s="182"/>
      <c r="N586" s="182"/>
      <c r="O586" s="182"/>
      <c r="P586" s="182"/>
      <c r="Q586" s="182"/>
      <c r="R586" s="182"/>
      <c r="S586" s="182"/>
      <c r="T586" s="182"/>
      <c r="U586" s="182"/>
      <c r="V586" s="182"/>
      <c r="W586" s="182"/>
      <c r="X586" s="182"/>
      <c r="Y586" s="182"/>
      <c r="Z586" s="182"/>
      <c r="AA586" s="182"/>
      <c r="AB586" s="182"/>
      <c r="AC586" s="182"/>
      <c r="AD586" s="182"/>
      <c r="AE586" s="182"/>
      <c r="AF586" s="182"/>
      <c r="AG586" s="182"/>
      <c r="AH586" s="182"/>
      <c r="AI586" s="182"/>
      <c r="AJ586" s="182"/>
      <c r="AK586" s="182"/>
      <c r="AL586" s="182"/>
      <c r="AM586" s="182"/>
      <c r="AN586" s="182"/>
      <c r="AO586" s="182"/>
      <c r="AP586" s="23"/>
      <c r="AQ586" s="23"/>
      <c r="AR586" s="23"/>
      <c r="AS586" s="23"/>
      <c r="AT586" s="182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183"/>
      <c r="BS586" s="183"/>
      <c r="BT586" s="150"/>
      <c r="BU586" s="150"/>
      <c r="BV586" s="150"/>
      <c r="BW586" s="113"/>
      <c r="BX586" s="113"/>
      <c r="BY586" s="113"/>
      <c r="BZ586" s="23"/>
    </row>
    <row r="587" ht="15.75" customHeight="1">
      <c r="A587" s="148"/>
      <c r="B587" s="182"/>
      <c r="C587" s="23"/>
      <c r="D587" s="23"/>
      <c r="E587" s="23"/>
      <c r="F587" s="23"/>
      <c r="G587" s="23"/>
      <c r="H587" s="23"/>
      <c r="I587" s="23"/>
      <c r="J587" s="23"/>
      <c r="K587" s="23"/>
      <c r="L587" s="182"/>
      <c r="M587" s="182"/>
      <c r="N587" s="182"/>
      <c r="O587" s="182"/>
      <c r="P587" s="182"/>
      <c r="Q587" s="182"/>
      <c r="R587" s="182"/>
      <c r="S587" s="182"/>
      <c r="T587" s="182"/>
      <c r="U587" s="182"/>
      <c r="V587" s="182"/>
      <c r="W587" s="182"/>
      <c r="X587" s="182"/>
      <c r="Y587" s="182"/>
      <c r="Z587" s="182"/>
      <c r="AA587" s="182"/>
      <c r="AB587" s="182"/>
      <c r="AC587" s="182"/>
      <c r="AD587" s="182"/>
      <c r="AE587" s="182"/>
      <c r="AF587" s="182"/>
      <c r="AG587" s="182"/>
      <c r="AH587" s="182"/>
      <c r="AI587" s="182"/>
      <c r="AJ587" s="182"/>
      <c r="AK587" s="182"/>
      <c r="AL587" s="182"/>
      <c r="AM587" s="182"/>
      <c r="AN587" s="182"/>
      <c r="AO587" s="182"/>
      <c r="AP587" s="23"/>
      <c r="AQ587" s="23"/>
      <c r="AR587" s="23"/>
      <c r="AS587" s="23"/>
      <c r="AT587" s="182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183"/>
      <c r="BS587" s="183"/>
      <c r="BT587" s="150"/>
      <c r="BU587" s="150"/>
      <c r="BV587" s="150"/>
      <c r="BW587" s="113"/>
      <c r="BX587" s="113"/>
      <c r="BY587" s="113"/>
      <c r="BZ587" s="23"/>
    </row>
    <row r="588" ht="15.75" customHeight="1">
      <c r="A588" s="148"/>
      <c r="B588" s="182"/>
      <c r="C588" s="23"/>
      <c r="D588" s="23"/>
      <c r="E588" s="23"/>
      <c r="F588" s="23"/>
      <c r="G588" s="23"/>
      <c r="H588" s="23"/>
      <c r="I588" s="23"/>
      <c r="J588" s="23"/>
      <c r="K588" s="23"/>
      <c r="L588" s="182"/>
      <c r="M588" s="182"/>
      <c r="N588" s="182"/>
      <c r="O588" s="182"/>
      <c r="P588" s="182"/>
      <c r="Q588" s="182"/>
      <c r="R588" s="182"/>
      <c r="S588" s="182"/>
      <c r="T588" s="182"/>
      <c r="U588" s="182"/>
      <c r="V588" s="182"/>
      <c r="W588" s="182"/>
      <c r="X588" s="182"/>
      <c r="Y588" s="182"/>
      <c r="Z588" s="182"/>
      <c r="AA588" s="182"/>
      <c r="AB588" s="182"/>
      <c r="AC588" s="182"/>
      <c r="AD588" s="182"/>
      <c r="AE588" s="182"/>
      <c r="AF588" s="182"/>
      <c r="AG588" s="182"/>
      <c r="AH588" s="182"/>
      <c r="AI588" s="182"/>
      <c r="AJ588" s="182"/>
      <c r="AK588" s="182"/>
      <c r="AL588" s="182"/>
      <c r="AM588" s="182"/>
      <c r="AN588" s="182"/>
      <c r="AO588" s="182"/>
      <c r="AP588" s="23"/>
      <c r="AQ588" s="23"/>
      <c r="AR588" s="23"/>
      <c r="AS588" s="23"/>
      <c r="AT588" s="182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183"/>
      <c r="BS588" s="183"/>
      <c r="BT588" s="150"/>
      <c r="BU588" s="150"/>
      <c r="BV588" s="150"/>
      <c r="BW588" s="113"/>
      <c r="BX588" s="113"/>
      <c r="BY588" s="113"/>
      <c r="BZ588" s="23"/>
    </row>
    <row r="589" ht="15.75" customHeight="1">
      <c r="A589" s="148"/>
      <c r="B589" s="182"/>
      <c r="C589" s="23"/>
      <c r="D589" s="23"/>
      <c r="E589" s="23"/>
      <c r="F589" s="23"/>
      <c r="G589" s="23"/>
      <c r="H589" s="23"/>
      <c r="I589" s="23"/>
      <c r="J589" s="23"/>
      <c r="K589" s="23"/>
      <c r="L589" s="182"/>
      <c r="M589" s="182"/>
      <c r="N589" s="182"/>
      <c r="O589" s="182"/>
      <c r="P589" s="182"/>
      <c r="Q589" s="182"/>
      <c r="R589" s="182"/>
      <c r="S589" s="182"/>
      <c r="T589" s="182"/>
      <c r="U589" s="182"/>
      <c r="V589" s="182"/>
      <c r="W589" s="182"/>
      <c r="X589" s="182"/>
      <c r="Y589" s="182"/>
      <c r="Z589" s="182"/>
      <c r="AA589" s="182"/>
      <c r="AB589" s="182"/>
      <c r="AC589" s="182"/>
      <c r="AD589" s="182"/>
      <c r="AE589" s="182"/>
      <c r="AF589" s="182"/>
      <c r="AG589" s="182"/>
      <c r="AH589" s="182"/>
      <c r="AI589" s="182"/>
      <c r="AJ589" s="182"/>
      <c r="AK589" s="182"/>
      <c r="AL589" s="182"/>
      <c r="AM589" s="182"/>
      <c r="AN589" s="182"/>
      <c r="AO589" s="182"/>
      <c r="AP589" s="23"/>
      <c r="AQ589" s="23"/>
      <c r="AR589" s="23"/>
      <c r="AS589" s="23"/>
      <c r="AT589" s="182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183"/>
      <c r="BS589" s="183"/>
      <c r="BT589" s="150"/>
      <c r="BU589" s="150"/>
      <c r="BV589" s="150"/>
      <c r="BW589" s="113"/>
      <c r="BX589" s="113"/>
      <c r="BY589" s="113"/>
      <c r="BZ589" s="23"/>
    </row>
    <row r="590" ht="15.75" customHeight="1">
      <c r="A590" s="148"/>
      <c r="B590" s="182"/>
      <c r="C590" s="23"/>
      <c r="D590" s="23"/>
      <c r="E590" s="23"/>
      <c r="F590" s="23"/>
      <c r="G590" s="23"/>
      <c r="H590" s="23"/>
      <c r="I590" s="23"/>
      <c r="J590" s="23"/>
      <c r="K590" s="23"/>
      <c r="L590" s="182"/>
      <c r="M590" s="182"/>
      <c r="N590" s="182"/>
      <c r="O590" s="182"/>
      <c r="P590" s="182"/>
      <c r="Q590" s="182"/>
      <c r="R590" s="182"/>
      <c r="S590" s="182"/>
      <c r="T590" s="182"/>
      <c r="U590" s="182"/>
      <c r="V590" s="182"/>
      <c r="W590" s="182"/>
      <c r="X590" s="182"/>
      <c r="Y590" s="182"/>
      <c r="Z590" s="182"/>
      <c r="AA590" s="182"/>
      <c r="AB590" s="182"/>
      <c r="AC590" s="182"/>
      <c r="AD590" s="182"/>
      <c r="AE590" s="182"/>
      <c r="AF590" s="182"/>
      <c r="AG590" s="182"/>
      <c r="AH590" s="182"/>
      <c r="AI590" s="182"/>
      <c r="AJ590" s="182"/>
      <c r="AK590" s="182"/>
      <c r="AL590" s="182"/>
      <c r="AM590" s="182"/>
      <c r="AN590" s="182"/>
      <c r="AO590" s="182"/>
      <c r="AP590" s="23"/>
      <c r="AQ590" s="23"/>
      <c r="AR590" s="23"/>
      <c r="AS590" s="23"/>
      <c r="AT590" s="182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183"/>
      <c r="BS590" s="183"/>
      <c r="BT590" s="150"/>
      <c r="BU590" s="150"/>
      <c r="BV590" s="150"/>
      <c r="BW590" s="113"/>
      <c r="BX590" s="113"/>
      <c r="BY590" s="113"/>
      <c r="BZ590" s="23"/>
    </row>
    <row r="591" ht="15.75" customHeight="1">
      <c r="A591" s="148"/>
      <c r="B591" s="182"/>
      <c r="C591" s="23"/>
      <c r="D591" s="23"/>
      <c r="E591" s="23"/>
      <c r="F591" s="23"/>
      <c r="G591" s="23"/>
      <c r="H591" s="23"/>
      <c r="I591" s="23"/>
      <c r="J591" s="23"/>
      <c r="K591" s="23"/>
      <c r="L591" s="182"/>
      <c r="M591" s="182"/>
      <c r="N591" s="182"/>
      <c r="O591" s="182"/>
      <c r="P591" s="182"/>
      <c r="Q591" s="182"/>
      <c r="R591" s="182"/>
      <c r="S591" s="182"/>
      <c r="T591" s="182"/>
      <c r="U591" s="182"/>
      <c r="V591" s="182"/>
      <c r="W591" s="182"/>
      <c r="X591" s="182"/>
      <c r="Y591" s="182"/>
      <c r="Z591" s="182"/>
      <c r="AA591" s="182"/>
      <c r="AB591" s="182"/>
      <c r="AC591" s="182"/>
      <c r="AD591" s="182"/>
      <c r="AE591" s="182"/>
      <c r="AF591" s="182"/>
      <c r="AG591" s="182"/>
      <c r="AH591" s="182"/>
      <c r="AI591" s="182"/>
      <c r="AJ591" s="182"/>
      <c r="AK591" s="182"/>
      <c r="AL591" s="182"/>
      <c r="AM591" s="182"/>
      <c r="AN591" s="182"/>
      <c r="AO591" s="182"/>
      <c r="AP591" s="23"/>
      <c r="AQ591" s="23"/>
      <c r="AR591" s="23"/>
      <c r="AS591" s="23"/>
      <c r="AT591" s="182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183"/>
      <c r="BS591" s="183"/>
      <c r="BT591" s="150"/>
      <c r="BU591" s="150"/>
      <c r="BV591" s="150"/>
      <c r="BW591" s="113"/>
      <c r="BX591" s="113"/>
      <c r="BY591" s="113"/>
      <c r="BZ591" s="23"/>
    </row>
    <row r="592" ht="15.75" customHeight="1">
      <c r="A592" s="148"/>
      <c r="B592" s="182"/>
      <c r="C592" s="23"/>
      <c r="D592" s="23"/>
      <c r="E592" s="23"/>
      <c r="F592" s="23"/>
      <c r="G592" s="23"/>
      <c r="H592" s="23"/>
      <c r="I592" s="23"/>
      <c r="J592" s="23"/>
      <c r="K592" s="23"/>
      <c r="L592" s="182"/>
      <c r="M592" s="182"/>
      <c r="N592" s="182"/>
      <c r="O592" s="182"/>
      <c r="P592" s="182"/>
      <c r="Q592" s="182"/>
      <c r="R592" s="182"/>
      <c r="S592" s="182"/>
      <c r="T592" s="182"/>
      <c r="U592" s="182"/>
      <c r="V592" s="182"/>
      <c r="W592" s="182"/>
      <c r="X592" s="182"/>
      <c r="Y592" s="182"/>
      <c r="Z592" s="182"/>
      <c r="AA592" s="182"/>
      <c r="AB592" s="182"/>
      <c r="AC592" s="182"/>
      <c r="AD592" s="182"/>
      <c r="AE592" s="182"/>
      <c r="AF592" s="182"/>
      <c r="AG592" s="182"/>
      <c r="AH592" s="182"/>
      <c r="AI592" s="182"/>
      <c r="AJ592" s="182"/>
      <c r="AK592" s="182"/>
      <c r="AL592" s="182"/>
      <c r="AM592" s="182"/>
      <c r="AN592" s="182"/>
      <c r="AO592" s="182"/>
      <c r="AP592" s="23"/>
      <c r="AQ592" s="23"/>
      <c r="AR592" s="23"/>
      <c r="AS592" s="23"/>
      <c r="AT592" s="182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183"/>
      <c r="BS592" s="183"/>
      <c r="BT592" s="150"/>
      <c r="BU592" s="150"/>
      <c r="BV592" s="150"/>
      <c r="BW592" s="113"/>
      <c r="BX592" s="113"/>
      <c r="BY592" s="113"/>
      <c r="BZ592" s="23"/>
    </row>
    <row r="593" ht="15.75" customHeight="1">
      <c r="A593" s="148"/>
      <c r="B593" s="182"/>
      <c r="C593" s="23"/>
      <c r="D593" s="23"/>
      <c r="E593" s="23"/>
      <c r="F593" s="23"/>
      <c r="G593" s="23"/>
      <c r="H593" s="23"/>
      <c r="I593" s="23"/>
      <c r="J593" s="23"/>
      <c r="K593" s="23"/>
      <c r="L593" s="182"/>
      <c r="M593" s="182"/>
      <c r="N593" s="182"/>
      <c r="O593" s="182"/>
      <c r="P593" s="182"/>
      <c r="Q593" s="182"/>
      <c r="R593" s="182"/>
      <c r="S593" s="182"/>
      <c r="T593" s="182"/>
      <c r="U593" s="182"/>
      <c r="V593" s="182"/>
      <c r="W593" s="182"/>
      <c r="X593" s="182"/>
      <c r="Y593" s="182"/>
      <c r="Z593" s="182"/>
      <c r="AA593" s="182"/>
      <c r="AB593" s="182"/>
      <c r="AC593" s="182"/>
      <c r="AD593" s="182"/>
      <c r="AE593" s="182"/>
      <c r="AF593" s="182"/>
      <c r="AG593" s="182"/>
      <c r="AH593" s="182"/>
      <c r="AI593" s="182"/>
      <c r="AJ593" s="182"/>
      <c r="AK593" s="182"/>
      <c r="AL593" s="182"/>
      <c r="AM593" s="182"/>
      <c r="AN593" s="182"/>
      <c r="AO593" s="182"/>
      <c r="AP593" s="23"/>
      <c r="AQ593" s="23"/>
      <c r="AR593" s="23"/>
      <c r="AS593" s="23"/>
      <c r="AT593" s="182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183"/>
      <c r="BS593" s="183"/>
      <c r="BT593" s="150"/>
      <c r="BU593" s="150"/>
      <c r="BV593" s="150"/>
      <c r="BW593" s="113"/>
      <c r="BX593" s="113"/>
      <c r="BY593" s="113"/>
      <c r="BZ593" s="23"/>
    </row>
    <row r="594" ht="15.75" customHeight="1">
      <c r="A594" s="148"/>
      <c r="B594" s="182"/>
      <c r="C594" s="23"/>
      <c r="D594" s="23"/>
      <c r="E594" s="23"/>
      <c r="F594" s="23"/>
      <c r="G594" s="23"/>
      <c r="H594" s="23"/>
      <c r="I594" s="23"/>
      <c r="J594" s="23"/>
      <c r="K594" s="23"/>
      <c r="L594" s="182"/>
      <c r="M594" s="182"/>
      <c r="N594" s="182"/>
      <c r="O594" s="182"/>
      <c r="P594" s="182"/>
      <c r="Q594" s="182"/>
      <c r="R594" s="182"/>
      <c r="S594" s="182"/>
      <c r="T594" s="182"/>
      <c r="U594" s="182"/>
      <c r="V594" s="182"/>
      <c r="W594" s="182"/>
      <c r="X594" s="182"/>
      <c r="Y594" s="182"/>
      <c r="Z594" s="182"/>
      <c r="AA594" s="182"/>
      <c r="AB594" s="182"/>
      <c r="AC594" s="182"/>
      <c r="AD594" s="182"/>
      <c r="AE594" s="182"/>
      <c r="AF594" s="182"/>
      <c r="AG594" s="182"/>
      <c r="AH594" s="182"/>
      <c r="AI594" s="182"/>
      <c r="AJ594" s="182"/>
      <c r="AK594" s="182"/>
      <c r="AL594" s="182"/>
      <c r="AM594" s="182"/>
      <c r="AN594" s="182"/>
      <c r="AO594" s="182"/>
      <c r="AP594" s="23"/>
      <c r="AQ594" s="23"/>
      <c r="AR594" s="23"/>
      <c r="AS594" s="23"/>
      <c r="AT594" s="182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183"/>
      <c r="BS594" s="183"/>
      <c r="BT594" s="150"/>
      <c r="BU594" s="150"/>
      <c r="BV594" s="150"/>
      <c r="BW594" s="113"/>
      <c r="BX594" s="113"/>
      <c r="BY594" s="113"/>
      <c r="BZ594" s="23"/>
    </row>
    <row r="595" ht="15.75" customHeight="1">
      <c r="A595" s="148"/>
      <c r="B595" s="182"/>
      <c r="C595" s="23"/>
      <c r="D595" s="23"/>
      <c r="E595" s="23"/>
      <c r="F595" s="23"/>
      <c r="G595" s="23"/>
      <c r="H595" s="23"/>
      <c r="I595" s="23"/>
      <c r="J595" s="23"/>
      <c r="K595" s="23"/>
      <c r="L595" s="182"/>
      <c r="M595" s="182"/>
      <c r="N595" s="182"/>
      <c r="O595" s="182"/>
      <c r="P595" s="182"/>
      <c r="Q595" s="182"/>
      <c r="R595" s="182"/>
      <c r="S595" s="182"/>
      <c r="T595" s="182"/>
      <c r="U595" s="182"/>
      <c r="V595" s="182"/>
      <c r="W595" s="182"/>
      <c r="X595" s="182"/>
      <c r="Y595" s="182"/>
      <c r="Z595" s="182"/>
      <c r="AA595" s="182"/>
      <c r="AB595" s="182"/>
      <c r="AC595" s="182"/>
      <c r="AD595" s="182"/>
      <c r="AE595" s="182"/>
      <c r="AF595" s="182"/>
      <c r="AG595" s="182"/>
      <c r="AH595" s="182"/>
      <c r="AI595" s="182"/>
      <c r="AJ595" s="182"/>
      <c r="AK595" s="182"/>
      <c r="AL595" s="182"/>
      <c r="AM595" s="182"/>
      <c r="AN595" s="182"/>
      <c r="AO595" s="182"/>
      <c r="AP595" s="23"/>
      <c r="AQ595" s="23"/>
      <c r="AR595" s="23"/>
      <c r="AS595" s="23"/>
      <c r="AT595" s="182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183"/>
      <c r="BS595" s="183"/>
      <c r="BT595" s="150"/>
      <c r="BU595" s="150"/>
      <c r="BV595" s="150"/>
      <c r="BW595" s="113"/>
      <c r="BX595" s="113"/>
      <c r="BY595" s="113"/>
      <c r="BZ595" s="23"/>
    </row>
    <row r="596" ht="15.75" customHeight="1">
      <c r="A596" s="148"/>
      <c r="B596" s="182"/>
      <c r="C596" s="23"/>
      <c r="D596" s="23"/>
      <c r="E596" s="23"/>
      <c r="F596" s="23"/>
      <c r="G596" s="23"/>
      <c r="H596" s="23"/>
      <c r="I596" s="23"/>
      <c r="J596" s="23"/>
      <c r="K596" s="23"/>
      <c r="L596" s="182"/>
      <c r="M596" s="182"/>
      <c r="N596" s="182"/>
      <c r="O596" s="182"/>
      <c r="P596" s="182"/>
      <c r="Q596" s="182"/>
      <c r="R596" s="182"/>
      <c r="S596" s="182"/>
      <c r="T596" s="182"/>
      <c r="U596" s="182"/>
      <c r="V596" s="182"/>
      <c r="W596" s="182"/>
      <c r="X596" s="182"/>
      <c r="Y596" s="182"/>
      <c r="Z596" s="182"/>
      <c r="AA596" s="182"/>
      <c r="AB596" s="182"/>
      <c r="AC596" s="182"/>
      <c r="AD596" s="182"/>
      <c r="AE596" s="182"/>
      <c r="AF596" s="182"/>
      <c r="AG596" s="182"/>
      <c r="AH596" s="182"/>
      <c r="AI596" s="182"/>
      <c r="AJ596" s="182"/>
      <c r="AK596" s="182"/>
      <c r="AL596" s="182"/>
      <c r="AM596" s="182"/>
      <c r="AN596" s="182"/>
      <c r="AO596" s="182"/>
      <c r="AP596" s="23"/>
      <c r="AQ596" s="23"/>
      <c r="AR596" s="23"/>
      <c r="AS596" s="23"/>
      <c r="AT596" s="182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183"/>
      <c r="BS596" s="183"/>
      <c r="BT596" s="150"/>
      <c r="BU596" s="150"/>
      <c r="BV596" s="150"/>
      <c r="BW596" s="113"/>
      <c r="BX596" s="113"/>
      <c r="BY596" s="113"/>
      <c r="BZ596" s="23"/>
    </row>
    <row r="597" ht="15.75" customHeight="1">
      <c r="A597" s="148"/>
      <c r="B597" s="182"/>
      <c r="C597" s="23"/>
      <c r="D597" s="23"/>
      <c r="E597" s="23"/>
      <c r="F597" s="23"/>
      <c r="G597" s="23"/>
      <c r="H597" s="23"/>
      <c r="I597" s="23"/>
      <c r="J597" s="23"/>
      <c r="K597" s="23"/>
      <c r="L597" s="182"/>
      <c r="M597" s="182"/>
      <c r="N597" s="182"/>
      <c r="O597" s="182"/>
      <c r="P597" s="182"/>
      <c r="Q597" s="182"/>
      <c r="R597" s="182"/>
      <c r="S597" s="182"/>
      <c r="T597" s="182"/>
      <c r="U597" s="182"/>
      <c r="V597" s="182"/>
      <c r="W597" s="182"/>
      <c r="X597" s="182"/>
      <c r="Y597" s="182"/>
      <c r="Z597" s="182"/>
      <c r="AA597" s="182"/>
      <c r="AB597" s="182"/>
      <c r="AC597" s="182"/>
      <c r="AD597" s="182"/>
      <c r="AE597" s="182"/>
      <c r="AF597" s="182"/>
      <c r="AG597" s="182"/>
      <c r="AH597" s="182"/>
      <c r="AI597" s="182"/>
      <c r="AJ597" s="182"/>
      <c r="AK597" s="182"/>
      <c r="AL597" s="182"/>
      <c r="AM597" s="182"/>
      <c r="AN597" s="182"/>
      <c r="AO597" s="182"/>
      <c r="AP597" s="23"/>
      <c r="AQ597" s="23"/>
      <c r="AR597" s="23"/>
      <c r="AS597" s="23"/>
      <c r="AT597" s="182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183"/>
      <c r="BS597" s="183"/>
      <c r="BT597" s="150"/>
      <c r="BU597" s="150"/>
      <c r="BV597" s="150"/>
      <c r="BW597" s="113"/>
      <c r="BX597" s="113"/>
      <c r="BY597" s="113"/>
      <c r="BZ597" s="23"/>
    </row>
    <row r="598" ht="15.75" customHeight="1">
      <c r="A598" s="148"/>
      <c r="B598" s="182"/>
      <c r="C598" s="23"/>
      <c r="D598" s="23"/>
      <c r="E598" s="23"/>
      <c r="F598" s="23"/>
      <c r="G598" s="23"/>
      <c r="H598" s="23"/>
      <c r="I598" s="23"/>
      <c r="J598" s="23"/>
      <c r="K598" s="23"/>
      <c r="L598" s="182"/>
      <c r="M598" s="182"/>
      <c r="N598" s="182"/>
      <c r="O598" s="182"/>
      <c r="P598" s="182"/>
      <c r="Q598" s="182"/>
      <c r="R598" s="182"/>
      <c r="S598" s="182"/>
      <c r="T598" s="182"/>
      <c r="U598" s="182"/>
      <c r="V598" s="182"/>
      <c r="W598" s="182"/>
      <c r="X598" s="182"/>
      <c r="Y598" s="182"/>
      <c r="Z598" s="182"/>
      <c r="AA598" s="182"/>
      <c r="AB598" s="182"/>
      <c r="AC598" s="182"/>
      <c r="AD598" s="182"/>
      <c r="AE598" s="182"/>
      <c r="AF598" s="182"/>
      <c r="AG598" s="182"/>
      <c r="AH598" s="182"/>
      <c r="AI598" s="182"/>
      <c r="AJ598" s="182"/>
      <c r="AK598" s="182"/>
      <c r="AL598" s="182"/>
      <c r="AM598" s="182"/>
      <c r="AN598" s="182"/>
      <c r="AO598" s="182"/>
      <c r="AP598" s="23"/>
      <c r="AQ598" s="23"/>
      <c r="AR598" s="23"/>
      <c r="AS598" s="23"/>
      <c r="AT598" s="182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183"/>
      <c r="BS598" s="183"/>
      <c r="BT598" s="150"/>
      <c r="BU598" s="150"/>
      <c r="BV598" s="150"/>
      <c r="BW598" s="113"/>
      <c r="BX598" s="113"/>
      <c r="BY598" s="113"/>
      <c r="BZ598" s="23"/>
    </row>
    <row r="599" ht="15.75" customHeight="1">
      <c r="A599" s="148"/>
      <c r="B599" s="182"/>
      <c r="C599" s="23"/>
      <c r="D599" s="23"/>
      <c r="E599" s="23"/>
      <c r="F599" s="23"/>
      <c r="G599" s="23"/>
      <c r="H599" s="23"/>
      <c r="I599" s="23"/>
      <c r="J599" s="23"/>
      <c r="K599" s="23"/>
      <c r="L599" s="182"/>
      <c r="M599" s="182"/>
      <c r="N599" s="182"/>
      <c r="O599" s="182"/>
      <c r="P599" s="182"/>
      <c r="Q599" s="182"/>
      <c r="R599" s="182"/>
      <c r="S599" s="182"/>
      <c r="T599" s="182"/>
      <c r="U599" s="182"/>
      <c r="V599" s="182"/>
      <c r="W599" s="182"/>
      <c r="X599" s="182"/>
      <c r="Y599" s="182"/>
      <c r="Z599" s="182"/>
      <c r="AA599" s="182"/>
      <c r="AB599" s="182"/>
      <c r="AC599" s="182"/>
      <c r="AD599" s="182"/>
      <c r="AE599" s="182"/>
      <c r="AF599" s="182"/>
      <c r="AG599" s="182"/>
      <c r="AH599" s="182"/>
      <c r="AI599" s="182"/>
      <c r="AJ599" s="182"/>
      <c r="AK599" s="182"/>
      <c r="AL599" s="182"/>
      <c r="AM599" s="182"/>
      <c r="AN599" s="182"/>
      <c r="AO599" s="182"/>
      <c r="AP599" s="23"/>
      <c r="AQ599" s="23"/>
      <c r="AR599" s="23"/>
      <c r="AS599" s="23"/>
      <c r="AT599" s="182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183"/>
      <c r="BS599" s="183"/>
      <c r="BT599" s="150"/>
      <c r="BU599" s="150"/>
      <c r="BV599" s="150"/>
      <c r="BW599" s="113"/>
      <c r="BX599" s="113"/>
      <c r="BY599" s="113"/>
      <c r="BZ599" s="23"/>
    </row>
    <row r="600" ht="15.75" customHeight="1">
      <c r="A600" s="148"/>
      <c r="B600" s="182"/>
      <c r="C600" s="23"/>
      <c r="D600" s="23"/>
      <c r="E600" s="23"/>
      <c r="F600" s="23"/>
      <c r="G600" s="23"/>
      <c r="H600" s="23"/>
      <c r="I600" s="23"/>
      <c r="J600" s="23"/>
      <c r="K600" s="23"/>
      <c r="L600" s="182"/>
      <c r="M600" s="182"/>
      <c r="N600" s="182"/>
      <c r="O600" s="182"/>
      <c r="P600" s="182"/>
      <c r="Q600" s="182"/>
      <c r="R600" s="182"/>
      <c r="S600" s="182"/>
      <c r="T600" s="182"/>
      <c r="U600" s="182"/>
      <c r="V600" s="182"/>
      <c r="W600" s="182"/>
      <c r="X600" s="182"/>
      <c r="Y600" s="182"/>
      <c r="Z600" s="182"/>
      <c r="AA600" s="182"/>
      <c r="AB600" s="182"/>
      <c r="AC600" s="182"/>
      <c r="AD600" s="182"/>
      <c r="AE600" s="182"/>
      <c r="AF600" s="182"/>
      <c r="AG600" s="182"/>
      <c r="AH600" s="182"/>
      <c r="AI600" s="182"/>
      <c r="AJ600" s="182"/>
      <c r="AK600" s="182"/>
      <c r="AL600" s="182"/>
      <c r="AM600" s="182"/>
      <c r="AN600" s="182"/>
      <c r="AO600" s="182"/>
      <c r="AP600" s="23"/>
      <c r="AQ600" s="23"/>
      <c r="AR600" s="23"/>
      <c r="AS600" s="23"/>
      <c r="AT600" s="182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183"/>
      <c r="BS600" s="183"/>
      <c r="BT600" s="150"/>
      <c r="BU600" s="150"/>
      <c r="BV600" s="150"/>
      <c r="BW600" s="113"/>
      <c r="BX600" s="113"/>
      <c r="BY600" s="113"/>
      <c r="BZ600" s="23"/>
    </row>
    <row r="601" ht="15.75" customHeight="1">
      <c r="A601" s="148"/>
      <c r="B601" s="182"/>
      <c r="C601" s="23"/>
      <c r="D601" s="23"/>
      <c r="E601" s="23"/>
      <c r="F601" s="23"/>
      <c r="G601" s="23"/>
      <c r="H601" s="23"/>
      <c r="I601" s="23"/>
      <c r="J601" s="23"/>
      <c r="K601" s="23"/>
      <c r="L601" s="182"/>
      <c r="M601" s="182"/>
      <c r="N601" s="182"/>
      <c r="O601" s="182"/>
      <c r="P601" s="182"/>
      <c r="Q601" s="182"/>
      <c r="R601" s="182"/>
      <c r="S601" s="182"/>
      <c r="T601" s="182"/>
      <c r="U601" s="182"/>
      <c r="V601" s="182"/>
      <c r="W601" s="182"/>
      <c r="X601" s="182"/>
      <c r="Y601" s="182"/>
      <c r="Z601" s="182"/>
      <c r="AA601" s="182"/>
      <c r="AB601" s="182"/>
      <c r="AC601" s="182"/>
      <c r="AD601" s="182"/>
      <c r="AE601" s="182"/>
      <c r="AF601" s="182"/>
      <c r="AG601" s="182"/>
      <c r="AH601" s="182"/>
      <c r="AI601" s="182"/>
      <c r="AJ601" s="182"/>
      <c r="AK601" s="182"/>
      <c r="AL601" s="182"/>
      <c r="AM601" s="182"/>
      <c r="AN601" s="182"/>
      <c r="AO601" s="182"/>
      <c r="AP601" s="23"/>
      <c r="AQ601" s="23"/>
      <c r="AR601" s="23"/>
      <c r="AS601" s="23"/>
      <c r="AT601" s="182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183"/>
      <c r="BS601" s="183"/>
      <c r="BT601" s="150"/>
      <c r="BU601" s="150"/>
      <c r="BV601" s="150"/>
      <c r="BW601" s="113"/>
      <c r="BX601" s="113"/>
      <c r="BY601" s="113"/>
      <c r="BZ601" s="23"/>
    </row>
    <row r="602" ht="15.75" customHeight="1">
      <c r="A602" s="148"/>
      <c r="B602" s="182"/>
      <c r="C602" s="23"/>
      <c r="D602" s="23"/>
      <c r="E602" s="23"/>
      <c r="F602" s="23"/>
      <c r="G602" s="23"/>
      <c r="H602" s="23"/>
      <c r="I602" s="23"/>
      <c r="J602" s="23"/>
      <c r="K602" s="23"/>
      <c r="L602" s="182"/>
      <c r="M602" s="182"/>
      <c r="N602" s="182"/>
      <c r="O602" s="182"/>
      <c r="P602" s="182"/>
      <c r="Q602" s="182"/>
      <c r="R602" s="182"/>
      <c r="S602" s="182"/>
      <c r="T602" s="182"/>
      <c r="U602" s="182"/>
      <c r="V602" s="182"/>
      <c r="W602" s="182"/>
      <c r="X602" s="182"/>
      <c r="Y602" s="182"/>
      <c r="Z602" s="182"/>
      <c r="AA602" s="182"/>
      <c r="AB602" s="182"/>
      <c r="AC602" s="182"/>
      <c r="AD602" s="182"/>
      <c r="AE602" s="182"/>
      <c r="AF602" s="182"/>
      <c r="AG602" s="182"/>
      <c r="AH602" s="182"/>
      <c r="AI602" s="182"/>
      <c r="AJ602" s="182"/>
      <c r="AK602" s="182"/>
      <c r="AL602" s="182"/>
      <c r="AM602" s="182"/>
      <c r="AN602" s="182"/>
      <c r="AO602" s="182"/>
      <c r="AP602" s="23"/>
      <c r="AQ602" s="23"/>
      <c r="AR602" s="23"/>
      <c r="AS602" s="23"/>
      <c r="AT602" s="182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183"/>
      <c r="BS602" s="183"/>
      <c r="BT602" s="150"/>
      <c r="BU602" s="150"/>
      <c r="BV602" s="150"/>
      <c r="BW602" s="113"/>
      <c r="BX602" s="113"/>
      <c r="BY602" s="113"/>
      <c r="BZ602" s="23"/>
    </row>
    <row r="603" ht="15.75" customHeight="1">
      <c r="A603" s="148"/>
      <c r="B603" s="182"/>
      <c r="C603" s="23"/>
      <c r="D603" s="23"/>
      <c r="E603" s="23"/>
      <c r="F603" s="23"/>
      <c r="G603" s="23"/>
      <c r="H603" s="23"/>
      <c r="I603" s="23"/>
      <c r="J603" s="23"/>
      <c r="K603" s="23"/>
      <c r="L603" s="182"/>
      <c r="M603" s="182"/>
      <c r="N603" s="182"/>
      <c r="O603" s="182"/>
      <c r="P603" s="182"/>
      <c r="Q603" s="182"/>
      <c r="R603" s="182"/>
      <c r="S603" s="182"/>
      <c r="T603" s="182"/>
      <c r="U603" s="182"/>
      <c r="V603" s="182"/>
      <c r="W603" s="182"/>
      <c r="X603" s="182"/>
      <c r="Y603" s="182"/>
      <c r="Z603" s="182"/>
      <c r="AA603" s="182"/>
      <c r="AB603" s="182"/>
      <c r="AC603" s="182"/>
      <c r="AD603" s="182"/>
      <c r="AE603" s="182"/>
      <c r="AF603" s="182"/>
      <c r="AG603" s="182"/>
      <c r="AH603" s="182"/>
      <c r="AI603" s="182"/>
      <c r="AJ603" s="182"/>
      <c r="AK603" s="182"/>
      <c r="AL603" s="182"/>
      <c r="AM603" s="182"/>
      <c r="AN603" s="182"/>
      <c r="AO603" s="182"/>
      <c r="AP603" s="23"/>
      <c r="AQ603" s="23"/>
      <c r="AR603" s="23"/>
      <c r="AS603" s="23"/>
      <c r="AT603" s="182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183"/>
      <c r="BS603" s="183"/>
      <c r="BT603" s="150"/>
      <c r="BU603" s="150"/>
      <c r="BV603" s="150"/>
      <c r="BW603" s="113"/>
      <c r="BX603" s="113"/>
      <c r="BY603" s="113"/>
      <c r="BZ603" s="23"/>
    </row>
    <row r="604" ht="15.75" customHeight="1">
      <c r="A604" s="148"/>
      <c r="B604" s="182"/>
      <c r="C604" s="23"/>
      <c r="D604" s="23"/>
      <c r="E604" s="23"/>
      <c r="F604" s="23"/>
      <c r="G604" s="23"/>
      <c r="H604" s="23"/>
      <c r="I604" s="23"/>
      <c r="J604" s="23"/>
      <c r="K604" s="23"/>
      <c r="L604" s="182"/>
      <c r="M604" s="182"/>
      <c r="N604" s="182"/>
      <c r="O604" s="182"/>
      <c r="P604" s="182"/>
      <c r="Q604" s="182"/>
      <c r="R604" s="182"/>
      <c r="S604" s="182"/>
      <c r="T604" s="182"/>
      <c r="U604" s="182"/>
      <c r="V604" s="182"/>
      <c r="W604" s="182"/>
      <c r="X604" s="182"/>
      <c r="Y604" s="182"/>
      <c r="Z604" s="182"/>
      <c r="AA604" s="182"/>
      <c r="AB604" s="182"/>
      <c r="AC604" s="182"/>
      <c r="AD604" s="182"/>
      <c r="AE604" s="182"/>
      <c r="AF604" s="182"/>
      <c r="AG604" s="182"/>
      <c r="AH604" s="182"/>
      <c r="AI604" s="182"/>
      <c r="AJ604" s="182"/>
      <c r="AK604" s="182"/>
      <c r="AL604" s="182"/>
      <c r="AM604" s="182"/>
      <c r="AN604" s="182"/>
      <c r="AO604" s="182"/>
      <c r="AP604" s="23"/>
      <c r="AQ604" s="23"/>
      <c r="AR604" s="23"/>
      <c r="AS604" s="23"/>
      <c r="AT604" s="182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183"/>
      <c r="BS604" s="183"/>
      <c r="BT604" s="150"/>
      <c r="BU604" s="150"/>
      <c r="BV604" s="150"/>
      <c r="BW604" s="113"/>
      <c r="BX604" s="113"/>
      <c r="BY604" s="113"/>
      <c r="BZ604" s="23"/>
    </row>
    <row r="605" ht="15.75" customHeight="1">
      <c r="A605" s="148"/>
      <c r="B605" s="182"/>
      <c r="C605" s="23"/>
      <c r="D605" s="23"/>
      <c r="E605" s="23"/>
      <c r="F605" s="23"/>
      <c r="G605" s="23"/>
      <c r="H605" s="23"/>
      <c r="I605" s="23"/>
      <c r="J605" s="23"/>
      <c r="K605" s="23"/>
      <c r="L605" s="182"/>
      <c r="M605" s="182"/>
      <c r="N605" s="182"/>
      <c r="O605" s="182"/>
      <c r="P605" s="182"/>
      <c r="Q605" s="182"/>
      <c r="R605" s="182"/>
      <c r="S605" s="182"/>
      <c r="T605" s="182"/>
      <c r="U605" s="182"/>
      <c r="V605" s="182"/>
      <c r="W605" s="182"/>
      <c r="X605" s="182"/>
      <c r="Y605" s="182"/>
      <c r="Z605" s="182"/>
      <c r="AA605" s="182"/>
      <c r="AB605" s="182"/>
      <c r="AC605" s="182"/>
      <c r="AD605" s="182"/>
      <c r="AE605" s="182"/>
      <c r="AF605" s="182"/>
      <c r="AG605" s="182"/>
      <c r="AH605" s="182"/>
      <c r="AI605" s="182"/>
      <c r="AJ605" s="182"/>
      <c r="AK605" s="182"/>
      <c r="AL605" s="182"/>
      <c r="AM605" s="182"/>
      <c r="AN605" s="182"/>
      <c r="AO605" s="182"/>
      <c r="AP605" s="23"/>
      <c r="AQ605" s="23"/>
      <c r="AR605" s="23"/>
      <c r="AS605" s="23"/>
      <c r="AT605" s="182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183"/>
      <c r="BS605" s="183"/>
      <c r="BT605" s="150"/>
      <c r="BU605" s="150"/>
      <c r="BV605" s="150"/>
      <c r="BW605" s="113"/>
      <c r="BX605" s="113"/>
      <c r="BY605" s="113"/>
      <c r="BZ605" s="23"/>
    </row>
    <row r="606" ht="15.75" customHeight="1">
      <c r="A606" s="148"/>
      <c r="B606" s="182"/>
      <c r="C606" s="23"/>
      <c r="D606" s="23"/>
      <c r="E606" s="23"/>
      <c r="F606" s="23"/>
      <c r="G606" s="23"/>
      <c r="H606" s="23"/>
      <c r="I606" s="23"/>
      <c r="J606" s="23"/>
      <c r="K606" s="23"/>
      <c r="L606" s="182"/>
      <c r="M606" s="182"/>
      <c r="N606" s="182"/>
      <c r="O606" s="182"/>
      <c r="P606" s="182"/>
      <c r="Q606" s="182"/>
      <c r="R606" s="182"/>
      <c r="S606" s="182"/>
      <c r="T606" s="182"/>
      <c r="U606" s="182"/>
      <c r="V606" s="182"/>
      <c r="W606" s="182"/>
      <c r="X606" s="182"/>
      <c r="Y606" s="182"/>
      <c r="Z606" s="182"/>
      <c r="AA606" s="182"/>
      <c r="AB606" s="182"/>
      <c r="AC606" s="182"/>
      <c r="AD606" s="182"/>
      <c r="AE606" s="182"/>
      <c r="AF606" s="182"/>
      <c r="AG606" s="182"/>
      <c r="AH606" s="182"/>
      <c r="AI606" s="182"/>
      <c r="AJ606" s="182"/>
      <c r="AK606" s="182"/>
      <c r="AL606" s="182"/>
      <c r="AM606" s="182"/>
      <c r="AN606" s="182"/>
      <c r="AO606" s="182"/>
      <c r="AP606" s="23"/>
      <c r="AQ606" s="23"/>
      <c r="AR606" s="23"/>
      <c r="AS606" s="23"/>
      <c r="AT606" s="182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183"/>
      <c r="BS606" s="183"/>
      <c r="BT606" s="150"/>
      <c r="BU606" s="150"/>
      <c r="BV606" s="150"/>
      <c r="BW606" s="113"/>
      <c r="BX606" s="113"/>
      <c r="BY606" s="113"/>
      <c r="BZ606" s="23"/>
    </row>
    <row r="607" ht="15.75" customHeight="1">
      <c r="A607" s="148"/>
      <c r="B607" s="182"/>
      <c r="C607" s="23"/>
      <c r="D607" s="23"/>
      <c r="E607" s="23"/>
      <c r="F607" s="23"/>
      <c r="G607" s="23"/>
      <c r="H607" s="23"/>
      <c r="I607" s="23"/>
      <c r="J607" s="23"/>
      <c r="K607" s="23"/>
      <c r="L607" s="182"/>
      <c r="M607" s="182"/>
      <c r="N607" s="182"/>
      <c r="O607" s="182"/>
      <c r="P607" s="182"/>
      <c r="Q607" s="182"/>
      <c r="R607" s="182"/>
      <c r="S607" s="182"/>
      <c r="T607" s="182"/>
      <c r="U607" s="182"/>
      <c r="V607" s="182"/>
      <c r="W607" s="182"/>
      <c r="X607" s="182"/>
      <c r="Y607" s="182"/>
      <c r="Z607" s="182"/>
      <c r="AA607" s="182"/>
      <c r="AB607" s="182"/>
      <c r="AC607" s="182"/>
      <c r="AD607" s="182"/>
      <c r="AE607" s="182"/>
      <c r="AF607" s="182"/>
      <c r="AG607" s="182"/>
      <c r="AH607" s="182"/>
      <c r="AI607" s="182"/>
      <c r="AJ607" s="182"/>
      <c r="AK607" s="182"/>
      <c r="AL607" s="182"/>
      <c r="AM607" s="182"/>
      <c r="AN607" s="182"/>
      <c r="AO607" s="182"/>
      <c r="AP607" s="23"/>
      <c r="AQ607" s="23"/>
      <c r="AR607" s="23"/>
      <c r="AS607" s="23"/>
      <c r="AT607" s="182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183"/>
      <c r="BS607" s="183"/>
      <c r="BT607" s="150"/>
      <c r="BU607" s="150"/>
      <c r="BV607" s="150"/>
      <c r="BW607" s="113"/>
      <c r="BX607" s="113"/>
      <c r="BY607" s="113"/>
      <c r="BZ607" s="23"/>
    </row>
    <row r="608" ht="15.75" customHeight="1">
      <c r="A608" s="148"/>
      <c r="B608" s="182"/>
      <c r="C608" s="23"/>
      <c r="D608" s="23"/>
      <c r="E608" s="23"/>
      <c r="F608" s="23"/>
      <c r="G608" s="23"/>
      <c r="H608" s="23"/>
      <c r="I608" s="23"/>
      <c r="J608" s="23"/>
      <c r="K608" s="23"/>
      <c r="L608" s="182"/>
      <c r="M608" s="182"/>
      <c r="N608" s="182"/>
      <c r="O608" s="182"/>
      <c r="P608" s="182"/>
      <c r="Q608" s="182"/>
      <c r="R608" s="182"/>
      <c r="S608" s="182"/>
      <c r="T608" s="182"/>
      <c r="U608" s="182"/>
      <c r="V608" s="182"/>
      <c r="W608" s="182"/>
      <c r="X608" s="182"/>
      <c r="Y608" s="182"/>
      <c r="Z608" s="182"/>
      <c r="AA608" s="182"/>
      <c r="AB608" s="182"/>
      <c r="AC608" s="182"/>
      <c r="AD608" s="182"/>
      <c r="AE608" s="182"/>
      <c r="AF608" s="182"/>
      <c r="AG608" s="182"/>
      <c r="AH608" s="182"/>
      <c r="AI608" s="182"/>
      <c r="AJ608" s="182"/>
      <c r="AK608" s="182"/>
      <c r="AL608" s="182"/>
      <c r="AM608" s="182"/>
      <c r="AN608" s="182"/>
      <c r="AO608" s="182"/>
      <c r="AP608" s="23"/>
      <c r="AQ608" s="23"/>
      <c r="AR608" s="23"/>
      <c r="AS608" s="23"/>
      <c r="AT608" s="182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183"/>
      <c r="BS608" s="183"/>
      <c r="BT608" s="150"/>
      <c r="BU608" s="150"/>
      <c r="BV608" s="150"/>
      <c r="BW608" s="113"/>
      <c r="BX608" s="113"/>
      <c r="BY608" s="113"/>
      <c r="BZ608" s="23"/>
    </row>
    <row r="609" ht="15.75" customHeight="1">
      <c r="A609" s="148"/>
      <c r="B609" s="182"/>
      <c r="C609" s="23"/>
      <c r="D609" s="23"/>
      <c r="E609" s="23"/>
      <c r="F609" s="23"/>
      <c r="G609" s="23"/>
      <c r="H609" s="23"/>
      <c r="I609" s="23"/>
      <c r="J609" s="23"/>
      <c r="K609" s="23"/>
      <c r="L609" s="182"/>
      <c r="M609" s="182"/>
      <c r="N609" s="182"/>
      <c r="O609" s="182"/>
      <c r="P609" s="182"/>
      <c r="Q609" s="182"/>
      <c r="R609" s="182"/>
      <c r="S609" s="182"/>
      <c r="T609" s="182"/>
      <c r="U609" s="182"/>
      <c r="V609" s="182"/>
      <c r="W609" s="182"/>
      <c r="X609" s="182"/>
      <c r="Y609" s="182"/>
      <c r="Z609" s="182"/>
      <c r="AA609" s="182"/>
      <c r="AB609" s="182"/>
      <c r="AC609" s="182"/>
      <c r="AD609" s="182"/>
      <c r="AE609" s="182"/>
      <c r="AF609" s="182"/>
      <c r="AG609" s="182"/>
      <c r="AH609" s="182"/>
      <c r="AI609" s="182"/>
      <c r="AJ609" s="182"/>
      <c r="AK609" s="182"/>
      <c r="AL609" s="182"/>
      <c r="AM609" s="182"/>
      <c r="AN609" s="182"/>
      <c r="AO609" s="182"/>
      <c r="AP609" s="23"/>
      <c r="AQ609" s="23"/>
      <c r="AR609" s="23"/>
      <c r="AS609" s="23"/>
      <c r="AT609" s="182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183"/>
      <c r="BS609" s="183"/>
      <c r="BT609" s="150"/>
      <c r="BU609" s="150"/>
      <c r="BV609" s="150"/>
      <c r="BW609" s="113"/>
      <c r="BX609" s="113"/>
      <c r="BY609" s="113"/>
      <c r="BZ609" s="23"/>
    </row>
    <row r="610" ht="15.75" customHeight="1">
      <c r="A610" s="148"/>
      <c r="B610" s="182"/>
      <c r="C610" s="23"/>
      <c r="D610" s="23"/>
      <c r="E610" s="23"/>
      <c r="F610" s="23"/>
      <c r="G610" s="23"/>
      <c r="H610" s="23"/>
      <c r="I610" s="23"/>
      <c r="J610" s="23"/>
      <c r="K610" s="23"/>
      <c r="L610" s="182"/>
      <c r="M610" s="182"/>
      <c r="N610" s="182"/>
      <c r="O610" s="182"/>
      <c r="P610" s="182"/>
      <c r="Q610" s="182"/>
      <c r="R610" s="182"/>
      <c r="S610" s="182"/>
      <c r="T610" s="182"/>
      <c r="U610" s="182"/>
      <c r="V610" s="182"/>
      <c r="W610" s="182"/>
      <c r="X610" s="182"/>
      <c r="Y610" s="182"/>
      <c r="Z610" s="182"/>
      <c r="AA610" s="182"/>
      <c r="AB610" s="182"/>
      <c r="AC610" s="182"/>
      <c r="AD610" s="182"/>
      <c r="AE610" s="182"/>
      <c r="AF610" s="182"/>
      <c r="AG610" s="182"/>
      <c r="AH610" s="182"/>
      <c r="AI610" s="182"/>
      <c r="AJ610" s="182"/>
      <c r="AK610" s="182"/>
      <c r="AL610" s="182"/>
      <c r="AM610" s="182"/>
      <c r="AN610" s="182"/>
      <c r="AO610" s="182"/>
      <c r="AP610" s="23"/>
      <c r="AQ610" s="23"/>
      <c r="AR610" s="23"/>
      <c r="AS610" s="23"/>
      <c r="AT610" s="182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183"/>
      <c r="BS610" s="183"/>
      <c r="BT610" s="150"/>
      <c r="BU610" s="150"/>
      <c r="BV610" s="150"/>
      <c r="BW610" s="113"/>
      <c r="BX610" s="113"/>
      <c r="BY610" s="113"/>
      <c r="BZ610" s="23"/>
    </row>
    <row r="611" ht="15.75" customHeight="1">
      <c r="A611" s="148"/>
      <c r="B611" s="182"/>
      <c r="C611" s="23"/>
      <c r="D611" s="23"/>
      <c r="E611" s="23"/>
      <c r="F611" s="23"/>
      <c r="G611" s="23"/>
      <c r="H611" s="23"/>
      <c r="I611" s="23"/>
      <c r="J611" s="23"/>
      <c r="K611" s="23"/>
      <c r="L611" s="182"/>
      <c r="M611" s="182"/>
      <c r="N611" s="182"/>
      <c r="O611" s="182"/>
      <c r="P611" s="182"/>
      <c r="Q611" s="182"/>
      <c r="R611" s="182"/>
      <c r="S611" s="182"/>
      <c r="T611" s="182"/>
      <c r="U611" s="182"/>
      <c r="V611" s="182"/>
      <c r="W611" s="182"/>
      <c r="X611" s="182"/>
      <c r="Y611" s="182"/>
      <c r="Z611" s="182"/>
      <c r="AA611" s="182"/>
      <c r="AB611" s="182"/>
      <c r="AC611" s="182"/>
      <c r="AD611" s="182"/>
      <c r="AE611" s="182"/>
      <c r="AF611" s="182"/>
      <c r="AG611" s="182"/>
      <c r="AH611" s="182"/>
      <c r="AI611" s="182"/>
      <c r="AJ611" s="182"/>
      <c r="AK611" s="182"/>
      <c r="AL611" s="182"/>
      <c r="AM611" s="182"/>
      <c r="AN611" s="182"/>
      <c r="AO611" s="182"/>
      <c r="AP611" s="23"/>
      <c r="AQ611" s="23"/>
      <c r="AR611" s="23"/>
      <c r="AS611" s="23"/>
      <c r="AT611" s="182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183"/>
      <c r="BS611" s="183"/>
      <c r="BT611" s="150"/>
      <c r="BU611" s="150"/>
      <c r="BV611" s="150"/>
      <c r="BW611" s="113"/>
      <c r="BX611" s="113"/>
      <c r="BY611" s="113"/>
      <c r="BZ611" s="23"/>
    </row>
    <row r="612" ht="15.75" customHeight="1">
      <c r="A612" s="148"/>
      <c r="B612" s="182"/>
      <c r="C612" s="23"/>
      <c r="D612" s="23"/>
      <c r="E612" s="23"/>
      <c r="F612" s="23"/>
      <c r="G612" s="23"/>
      <c r="H612" s="23"/>
      <c r="I612" s="23"/>
      <c r="J612" s="23"/>
      <c r="K612" s="23"/>
      <c r="L612" s="182"/>
      <c r="M612" s="182"/>
      <c r="N612" s="182"/>
      <c r="O612" s="182"/>
      <c r="P612" s="182"/>
      <c r="Q612" s="182"/>
      <c r="R612" s="182"/>
      <c r="S612" s="182"/>
      <c r="T612" s="182"/>
      <c r="U612" s="182"/>
      <c r="V612" s="182"/>
      <c r="W612" s="182"/>
      <c r="X612" s="182"/>
      <c r="Y612" s="182"/>
      <c r="Z612" s="182"/>
      <c r="AA612" s="182"/>
      <c r="AB612" s="182"/>
      <c r="AC612" s="182"/>
      <c r="AD612" s="182"/>
      <c r="AE612" s="182"/>
      <c r="AF612" s="182"/>
      <c r="AG612" s="182"/>
      <c r="AH612" s="182"/>
      <c r="AI612" s="182"/>
      <c r="AJ612" s="182"/>
      <c r="AK612" s="182"/>
      <c r="AL612" s="182"/>
      <c r="AM612" s="182"/>
      <c r="AN612" s="182"/>
      <c r="AO612" s="182"/>
      <c r="AP612" s="23"/>
      <c r="AQ612" s="23"/>
      <c r="AR612" s="23"/>
      <c r="AS612" s="23"/>
      <c r="AT612" s="182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183"/>
      <c r="BS612" s="183"/>
      <c r="BT612" s="150"/>
      <c r="BU612" s="150"/>
      <c r="BV612" s="150"/>
      <c r="BW612" s="113"/>
      <c r="BX612" s="113"/>
      <c r="BY612" s="113"/>
      <c r="BZ612" s="23"/>
    </row>
    <row r="613" ht="15.75" customHeight="1">
      <c r="A613" s="148"/>
      <c r="B613" s="182"/>
      <c r="C613" s="23"/>
      <c r="D613" s="23"/>
      <c r="E613" s="23"/>
      <c r="F613" s="23"/>
      <c r="G613" s="23"/>
      <c r="H613" s="23"/>
      <c r="I613" s="23"/>
      <c r="J613" s="23"/>
      <c r="K613" s="23"/>
      <c r="L613" s="182"/>
      <c r="M613" s="182"/>
      <c r="N613" s="182"/>
      <c r="O613" s="182"/>
      <c r="P613" s="182"/>
      <c r="Q613" s="182"/>
      <c r="R613" s="182"/>
      <c r="S613" s="182"/>
      <c r="T613" s="182"/>
      <c r="U613" s="182"/>
      <c r="V613" s="182"/>
      <c r="W613" s="182"/>
      <c r="X613" s="182"/>
      <c r="Y613" s="182"/>
      <c r="Z613" s="182"/>
      <c r="AA613" s="182"/>
      <c r="AB613" s="182"/>
      <c r="AC613" s="182"/>
      <c r="AD613" s="182"/>
      <c r="AE613" s="182"/>
      <c r="AF613" s="182"/>
      <c r="AG613" s="182"/>
      <c r="AH613" s="182"/>
      <c r="AI613" s="182"/>
      <c r="AJ613" s="182"/>
      <c r="AK613" s="182"/>
      <c r="AL613" s="182"/>
      <c r="AM613" s="182"/>
      <c r="AN613" s="182"/>
      <c r="AO613" s="182"/>
      <c r="AP613" s="23"/>
      <c r="AQ613" s="23"/>
      <c r="AR613" s="23"/>
      <c r="AS613" s="23"/>
      <c r="AT613" s="182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183"/>
      <c r="BS613" s="183"/>
      <c r="BT613" s="150"/>
      <c r="BU613" s="150"/>
      <c r="BV613" s="150"/>
      <c r="BW613" s="113"/>
      <c r="BX613" s="113"/>
      <c r="BY613" s="113"/>
      <c r="BZ613" s="23"/>
    </row>
    <row r="614" ht="15.75" customHeight="1">
      <c r="A614" s="148"/>
      <c r="B614" s="182"/>
      <c r="C614" s="23"/>
      <c r="D614" s="23"/>
      <c r="E614" s="23"/>
      <c r="F614" s="23"/>
      <c r="G614" s="23"/>
      <c r="H614" s="23"/>
      <c r="I614" s="23"/>
      <c r="J614" s="23"/>
      <c r="K614" s="23"/>
      <c r="L614" s="182"/>
      <c r="M614" s="182"/>
      <c r="N614" s="182"/>
      <c r="O614" s="182"/>
      <c r="P614" s="182"/>
      <c r="Q614" s="182"/>
      <c r="R614" s="182"/>
      <c r="S614" s="182"/>
      <c r="T614" s="182"/>
      <c r="U614" s="182"/>
      <c r="V614" s="182"/>
      <c r="W614" s="182"/>
      <c r="X614" s="182"/>
      <c r="Y614" s="182"/>
      <c r="Z614" s="182"/>
      <c r="AA614" s="182"/>
      <c r="AB614" s="182"/>
      <c r="AC614" s="182"/>
      <c r="AD614" s="182"/>
      <c r="AE614" s="182"/>
      <c r="AF614" s="182"/>
      <c r="AG614" s="182"/>
      <c r="AH614" s="182"/>
      <c r="AI614" s="182"/>
      <c r="AJ614" s="182"/>
      <c r="AK614" s="182"/>
      <c r="AL614" s="182"/>
      <c r="AM614" s="182"/>
      <c r="AN614" s="182"/>
      <c r="AO614" s="182"/>
      <c r="AP614" s="23"/>
      <c r="AQ614" s="23"/>
      <c r="AR614" s="23"/>
      <c r="AS614" s="23"/>
      <c r="AT614" s="182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183"/>
      <c r="BS614" s="183"/>
      <c r="BT614" s="150"/>
      <c r="BU614" s="150"/>
      <c r="BV614" s="150"/>
      <c r="BW614" s="113"/>
      <c r="BX614" s="113"/>
      <c r="BY614" s="113"/>
      <c r="BZ614" s="23"/>
    </row>
    <row r="615" ht="15.75" customHeight="1">
      <c r="A615" s="148"/>
      <c r="B615" s="182"/>
      <c r="C615" s="23"/>
      <c r="D615" s="23"/>
      <c r="E615" s="23"/>
      <c r="F615" s="23"/>
      <c r="G615" s="23"/>
      <c r="H615" s="23"/>
      <c r="I615" s="23"/>
      <c r="J615" s="23"/>
      <c r="K615" s="23"/>
      <c r="L615" s="182"/>
      <c r="M615" s="182"/>
      <c r="N615" s="182"/>
      <c r="O615" s="182"/>
      <c r="P615" s="182"/>
      <c r="Q615" s="182"/>
      <c r="R615" s="182"/>
      <c r="S615" s="182"/>
      <c r="T615" s="182"/>
      <c r="U615" s="182"/>
      <c r="V615" s="182"/>
      <c r="W615" s="182"/>
      <c r="X615" s="182"/>
      <c r="Y615" s="182"/>
      <c r="Z615" s="182"/>
      <c r="AA615" s="182"/>
      <c r="AB615" s="182"/>
      <c r="AC615" s="182"/>
      <c r="AD615" s="182"/>
      <c r="AE615" s="182"/>
      <c r="AF615" s="182"/>
      <c r="AG615" s="182"/>
      <c r="AH615" s="182"/>
      <c r="AI615" s="182"/>
      <c r="AJ615" s="182"/>
      <c r="AK615" s="182"/>
      <c r="AL615" s="182"/>
      <c r="AM615" s="182"/>
      <c r="AN615" s="182"/>
      <c r="AO615" s="182"/>
      <c r="AP615" s="23"/>
      <c r="AQ615" s="23"/>
      <c r="AR615" s="23"/>
      <c r="AS615" s="23"/>
      <c r="AT615" s="182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183"/>
      <c r="BS615" s="183"/>
      <c r="BT615" s="150"/>
      <c r="BU615" s="150"/>
      <c r="BV615" s="150"/>
      <c r="BW615" s="113"/>
      <c r="BX615" s="113"/>
      <c r="BY615" s="113"/>
      <c r="BZ615" s="23"/>
    </row>
    <row r="616" ht="15.75" customHeight="1">
      <c r="A616" s="148"/>
      <c r="B616" s="182"/>
      <c r="C616" s="23"/>
      <c r="D616" s="23"/>
      <c r="E616" s="23"/>
      <c r="F616" s="23"/>
      <c r="G616" s="23"/>
      <c r="H616" s="23"/>
      <c r="I616" s="23"/>
      <c r="J616" s="23"/>
      <c r="K616" s="23"/>
      <c r="L616" s="182"/>
      <c r="M616" s="182"/>
      <c r="N616" s="182"/>
      <c r="O616" s="182"/>
      <c r="P616" s="182"/>
      <c r="Q616" s="182"/>
      <c r="R616" s="182"/>
      <c r="S616" s="182"/>
      <c r="T616" s="182"/>
      <c r="U616" s="182"/>
      <c r="V616" s="182"/>
      <c r="W616" s="182"/>
      <c r="X616" s="182"/>
      <c r="Y616" s="182"/>
      <c r="Z616" s="182"/>
      <c r="AA616" s="182"/>
      <c r="AB616" s="182"/>
      <c r="AC616" s="182"/>
      <c r="AD616" s="182"/>
      <c r="AE616" s="182"/>
      <c r="AF616" s="182"/>
      <c r="AG616" s="182"/>
      <c r="AH616" s="182"/>
      <c r="AI616" s="182"/>
      <c r="AJ616" s="182"/>
      <c r="AK616" s="182"/>
      <c r="AL616" s="182"/>
      <c r="AM616" s="182"/>
      <c r="AN616" s="182"/>
      <c r="AO616" s="182"/>
      <c r="AP616" s="23"/>
      <c r="AQ616" s="23"/>
      <c r="AR616" s="23"/>
      <c r="AS616" s="23"/>
      <c r="AT616" s="182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183"/>
      <c r="BS616" s="183"/>
      <c r="BT616" s="150"/>
      <c r="BU616" s="150"/>
      <c r="BV616" s="150"/>
      <c r="BW616" s="113"/>
      <c r="BX616" s="113"/>
      <c r="BY616" s="113"/>
      <c r="BZ616" s="23"/>
    </row>
    <row r="617" ht="15.75" customHeight="1">
      <c r="A617" s="148"/>
      <c r="B617" s="182"/>
      <c r="C617" s="23"/>
      <c r="D617" s="23"/>
      <c r="E617" s="23"/>
      <c r="F617" s="23"/>
      <c r="G617" s="23"/>
      <c r="H617" s="23"/>
      <c r="I617" s="23"/>
      <c r="J617" s="23"/>
      <c r="K617" s="23"/>
      <c r="L617" s="182"/>
      <c r="M617" s="182"/>
      <c r="N617" s="182"/>
      <c r="O617" s="182"/>
      <c r="P617" s="182"/>
      <c r="Q617" s="182"/>
      <c r="R617" s="182"/>
      <c r="S617" s="182"/>
      <c r="T617" s="182"/>
      <c r="U617" s="182"/>
      <c r="V617" s="182"/>
      <c r="W617" s="182"/>
      <c r="X617" s="182"/>
      <c r="Y617" s="182"/>
      <c r="Z617" s="182"/>
      <c r="AA617" s="182"/>
      <c r="AB617" s="182"/>
      <c r="AC617" s="182"/>
      <c r="AD617" s="182"/>
      <c r="AE617" s="182"/>
      <c r="AF617" s="182"/>
      <c r="AG617" s="182"/>
      <c r="AH617" s="182"/>
      <c r="AI617" s="182"/>
      <c r="AJ617" s="182"/>
      <c r="AK617" s="182"/>
      <c r="AL617" s="182"/>
      <c r="AM617" s="182"/>
      <c r="AN617" s="182"/>
      <c r="AO617" s="182"/>
      <c r="AP617" s="23"/>
      <c r="AQ617" s="23"/>
      <c r="AR617" s="23"/>
      <c r="AS617" s="23"/>
      <c r="AT617" s="182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183"/>
      <c r="BS617" s="183"/>
      <c r="BT617" s="150"/>
      <c r="BU617" s="150"/>
      <c r="BV617" s="150"/>
      <c r="BW617" s="113"/>
      <c r="BX617" s="113"/>
      <c r="BY617" s="113"/>
      <c r="BZ617" s="23"/>
    </row>
    <row r="618" ht="15.75" customHeight="1">
      <c r="A618" s="148"/>
      <c r="B618" s="182"/>
      <c r="C618" s="23"/>
      <c r="D618" s="23"/>
      <c r="E618" s="23"/>
      <c r="F618" s="23"/>
      <c r="G618" s="23"/>
      <c r="H618" s="23"/>
      <c r="I618" s="23"/>
      <c r="J618" s="23"/>
      <c r="K618" s="23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  <c r="AG618" s="182"/>
      <c r="AH618" s="182"/>
      <c r="AI618" s="182"/>
      <c r="AJ618" s="182"/>
      <c r="AK618" s="182"/>
      <c r="AL618" s="182"/>
      <c r="AM618" s="182"/>
      <c r="AN618" s="182"/>
      <c r="AO618" s="182"/>
      <c r="AP618" s="23"/>
      <c r="AQ618" s="23"/>
      <c r="AR618" s="23"/>
      <c r="AS618" s="23"/>
      <c r="AT618" s="182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183"/>
      <c r="BS618" s="183"/>
      <c r="BT618" s="150"/>
      <c r="BU618" s="150"/>
      <c r="BV618" s="150"/>
      <c r="BW618" s="113"/>
      <c r="BX618" s="113"/>
      <c r="BY618" s="113"/>
      <c r="BZ618" s="23"/>
    </row>
    <row r="619" ht="15.75" customHeight="1">
      <c r="A619" s="148"/>
      <c r="B619" s="182"/>
      <c r="C619" s="23"/>
      <c r="D619" s="23"/>
      <c r="E619" s="23"/>
      <c r="F619" s="23"/>
      <c r="G619" s="23"/>
      <c r="H619" s="23"/>
      <c r="I619" s="23"/>
      <c r="J619" s="23"/>
      <c r="K619" s="23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23"/>
      <c r="AQ619" s="23"/>
      <c r="AR619" s="23"/>
      <c r="AS619" s="23"/>
      <c r="AT619" s="182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183"/>
      <c r="BS619" s="183"/>
      <c r="BT619" s="150"/>
      <c r="BU619" s="150"/>
      <c r="BV619" s="150"/>
      <c r="BW619" s="113"/>
      <c r="BX619" s="113"/>
      <c r="BY619" s="113"/>
      <c r="BZ619" s="23"/>
    </row>
    <row r="620" ht="15.75" customHeight="1">
      <c r="A620" s="148"/>
      <c r="B620" s="182"/>
      <c r="C620" s="23"/>
      <c r="D620" s="23"/>
      <c r="E620" s="23"/>
      <c r="F620" s="23"/>
      <c r="G620" s="23"/>
      <c r="H620" s="23"/>
      <c r="I620" s="23"/>
      <c r="J620" s="23"/>
      <c r="K620" s="23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23"/>
      <c r="AQ620" s="23"/>
      <c r="AR620" s="23"/>
      <c r="AS620" s="23"/>
      <c r="AT620" s="182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183"/>
      <c r="BS620" s="183"/>
      <c r="BT620" s="150"/>
      <c r="BU620" s="150"/>
      <c r="BV620" s="150"/>
      <c r="BW620" s="113"/>
      <c r="BX620" s="113"/>
      <c r="BY620" s="113"/>
      <c r="BZ620" s="23"/>
    </row>
    <row r="621" ht="15.75" customHeight="1">
      <c r="A621" s="148"/>
      <c r="B621" s="182"/>
      <c r="C621" s="23"/>
      <c r="D621" s="23"/>
      <c r="E621" s="23"/>
      <c r="F621" s="23"/>
      <c r="G621" s="23"/>
      <c r="H621" s="23"/>
      <c r="I621" s="23"/>
      <c r="J621" s="23"/>
      <c r="K621" s="23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182"/>
      <c r="AK621" s="182"/>
      <c r="AL621" s="182"/>
      <c r="AM621" s="182"/>
      <c r="AN621" s="182"/>
      <c r="AO621" s="182"/>
      <c r="AP621" s="23"/>
      <c r="AQ621" s="23"/>
      <c r="AR621" s="23"/>
      <c r="AS621" s="23"/>
      <c r="AT621" s="182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183"/>
      <c r="BS621" s="183"/>
      <c r="BT621" s="150"/>
      <c r="BU621" s="150"/>
      <c r="BV621" s="150"/>
      <c r="BW621" s="113"/>
      <c r="BX621" s="113"/>
      <c r="BY621" s="113"/>
      <c r="BZ621" s="23"/>
    </row>
    <row r="622" ht="15.75" customHeight="1">
      <c r="A622" s="148"/>
      <c r="B622" s="182"/>
      <c r="C622" s="23"/>
      <c r="D622" s="23"/>
      <c r="E622" s="23"/>
      <c r="F622" s="23"/>
      <c r="G622" s="23"/>
      <c r="H622" s="23"/>
      <c r="I622" s="23"/>
      <c r="J622" s="23"/>
      <c r="K622" s="23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23"/>
      <c r="AQ622" s="23"/>
      <c r="AR622" s="23"/>
      <c r="AS622" s="23"/>
      <c r="AT622" s="182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183"/>
      <c r="BS622" s="183"/>
      <c r="BT622" s="150"/>
      <c r="BU622" s="150"/>
      <c r="BV622" s="150"/>
      <c r="BW622" s="113"/>
      <c r="BX622" s="113"/>
      <c r="BY622" s="113"/>
      <c r="BZ622" s="23"/>
    </row>
    <row r="623" ht="15.75" customHeight="1">
      <c r="A623" s="148"/>
      <c r="B623" s="182"/>
      <c r="C623" s="23"/>
      <c r="D623" s="23"/>
      <c r="E623" s="23"/>
      <c r="F623" s="23"/>
      <c r="G623" s="23"/>
      <c r="H623" s="23"/>
      <c r="I623" s="23"/>
      <c r="J623" s="23"/>
      <c r="K623" s="23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23"/>
      <c r="AQ623" s="23"/>
      <c r="AR623" s="23"/>
      <c r="AS623" s="23"/>
      <c r="AT623" s="182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183"/>
      <c r="BS623" s="183"/>
      <c r="BT623" s="150"/>
      <c r="BU623" s="150"/>
      <c r="BV623" s="150"/>
      <c r="BW623" s="113"/>
      <c r="BX623" s="113"/>
      <c r="BY623" s="113"/>
      <c r="BZ623" s="23"/>
    </row>
    <row r="624" ht="15.75" customHeight="1">
      <c r="A624" s="148"/>
      <c r="B624" s="182"/>
      <c r="C624" s="23"/>
      <c r="D624" s="23"/>
      <c r="E624" s="23"/>
      <c r="F624" s="23"/>
      <c r="G624" s="23"/>
      <c r="H624" s="23"/>
      <c r="I624" s="23"/>
      <c r="J624" s="23"/>
      <c r="K624" s="23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182"/>
      <c r="AK624" s="182"/>
      <c r="AL624" s="182"/>
      <c r="AM624" s="182"/>
      <c r="AN624" s="182"/>
      <c r="AO624" s="182"/>
      <c r="AP624" s="23"/>
      <c r="AQ624" s="23"/>
      <c r="AR624" s="23"/>
      <c r="AS624" s="23"/>
      <c r="AT624" s="182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183"/>
      <c r="BS624" s="183"/>
      <c r="BT624" s="150"/>
      <c r="BU624" s="150"/>
      <c r="BV624" s="150"/>
      <c r="BW624" s="113"/>
      <c r="BX624" s="113"/>
      <c r="BY624" s="113"/>
      <c r="BZ624" s="23"/>
    </row>
    <row r="625" ht="15.75" customHeight="1">
      <c r="A625" s="148"/>
      <c r="B625" s="182"/>
      <c r="C625" s="23"/>
      <c r="D625" s="23"/>
      <c r="E625" s="23"/>
      <c r="F625" s="23"/>
      <c r="G625" s="23"/>
      <c r="H625" s="23"/>
      <c r="I625" s="23"/>
      <c r="J625" s="23"/>
      <c r="K625" s="23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  <c r="AG625" s="182"/>
      <c r="AH625" s="182"/>
      <c r="AI625" s="182"/>
      <c r="AJ625" s="182"/>
      <c r="AK625" s="182"/>
      <c r="AL625" s="182"/>
      <c r="AM625" s="182"/>
      <c r="AN625" s="182"/>
      <c r="AO625" s="182"/>
      <c r="AP625" s="23"/>
      <c r="AQ625" s="23"/>
      <c r="AR625" s="23"/>
      <c r="AS625" s="23"/>
      <c r="AT625" s="182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183"/>
      <c r="BS625" s="183"/>
      <c r="BT625" s="150"/>
      <c r="BU625" s="150"/>
      <c r="BV625" s="150"/>
      <c r="BW625" s="113"/>
      <c r="BX625" s="113"/>
      <c r="BY625" s="113"/>
      <c r="BZ625" s="23"/>
    </row>
    <row r="626" ht="15.75" customHeight="1">
      <c r="A626" s="148"/>
      <c r="B626" s="182"/>
      <c r="C626" s="23"/>
      <c r="D626" s="23"/>
      <c r="E626" s="23"/>
      <c r="F626" s="23"/>
      <c r="G626" s="23"/>
      <c r="H626" s="23"/>
      <c r="I626" s="23"/>
      <c r="J626" s="23"/>
      <c r="K626" s="23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182"/>
      <c r="AK626" s="182"/>
      <c r="AL626" s="182"/>
      <c r="AM626" s="182"/>
      <c r="AN626" s="182"/>
      <c r="AO626" s="182"/>
      <c r="AP626" s="23"/>
      <c r="AQ626" s="23"/>
      <c r="AR626" s="23"/>
      <c r="AS626" s="23"/>
      <c r="AT626" s="182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183"/>
      <c r="BS626" s="183"/>
      <c r="BT626" s="150"/>
      <c r="BU626" s="150"/>
      <c r="BV626" s="150"/>
      <c r="BW626" s="113"/>
      <c r="BX626" s="113"/>
      <c r="BY626" s="113"/>
      <c r="BZ626" s="23"/>
    </row>
    <row r="627" ht="15.75" customHeight="1">
      <c r="A627" s="148"/>
      <c r="B627" s="182"/>
      <c r="C627" s="23"/>
      <c r="D627" s="23"/>
      <c r="E627" s="23"/>
      <c r="F627" s="23"/>
      <c r="G627" s="23"/>
      <c r="H627" s="23"/>
      <c r="I627" s="23"/>
      <c r="J627" s="23"/>
      <c r="K627" s="23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182"/>
      <c r="AK627" s="182"/>
      <c r="AL627" s="182"/>
      <c r="AM627" s="182"/>
      <c r="AN627" s="182"/>
      <c r="AO627" s="182"/>
      <c r="AP627" s="23"/>
      <c r="AQ627" s="23"/>
      <c r="AR627" s="23"/>
      <c r="AS627" s="23"/>
      <c r="AT627" s="182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183"/>
      <c r="BS627" s="183"/>
      <c r="BT627" s="150"/>
      <c r="BU627" s="150"/>
      <c r="BV627" s="150"/>
      <c r="BW627" s="113"/>
      <c r="BX627" s="113"/>
      <c r="BY627" s="113"/>
      <c r="BZ627" s="23"/>
    </row>
    <row r="628" ht="15.75" customHeight="1">
      <c r="A628" s="148"/>
      <c r="B628" s="182"/>
      <c r="C628" s="23"/>
      <c r="D628" s="23"/>
      <c r="E628" s="23"/>
      <c r="F628" s="23"/>
      <c r="G628" s="23"/>
      <c r="H628" s="23"/>
      <c r="I628" s="23"/>
      <c r="J628" s="23"/>
      <c r="K628" s="23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182"/>
      <c r="AK628" s="182"/>
      <c r="AL628" s="182"/>
      <c r="AM628" s="182"/>
      <c r="AN628" s="182"/>
      <c r="AO628" s="182"/>
      <c r="AP628" s="23"/>
      <c r="AQ628" s="23"/>
      <c r="AR628" s="23"/>
      <c r="AS628" s="23"/>
      <c r="AT628" s="182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183"/>
      <c r="BS628" s="183"/>
      <c r="BT628" s="150"/>
      <c r="BU628" s="150"/>
      <c r="BV628" s="150"/>
      <c r="BW628" s="113"/>
      <c r="BX628" s="113"/>
      <c r="BY628" s="113"/>
      <c r="BZ628" s="23"/>
    </row>
    <row r="629" ht="15.75" customHeight="1">
      <c r="A629" s="148"/>
      <c r="B629" s="182"/>
      <c r="C629" s="23"/>
      <c r="D629" s="23"/>
      <c r="E629" s="23"/>
      <c r="F629" s="23"/>
      <c r="G629" s="23"/>
      <c r="H629" s="23"/>
      <c r="I629" s="23"/>
      <c r="J629" s="23"/>
      <c r="K629" s="23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  <c r="AG629" s="182"/>
      <c r="AH629" s="182"/>
      <c r="AI629" s="182"/>
      <c r="AJ629" s="182"/>
      <c r="AK629" s="182"/>
      <c r="AL629" s="182"/>
      <c r="AM629" s="182"/>
      <c r="AN629" s="182"/>
      <c r="AO629" s="182"/>
      <c r="AP629" s="23"/>
      <c r="AQ629" s="23"/>
      <c r="AR629" s="23"/>
      <c r="AS629" s="23"/>
      <c r="AT629" s="182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183"/>
      <c r="BS629" s="183"/>
      <c r="BT629" s="150"/>
      <c r="BU629" s="150"/>
      <c r="BV629" s="150"/>
      <c r="BW629" s="113"/>
      <c r="BX629" s="113"/>
      <c r="BY629" s="113"/>
      <c r="BZ629" s="23"/>
    </row>
    <row r="630" ht="15.75" customHeight="1">
      <c r="A630" s="148"/>
      <c r="B630" s="182"/>
      <c r="C630" s="23"/>
      <c r="D630" s="23"/>
      <c r="E630" s="23"/>
      <c r="F630" s="23"/>
      <c r="G630" s="23"/>
      <c r="H630" s="23"/>
      <c r="I630" s="23"/>
      <c r="J630" s="23"/>
      <c r="K630" s="23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182"/>
      <c r="AK630" s="182"/>
      <c r="AL630" s="182"/>
      <c r="AM630" s="182"/>
      <c r="AN630" s="182"/>
      <c r="AO630" s="182"/>
      <c r="AP630" s="23"/>
      <c r="AQ630" s="23"/>
      <c r="AR630" s="23"/>
      <c r="AS630" s="23"/>
      <c r="AT630" s="182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183"/>
      <c r="BS630" s="183"/>
      <c r="BT630" s="150"/>
      <c r="BU630" s="150"/>
      <c r="BV630" s="150"/>
      <c r="BW630" s="113"/>
      <c r="BX630" s="113"/>
      <c r="BY630" s="113"/>
      <c r="BZ630" s="23"/>
    </row>
    <row r="631" ht="15.75" customHeight="1">
      <c r="A631" s="148"/>
      <c r="B631" s="182"/>
      <c r="C631" s="23"/>
      <c r="D631" s="23"/>
      <c r="E631" s="23"/>
      <c r="F631" s="23"/>
      <c r="G631" s="23"/>
      <c r="H631" s="23"/>
      <c r="I631" s="23"/>
      <c r="J631" s="23"/>
      <c r="K631" s="23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182"/>
      <c r="AK631" s="182"/>
      <c r="AL631" s="182"/>
      <c r="AM631" s="182"/>
      <c r="AN631" s="182"/>
      <c r="AO631" s="182"/>
      <c r="AP631" s="23"/>
      <c r="AQ631" s="23"/>
      <c r="AR631" s="23"/>
      <c r="AS631" s="23"/>
      <c r="AT631" s="182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183"/>
      <c r="BS631" s="183"/>
      <c r="BT631" s="150"/>
      <c r="BU631" s="150"/>
      <c r="BV631" s="150"/>
      <c r="BW631" s="113"/>
      <c r="BX631" s="113"/>
      <c r="BY631" s="113"/>
      <c r="BZ631" s="23"/>
    </row>
    <row r="632" ht="15.75" customHeight="1">
      <c r="A632" s="148"/>
      <c r="B632" s="182"/>
      <c r="C632" s="23"/>
      <c r="D632" s="23"/>
      <c r="E632" s="23"/>
      <c r="F632" s="23"/>
      <c r="G632" s="23"/>
      <c r="H632" s="23"/>
      <c r="I632" s="23"/>
      <c r="J632" s="23"/>
      <c r="K632" s="23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  <c r="AG632" s="182"/>
      <c r="AH632" s="182"/>
      <c r="AI632" s="182"/>
      <c r="AJ632" s="182"/>
      <c r="AK632" s="182"/>
      <c r="AL632" s="182"/>
      <c r="AM632" s="182"/>
      <c r="AN632" s="182"/>
      <c r="AO632" s="182"/>
      <c r="AP632" s="23"/>
      <c r="AQ632" s="23"/>
      <c r="AR632" s="23"/>
      <c r="AS632" s="23"/>
      <c r="AT632" s="182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183"/>
      <c r="BS632" s="183"/>
      <c r="BT632" s="150"/>
      <c r="BU632" s="150"/>
      <c r="BV632" s="150"/>
      <c r="BW632" s="113"/>
      <c r="BX632" s="113"/>
      <c r="BY632" s="113"/>
      <c r="BZ632" s="23"/>
    </row>
    <row r="633" ht="15.75" customHeight="1">
      <c r="A633" s="148"/>
      <c r="B633" s="182"/>
      <c r="C633" s="23"/>
      <c r="D633" s="23"/>
      <c r="E633" s="23"/>
      <c r="F633" s="23"/>
      <c r="G633" s="23"/>
      <c r="H633" s="23"/>
      <c r="I633" s="23"/>
      <c r="J633" s="23"/>
      <c r="K633" s="23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23"/>
      <c r="AQ633" s="23"/>
      <c r="AR633" s="23"/>
      <c r="AS633" s="23"/>
      <c r="AT633" s="182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183"/>
      <c r="BS633" s="183"/>
      <c r="BT633" s="150"/>
      <c r="BU633" s="150"/>
      <c r="BV633" s="150"/>
      <c r="BW633" s="113"/>
      <c r="BX633" s="113"/>
      <c r="BY633" s="113"/>
      <c r="BZ633" s="23"/>
    </row>
    <row r="634" ht="15.75" customHeight="1">
      <c r="A634" s="148"/>
      <c r="B634" s="182"/>
      <c r="C634" s="23"/>
      <c r="D634" s="23"/>
      <c r="E634" s="23"/>
      <c r="F634" s="23"/>
      <c r="G634" s="23"/>
      <c r="H634" s="23"/>
      <c r="I634" s="23"/>
      <c r="J634" s="23"/>
      <c r="K634" s="23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23"/>
      <c r="AQ634" s="23"/>
      <c r="AR634" s="23"/>
      <c r="AS634" s="23"/>
      <c r="AT634" s="182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183"/>
      <c r="BS634" s="183"/>
      <c r="BT634" s="150"/>
      <c r="BU634" s="150"/>
      <c r="BV634" s="150"/>
      <c r="BW634" s="113"/>
      <c r="BX634" s="113"/>
      <c r="BY634" s="113"/>
      <c r="BZ634" s="23"/>
    </row>
    <row r="635" ht="15.75" customHeight="1">
      <c r="A635" s="148"/>
      <c r="B635" s="182"/>
      <c r="C635" s="23"/>
      <c r="D635" s="23"/>
      <c r="E635" s="23"/>
      <c r="F635" s="23"/>
      <c r="G635" s="23"/>
      <c r="H635" s="23"/>
      <c r="I635" s="23"/>
      <c r="J635" s="23"/>
      <c r="K635" s="23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23"/>
      <c r="AQ635" s="23"/>
      <c r="AR635" s="23"/>
      <c r="AS635" s="23"/>
      <c r="AT635" s="182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183"/>
      <c r="BS635" s="183"/>
      <c r="BT635" s="150"/>
      <c r="BU635" s="150"/>
      <c r="BV635" s="150"/>
      <c r="BW635" s="113"/>
      <c r="BX635" s="113"/>
      <c r="BY635" s="113"/>
      <c r="BZ635" s="23"/>
    </row>
    <row r="636" ht="15.75" customHeight="1">
      <c r="A636" s="148"/>
      <c r="B636" s="182"/>
      <c r="C636" s="23"/>
      <c r="D636" s="23"/>
      <c r="E636" s="23"/>
      <c r="F636" s="23"/>
      <c r="G636" s="23"/>
      <c r="H636" s="23"/>
      <c r="I636" s="23"/>
      <c r="J636" s="23"/>
      <c r="K636" s="23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23"/>
      <c r="AQ636" s="23"/>
      <c r="AR636" s="23"/>
      <c r="AS636" s="23"/>
      <c r="AT636" s="182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183"/>
      <c r="BS636" s="183"/>
      <c r="BT636" s="150"/>
      <c r="BU636" s="150"/>
      <c r="BV636" s="150"/>
      <c r="BW636" s="113"/>
      <c r="BX636" s="113"/>
      <c r="BY636" s="113"/>
      <c r="BZ636" s="23"/>
    </row>
    <row r="637" ht="15.75" customHeight="1">
      <c r="A637" s="148"/>
      <c r="B637" s="182"/>
      <c r="C637" s="23"/>
      <c r="D637" s="23"/>
      <c r="E637" s="23"/>
      <c r="F637" s="23"/>
      <c r="G637" s="23"/>
      <c r="H637" s="23"/>
      <c r="I637" s="23"/>
      <c r="J637" s="23"/>
      <c r="K637" s="23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182"/>
      <c r="AK637" s="182"/>
      <c r="AL637" s="182"/>
      <c r="AM637" s="182"/>
      <c r="AN637" s="182"/>
      <c r="AO637" s="182"/>
      <c r="AP637" s="23"/>
      <c r="AQ637" s="23"/>
      <c r="AR637" s="23"/>
      <c r="AS637" s="23"/>
      <c r="AT637" s="182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183"/>
      <c r="BS637" s="183"/>
      <c r="BT637" s="150"/>
      <c r="BU637" s="150"/>
      <c r="BV637" s="150"/>
      <c r="BW637" s="113"/>
      <c r="BX637" s="113"/>
      <c r="BY637" s="113"/>
      <c r="BZ637" s="23"/>
    </row>
    <row r="638" ht="15.75" customHeight="1">
      <c r="A638" s="148"/>
      <c r="B638" s="182"/>
      <c r="C638" s="23"/>
      <c r="D638" s="23"/>
      <c r="E638" s="23"/>
      <c r="F638" s="23"/>
      <c r="G638" s="23"/>
      <c r="H638" s="23"/>
      <c r="I638" s="23"/>
      <c r="J638" s="23"/>
      <c r="K638" s="23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23"/>
      <c r="AQ638" s="23"/>
      <c r="AR638" s="23"/>
      <c r="AS638" s="23"/>
      <c r="AT638" s="182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183"/>
      <c r="BS638" s="183"/>
      <c r="BT638" s="150"/>
      <c r="BU638" s="150"/>
      <c r="BV638" s="150"/>
      <c r="BW638" s="113"/>
      <c r="BX638" s="113"/>
      <c r="BY638" s="113"/>
      <c r="BZ638" s="23"/>
    </row>
    <row r="639" ht="15.75" customHeight="1">
      <c r="A639" s="148"/>
      <c r="B639" s="182"/>
      <c r="C639" s="23"/>
      <c r="D639" s="23"/>
      <c r="E639" s="23"/>
      <c r="F639" s="23"/>
      <c r="G639" s="23"/>
      <c r="H639" s="23"/>
      <c r="I639" s="23"/>
      <c r="J639" s="23"/>
      <c r="K639" s="23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23"/>
      <c r="AQ639" s="23"/>
      <c r="AR639" s="23"/>
      <c r="AS639" s="23"/>
      <c r="AT639" s="182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183"/>
      <c r="BS639" s="183"/>
      <c r="BT639" s="150"/>
      <c r="BU639" s="150"/>
      <c r="BV639" s="150"/>
      <c r="BW639" s="113"/>
      <c r="BX639" s="113"/>
      <c r="BY639" s="113"/>
      <c r="BZ639" s="23"/>
    </row>
    <row r="640" ht="15.75" customHeight="1">
      <c r="A640" s="148"/>
      <c r="B640" s="182"/>
      <c r="C640" s="23"/>
      <c r="D640" s="23"/>
      <c r="E640" s="23"/>
      <c r="F640" s="23"/>
      <c r="G640" s="23"/>
      <c r="H640" s="23"/>
      <c r="I640" s="23"/>
      <c r="J640" s="23"/>
      <c r="K640" s="23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23"/>
      <c r="AQ640" s="23"/>
      <c r="AR640" s="23"/>
      <c r="AS640" s="23"/>
      <c r="AT640" s="182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183"/>
      <c r="BS640" s="183"/>
      <c r="BT640" s="150"/>
      <c r="BU640" s="150"/>
      <c r="BV640" s="150"/>
      <c r="BW640" s="113"/>
      <c r="BX640" s="113"/>
      <c r="BY640" s="113"/>
      <c r="BZ640" s="23"/>
    </row>
    <row r="641" ht="15.75" customHeight="1">
      <c r="A641" s="148"/>
      <c r="B641" s="182"/>
      <c r="C641" s="23"/>
      <c r="D641" s="23"/>
      <c r="E641" s="23"/>
      <c r="F641" s="23"/>
      <c r="G641" s="23"/>
      <c r="H641" s="23"/>
      <c r="I641" s="23"/>
      <c r="J641" s="23"/>
      <c r="K641" s="23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182"/>
      <c r="AK641" s="182"/>
      <c r="AL641" s="182"/>
      <c r="AM641" s="182"/>
      <c r="AN641" s="182"/>
      <c r="AO641" s="182"/>
      <c r="AP641" s="23"/>
      <c r="AQ641" s="23"/>
      <c r="AR641" s="23"/>
      <c r="AS641" s="23"/>
      <c r="AT641" s="182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183"/>
      <c r="BS641" s="183"/>
      <c r="BT641" s="150"/>
      <c r="BU641" s="150"/>
      <c r="BV641" s="150"/>
      <c r="BW641" s="113"/>
      <c r="BX641" s="113"/>
      <c r="BY641" s="113"/>
      <c r="BZ641" s="23"/>
    </row>
    <row r="642" ht="15.75" customHeight="1">
      <c r="A642" s="148"/>
      <c r="B642" s="182"/>
      <c r="C642" s="23"/>
      <c r="D642" s="23"/>
      <c r="E642" s="23"/>
      <c r="F642" s="23"/>
      <c r="G642" s="23"/>
      <c r="H642" s="23"/>
      <c r="I642" s="23"/>
      <c r="J642" s="23"/>
      <c r="K642" s="23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23"/>
      <c r="AQ642" s="23"/>
      <c r="AR642" s="23"/>
      <c r="AS642" s="23"/>
      <c r="AT642" s="182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183"/>
      <c r="BS642" s="183"/>
      <c r="BT642" s="150"/>
      <c r="BU642" s="150"/>
      <c r="BV642" s="150"/>
      <c r="BW642" s="113"/>
      <c r="BX642" s="113"/>
      <c r="BY642" s="113"/>
      <c r="BZ642" s="23"/>
    </row>
    <row r="643" ht="15.75" customHeight="1">
      <c r="A643" s="148"/>
      <c r="B643" s="182"/>
      <c r="C643" s="23"/>
      <c r="D643" s="23"/>
      <c r="E643" s="23"/>
      <c r="F643" s="23"/>
      <c r="G643" s="23"/>
      <c r="H643" s="23"/>
      <c r="I643" s="23"/>
      <c r="J643" s="23"/>
      <c r="K643" s="23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23"/>
      <c r="AQ643" s="23"/>
      <c r="AR643" s="23"/>
      <c r="AS643" s="23"/>
      <c r="AT643" s="182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183"/>
      <c r="BS643" s="183"/>
      <c r="BT643" s="150"/>
      <c r="BU643" s="150"/>
      <c r="BV643" s="150"/>
      <c r="BW643" s="113"/>
      <c r="BX643" s="113"/>
      <c r="BY643" s="113"/>
      <c r="BZ643" s="23"/>
    </row>
    <row r="644" ht="15.75" customHeight="1">
      <c r="A644" s="148"/>
      <c r="B644" s="182"/>
      <c r="C644" s="23"/>
      <c r="D644" s="23"/>
      <c r="E644" s="23"/>
      <c r="F644" s="23"/>
      <c r="G644" s="23"/>
      <c r="H644" s="23"/>
      <c r="I644" s="23"/>
      <c r="J644" s="23"/>
      <c r="K644" s="23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23"/>
      <c r="AQ644" s="23"/>
      <c r="AR644" s="23"/>
      <c r="AS644" s="23"/>
      <c r="AT644" s="182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183"/>
      <c r="BS644" s="183"/>
      <c r="BT644" s="150"/>
      <c r="BU644" s="150"/>
      <c r="BV644" s="150"/>
      <c r="BW644" s="113"/>
      <c r="BX644" s="113"/>
      <c r="BY644" s="113"/>
      <c r="BZ644" s="23"/>
    </row>
    <row r="645" ht="15.75" customHeight="1">
      <c r="A645" s="148"/>
      <c r="B645" s="182"/>
      <c r="C645" s="23"/>
      <c r="D645" s="23"/>
      <c r="E645" s="23"/>
      <c r="F645" s="23"/>
      <c r="G645" s="23"/>
      <c r="H645" s="23"/>
      <c r="I645" s="23"/>
      <c r="J645" s="23"/>
      <c r="K645" s="23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182"/>
      <c r="AK645" s="182"/>
      <c r="AL645" s="182"/>
      <c r="AM645" s="182"/>
      <c r="AN645" s="182"/>
      <c r="AO645" s="182"/>
      <c r="AP645" s="23"/>
      <c r="AQ645" s="23"/>
      <c r="AR645" s="23"/>
      <c r="AS645" s="23"/>
      <c r="AT645" s="182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183"/>
      <c r="BS645" s="183"/>
      <c r="BT645" s="150"/>
      <c r="BU645" s="150"/>
      <c r="BV645" s="150"/>
      <c r="BW645" s="113"/>
      <c r="BX645" s="113"/>
      <c r="BY645" s="113"/>
      <c r="BZ645" s="23"/>
    </row>
    <row r="646" ht="15.75" customHeight="1">
      <c r="A646" s="148"/>
      <c r="B646" s="182"/>
      <c r="C646" s="23"/>
      <c r="D646" s="23"/>
      <c r="E646" s="23"/>
      <c r="F646" s="23"/>
      <c r="G646" s="23"/>
      <c r="H646" s="23"/>
      <c r="I646" s="23"/>
      <c r="J646" s="23"/>
      <c r="K646" s="23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182"/>
      <c r="AK646" s="182"/>
      <c r="AL646" s="182"/>
      <c r="AM646" s="182"/>
      <c r="AN646" s="182"/>
      <c r="AO646" s="182"/>
      <c r="AP646" s="23"/>
      <c r="AQ646" s="23"/>
      <c r="AR646" s="23"/>
      <c r="AS646" s="23"/>
      <c r="AT646" s="182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183"/>
      <c r="BS646" s="183"/>
      <c r="BT646" s="150"/>
      <c r="BU646" s="150"/>
      <c r="BV646" s="150"/>
      <c r="BW646" s="113"/>
      <c r="BX646" s="113"/>
      <c r="BY646" s="113"/>
      <c r="BZ646" s="23"/>
    </row>
    <row r="647" ht="15.75" customHeight="1">
      <c r="A647" s="148"/>
      <c r="B647" s="182"/>
      <c r="C647" s="23"/>
      <c r="D647" s="23"/>
      <c r="E647" s="23"/>
      <c r="F647" s="23"/>
      <c r="G647" s="23"/>
      <c r="H647" s="23"/>
      <c r="I647" s="23"/>
      <c r="J647" s="23"/>
      <c r="K647" s="23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182"/>
      <c r="AK647" s="182"/>
      <c r="AL647" s="182"/>
      <c r="AM647" s="182"/>
      <c r="AN647" s="182"/>
      <c r="AO647" s="182"/>
      <c r="AP647" s="23"/>
      <c r="AQ647" s="23"/>
      <c r="AR647" s="23"/>
      <c r="AS647" s="23"/>
      <c r="AT647" s="182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183"/>
      <c r="BS647" s="183"/>
      <c r="BT647" s="150"/>
      <c r="BU647" s="150"/>
      <c r="BV647" s="150"/>
      <c r="BW647" s="113"/>
      <c r="BX647" s="113"/>
      <c r="BY647" s="113"/>
      <c r="BZ647" s="23"/>
    </row>
    <row r="648" ht="15.75" customHeight="1">
      <c r="A648" s="148"/>
      <c r="B648" s="182"/>
      <c r="C648" s="23"/>
      <c r="D648" s="23"/>
      <c r="E648" s="23"/>
      <c r="F648" s="23"/>
      <c r="G648" s="23"/>
      <c r="H648" s="23"/>
      <c r="I648" s="23"/>
      <c r="J648" s="23"/>
      <c r="K648" s="23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23"/>
      <c r="AQ648" s="23"/>
      <c r="AR648" s="23"/>
      <c r="AS648" s="23"/>
      <c r="AT648" s="182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183"/>
      <c r="BS648" s="183"/>
      <c r="BT648" s="150"/>
      <c r="BU648" s="150"/>
      <c r="BV648" s="150"/>
      <c r="BW648" s="113"/>
      <c r="BX648" s="113"/>
      <c r="BY648" s="113"/>
      <c r="BZ648" s="23"/>
    </row>
    <row r="649" ht="15.75" customHeight="1">
      <c r="A649" s="148"/>
      <c r="B649" s="182"/>
      <c r="C649" s="23"/>
      <c r="D649" s="23"/>
      <c r="E649" s="23"/>
      <c r="F649" s="23"/>
      <c r="G649" s="23"/>
      <c r="H649" s="23"/>
      <c r="I649" s="23"/>
      <c r="J649" s="23"/>
      <c r="K649" s="23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23"/>
      <c r="AQ649" s="23"/>
      <c r="AR649" s="23"/>
      <c r="AS649" s="23"/>
      <c r="AT649" s="182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183"/>
      <c r="BS649" s="183"/>
      <c r="BT649" s="150"/>
      <c r="BU649" s="150"/>
      <c r="BV649" s="150"/>
      <c r="BW649" s="113"/>
      <c r="BX649" s="113"/>
      <c r="BY649" s="113"/>
      <c r="BZ649" s="23"/>
    </row>
    <row r="650" ht="15.75" customHeight="1">
      <c r="A650" s="148"/>
      <c r="B650" s="182"/>
      <c r="C650" s="23"/>
      <c r="D650" s="23"/>
      <c r="E650" s="23"/>
      <c r="F650" s="23"/>
      <c r="G650" s="23"/>
      <c r="H650" s="23"/>
      <c r="I650" s="23"/>
      <c r="J650" s="23"/>
      <c r="K650" s="23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23"/>
      <c r="AQ650" s="23"/>
      <c r="AR650" s="23"/>
      <c r="AS650" s="23"/>
      <c r="AT650" s="182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183"/>
      <c r="BS650" s="183"/>
      <c r="BT650" s="150"/>
      <c r="BU650" s="150"/>
      <c r="BV650" s="150"/>
      <c r="BW650" s="113"/>
      <c r="BX650" s="113"/>
      <c r="BY650" s="113"/>
      <c r="BZ650" s="23"/>
    </row>
    <row r="651" ht="15.75" customHeight="1">
      <c r="A651" s="148"/>
      <c r="B651" s="182"/>
      <c r="C651" s="23"/>
      <c r="D651" s="23"/>
      <c r="E651" s="23"/>
      <c r="F651" s="23"/>
      <c r="G651" s="23"/>
      <c r="H651" s="23"/>
      <c r="I651" s="23"/>
      <c r="J651" s="23"/>
      <c r="K651" s="23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23"/>
      <c r="AQ651" s="23"/>
      <c r="AR651" s="23"/>
      <c r="AS651" s="23"/>
      <c r="AT651" s="182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183"/>
      <c r="BS651" s="183"/>
      <c r="BT651" s="150"/>
      <c r="BU651" s="150"/>
      <c r="BV651" s="150"/>
      <c r="BW651" s="113"/>
      <c r="BX651" s="113"/>
      <c r="BY651" s="113"/>
      <c r="BZ651" s="23"/>
    </row>
    <row r="652" ht="15.75" customHeight="1">
      <c r="A652" s="148"/>
      <c r="B652" s="182"/>
      <c r="C652" s="23"/>
      <c r="D652" s="23"/>
      <c r="E652" s="23"/>
      <c r="F652" s="23"/>
      <c r="G652" s="23"/>
      <c r="H652" s="23"/>
      <c r="I652" s="23"/>
      <c r="J652" s="23"/>
      <c r="K652" s="23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23"/>
      <c r="AQ652" s="23"/>
      <c r="AR652" s="23"/>
      <c r="AS652" s="23"/>
      <c r="AT652" s="182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183"/>
      <c r="BS652" s="183"/>
      <c r="BT652" s="150"/>
      <c r="BU652" s="150"/>
      <c r="BV652" s="150"/>
      <c r="BW652" s="113"/>
      <c r="BX652" s="113"/>
      <c r="BY652" s="113"/>
      <c r="BZ652" s="23"/>
    </row>
    <row r="653" ht="15.75" customHeight="1">
      <c r="A653" s="148"/>
      <c r="B653" s="182"/>
      <c r="C653" s="23"/>
      <c r="D653" s="23"/>
      <c r="E653" s="23"/>
      <c r="F653" s="23"/>
      <c r="G653" s="23"/>
      <c r="H653" s="23"/>
      <c r="I653" s="23"/>
      <c r="J653" s="23"/>
      <c r="K653" s="23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23"/>
      <c r="AQ653" s="23"/>
      <c r="AR653" s="23"/>
      <c r="AS653" s="23"/>
      <c r="AT653" s="182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183"/>
      <c r="BS653" s="183"/>
      <c r="BT653" s="150"/>
      <c r="BU653" s="150"/>
      <c r="BV653" s="150"/>
      <c r="BW653" s="113"/>
      <c r="BX653" s="113"/>
      <c r="BY653" s="113"/>
      <c r="BZ653" s="23"/>
    </row>
    <row r="654" ht="15.75" customHeight="1">
      <c r="A654" s="148"/>
      <c r="B654" s="182"/>
      <c r="C654" s="23"/>
      <c r="D654" s="23"/>
      <c r="E654" s="23"/>
      <c r="F654" s="23"/>
      <c r="G654" s="23"/>
      <c r="H654" s="23"/>
      <c r="I654" s="23"/>
      <c r="J654" s="23"/>
      <c r="K654" s="23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23"/>
      <c r="AQ654" s="23"/>
      <c r="AR654" s="23"/>
      <c r="AS654" s="23"/>
      <c r="AT654" s="182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183"/>
      <c r="BS654" s="183"/>
      <c r="BT654" s="150"/>
      <c r="BU654" s="150"/>
      <c r="BV654" s="150"/>
      <c r="BW654" s="113"/>
      <c r="BX654" s="113"/>
      <c r="BY654" s="113"/>
      <c r="BZ654" s="23"/>
    </row>
    <row r="655" ht="15.75" customHeight="1">
      <c r="A655" s="148"/>
      <c r="B655" s="182"/>
      <c r="C655" s="23"/>
      <c r="D655" s="23"/>
      <c r="E655" s="23"/>
      <c r="F655" s="23"/>
      <c r="G655" s="23"/>
      <c r="H655" s="23"/>
      <c r="I655" s="23"/>
      <c r="J655" s="23"/>
      <c r="K655" s="23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23"/>
      <c r="AQ655" s="23"/>
      <c r="AR655" s="23"/>
      <c r="AS655" s="23"/>
      <c r="AT655" s="182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183"/>
      <c r="BS655" s="183"/>
      <c r="BT655" s="150"/>
      <c r="BU655" s="150"/>
      <c r="BV655" s="150"/>
      <c r="BW655" s="113"/>
      <c r="BX655" s="113"/>
      <c r="BY655" s="113"/>
      <c r="BZ655" s="23"/>
    </row>
    <row r="656" ht="15.75" customHeight="1">
      <c r="A656" s="148"/>
      <c r="B656" s="182"/>
      <c r="C656" s="23"/>
      <c r="D656" s="23"/>
      <c r="E656" s="23"/>
      <c r="F656" s="23"/>
      <c r="G656" s="23"/>
      <c r="H656" s="23"/>
      <c r="I656" s="23"/>
      <c r="J656" s="23"/>
      <c r="K656" s="23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23"/>
      <c r="AQ656" s="23"/>
      <c r="AR656" s="23"/>
      <c r="AS656" s="23"/>
      <c r="AT656" s="182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183"/>
      <c r="BS656" s="183"/>
      <c r="BT656" s="150"/>
      <c r="BU656" s="150"/>
      <c r="BV656" s="150"/>
      <c r="BW656" s="113"/>
      <c r="BX656" s="113"/>
      <c r="BY656" s="113"/>
      <c r="BZ656" s="23"/>
    </row>
    <row r="657" ht="15.75" customHeight="1">
      <c r="A657" s="148"/>
      <c r="B657" s="182"/>
      <c r="C657" s="23"/>
      <c r="D657" s="23"/>
      <c r="E657" s="23"/>
      <c r="F657" s="23"/>
      <c r="G657" s="23"/>
      <c r="H657" s="23"/>
      <c r="I657" s="23"/>
      <c r="J657" s="23"/>
      <c r="K657" s="23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23"/>
      <c r="AQ657" s="23"/>
      <c r="AR657" s="23"/>
      <c r="AS657" s="23"/>
      <c r="AT657" s="182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183"/>
      <c r="BS657" s="183"/>
      <c r="BT657" s="150"/>
      <c r="BU657" s="150"/>
      <c r="BV657" s="150"/>
      <c r="BW657" s="113"/>
      <c r="BX657" s="113"/>
      <c r="BY657" s="113"/>
      <c r="BZ657" s="23"/>
    </row>
    <row r="658" ht="15.75" customHeight="1">
      <c r="A658" s="148"/>
      <c r="B658" s="182"/>
      <c r="C658" s="23"/>
      <c r="D658" s="23"/>
      <c r="E658" s="23"/>
      <c r="F658" s="23"/>
      <c r="G658" s="23"/>
      <c r="H658" s="23"/>
      <c r="I658" s="23"/>
      <c r="J658" s="23"/>
      <c r="K658" s="23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23"/>
      <c r="AQ658" s="23"/>
      <c r="AR658" s="23"/>
      <c r="AS658" s="23"/>
      <c r="AT658" s="182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183"/>
      <c r="BS658" s="183"/>
      <c r="BT658" s="150"/>
      <c r="BU658" s="150"/>
      <c r="BV658" s="150"/>
      <c r="BW658" s="113"/>
      <c r="BX658" s="113"/>
      <c r="BY658" s="113"/>
      <c r="BZ658" s="23"/>
    </row>
    <row r="659" ht="15.75" customHeight="1">
      <c r="A659" s="148"/>
      <c r="B659" s="182"/>
      <c r="C659" s="23"/>
      <c r="D659" s="23"/>
      <c r="E659" s="23"/>
      <c r="F659" s="23"/>
      <c r="G659" s="23"/>
      <c r="H659" s="23"/>
      <c r="I659" s="23"/>
      <c r="J659" s="23"/>
      <c r="K659" s="23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23"/>
      <c r="AQ659" s="23"/>
      <c r="AR659" s="23"/>
      <c r="AS659" s="23"/>
      <c r="AT659" s="182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183"/>
      <c r="BS659" s="183"/>
      <c r="BT659" s="150"/>
      <c r="BU659" s="150"/>
      <c r="BV659" s="150"/>
      <c r="BW659" s="113"/>
      <c r="BX659" s="113"/>
      <c r="BY659" s="113"/>
      <c r="BZ659" s="23"/>
    </row>
    <row r="660" ht="15.75" customHeight="1">
      <c r="A660" s="148"/>
      <c r="B660" s="182"/>
      <c r="C660" s="23"/>
      <c r="D660" s="23"/>
      <c r="E660" s="23"/>
      <c r="F660" s="23"/>
      <c r="G660" s="23"/>
      <c r="H660" s="23"/>
      <c r="I660" s="23"/>
      <c r="J660" s="23"/>
      <c r="K660" s="23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  <c r="AG660" s="182"/>
      <c r="AH660" s="182"/>
      <c r="AI660" s="182"/>
      <c r="AJ660" s="182"/>
      <c r="AK660" s="182"/>
      <c r="AL660" s="182"/>
      <c r="AM660" s="182"/>
      <c r="AN660" s="182"/>
      <c r="AO660" s="182"/>
      <c r="AP660" s="23"/>
      <c r="AQ660" s="23"/>
      <c r="AR660" s="23"/>
      <c r="AS660" s="23"/>
      <c r="AT660" s="182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183"/>
      <c r="BS660" s="183"/>
      <c r="BT660" s="150"/>
      <c r="BU660" s="150"/>
      <c r="BV660" s="150"/>
      <c r="BW660" s="113"/>
      <c r="BX660" s="113"/>
      <c r="BY660" s="113"/>
      <c r="BZ660" s="23"/>
    </row>
    <row r="661" ht="15.75" customHeight="1">
      <c r="A661" s="148"/>
      <c r="B661" s="182"/>
      <c r="C661" s="23"/>
      <c r="D661" s="23"/>
      <c r="E661" s="23"/>
      <c r="F661" s="23"/>
      <c r="G661" s="23"/>
      <c r="H661" s="23"/>
      <c r="I661" s="23"/>
      <c r="J661" s="23"/>
      <c r="K661" s="23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23"/>
      <c r="AQ661" s="23"/>
      <c r="AR661" s="23"/>
      <c r="AS661" s="23"/>
      <c r="AT661" s="182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183"/>
      <c r="BS661" s="183"/>
      <c r="BT661" s="150"/>
      <c r="BU661" s="150"/>
      <c r="BV661" s="150"/>
      <c r="BW661" s="113"/>
      <c r="BX661" s="113"/>
      <c r="BY661" s="113"/>
      <c r="BZ661" s="23"/>
    </row>
    <row r="662" ht="15.75" customHeight="1">
      <c r="A662" s="148"/>
      <c r="B662" s="182"/>
      <c r="C662" s="23"/>
      <c r="D662" s="23"/>
      <c r="E662" s="23"/>
      <c r="F662" s="23"/>
      <c r="G662" s="23"/>
      <c r="H662" s="23"/>
      <c r="I662" s="23"/>
      <c r="J662" s="23"/>
      <c r="K662" s="23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23"/>
      <c r="AQ662" s="23"/>
      <c r="AR662" s="23"/>
      <c r="AS662" s="23"/>
      <c r="AT662" s="182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183"/>
      <c r="BS662" s="183"/>
      <c r="BT662" s="150"/>
      <c r="BU662" s="150"/>
      <c r="BV662" s="150"/>
      <c r="BW662" s="113"/>
      <c r="BX662" s="113"/>
      <c r="BY662" s="113"/>
      <c r="BZ662" s="23"/>
    </row>
    <row r="663" ht="15.75" customHeight="1">
      <c r="A663" s="148"/>
      <c r="B663" s="182"/>
      <c r="C663" s="23"/>
      <c r="D663" s="23"/>
      <c r="E663" s="23"/>
      <c r="F663" s="23"/>
      <c r="G663" s="23"/>
      <c r="H663" s="23"/>
      <c r="I663" s="23"/>
      <c r="J663" s="23"/>
      <c r="K663" s="23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23"/>
      <c r="AQ663" s="23"/>
      <c r="AR663" s="23"/>
      <c r="AS663" s="23"/>
      <c r="AT663" s="182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183"/>
      <c r="BS663" s="183"/>
      <c r="BT663" s="150"/>
      <c r="BU663" s="150"/>
      <c r="BV663" s="150"/>
      <c r="BW663" s="113"/>
      <c r="BX663" s="113"/>
      <c r="BY663" s="113"/>
      <c r="BZ663" s="23"/>
    </row>
    <row r="664" ht="15.75" customHeight="1">
      <c r="A664" s="148"/>
      <c r="B664" s="182"/>
      <c r="C664" s="23"/>
      <c r="D664" s="23"/>
      <c r="E664" s="23"/>
      <c r="F664" s="23"/>
      <c r="G664" s="23"/>
      <c r="H664" s="23"/>
      <c r="I664" s="23"/>
      <c r="J664" s="23"/>
      <c r="K664" s="23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23"/>
      <c r="AQ664" s="23"/>
      <c r="AR664" s="23"/>
      <c r="AS664" s="23"/>
      <c r="AT664" s="182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183"/>
      <c r="BS664" s="183"/>
      <c r="BT664" s="150"/>
      <c r="BU664" s="150"/>
      <c r="BV664" s="150"/>
      <c r="BW664" s="113"/>
      <c r="BX664" s="113"/>
      <c r="BY664" s="113"/>
      <c r="BZ664" s="23"/>
    </row>
    <row r="665" ht="15.75" customHeight="1">
      <c r="A665" s="148"/>
      <c r="B665" s="182"/>
      <c r="C665" s="23"/>
      <c r="D665" s="23"/>
      <c r="E665" s="23"/>
      <c r="F665" s="23"/>
      <c r="G665" s="23"/>
      <c r="H665" s="23"/>
      <c r="I665" s="23"/>
      <c r="J665" s="23"/>
      <c r="K665" s="23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23"/>
      <c r="AQ665" s="23"/>
      <c r="AR665" s="23"/>
      <c r="AS665" s="23"/>
      <c r="AT665" s="182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183"/>
      <c r="BS665" s="183"/>
      <c r="BT665" s="150"/>
      <c r="BU665" s="150"/>
      <c r="BV665" s="150"/>
      <c r="BW665" s="113"/>
      <c r="BX665" s="113"/>
      <c r="BY665" s="113"/>
      <c r="BZ665" s="23"/>
    </row>
    <row r="666" ht="15.75" customHeight="1">
      <c r="A666" s="148"/>
      <c r="B666" s="182"/>
      <c r="C666" s="23"/>
      <c r="D666" s="23"/>
      <c r="E666" s="23"/>
      <c r="F666" s="23"/>
      <c r="G666" s="23"/>
      <c r="H666" s="23"/>
      <c r="I666" s="23"/>
      <c r="J666" s="23"/>
      <c r="K666" s="23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23"/>
      <c r="AQ666" s="23"/>
      <c r="AR666" s="23"/>
      <c r="AS666" s="23"/>
      <c r="AT666" s="182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183"/>
      <c r="BS666" s="183"/>
      <c r="BT666" s="150"/>
      <c r="BU666" s="150"/>
      <c r="BV666" s="150"/>
      <c r="BW666" s="113"/>
      <c r="BX666" s="113"/>
      <c r="BY666" s="113"/>
      <c r="BZ666" s="23"/>
    </row>
    <row r="667" ht="15.75" customHeight="1">
      <c r="A667" s="148"/>
      <c r="B667" s="182"/>
      <c r="C667" s="23"/>
      <c r="D667" s="23"/>
      <c r="E667" s="23"/>
      <c r="F667" s="23"/>
      <c r="G667" s="23"/>
      <c r="H667" s="23"/>
      <c r="I667" s="23"/>
      <c r="J667" s="23"/>
      <c r="K667" s="23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23"/>
      <c r="AQ667" s="23"/>
      <c r="AR667" s="23"/>
      <c r="AS667" s="23"/>
      <c r="AT667" s="182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183"/>
      <c r="BS667" s="183"/>
      <c r="BT667" s="150"/>
      <c r="BU667" s="150"/>
      <c r="BV667" s="150"/>
      <c r="BW667" s="113"/>
      <c r="BX667" s="113"/>
      <c r="BY667" s="113"/>
      <c r="BZ667" s="23"/>
    </row>
    <row r="668" ht="15.75" customHeight="1">
      <c r="A668" s="148"/>
      <c r="B668" s="182"/>
      <c r="C668" s="23"/>
      <c r="D668" s="23"/>
      <c r="E668" s="23"/>
      <c r="F668" s="23"/>
      <c r="G668" s="23"/>
      <c r="H668" s="23"/>
      <c r="I668" s="23"/>
      <c r="J668" s="23"/>
      <c r="K668" s="23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23"/>
      <c r="AQ668" s="23"/>
      <c r="AR668" s="23"/>
      <c r="AS668" s="23"/>
      <c r="AT668" s="182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183"/>
      <c r="BS668" s="183"/>
      <c r="BT668" s="150"/>
      <c r="BU668" s="150"/>
      <c r="BV668" s="150"/>
      <c r="BW668" s="113"/>
      <c r="BX668" s="113"/>
      <c r="BY668" s="113"/>
      <c r="BZ668" s="23"/>
    </row>
    <row r="669" ht="15.75" customHeight="1">
      <c r="A669" s="148"/>
      <c r="B669" s="182"/>
      <c r="C669" s="23"/>
      <c r="D669" s="23"/>
      <c r="E669" s="23"/>
      <c r="F669" s="23"/>
      <c r="G669" s="23"/>
      <c r="H669" s="23"/>
      <c r="I669" s="23"/>
      <c r="J669" s="23"/>
      <c r="K669" s="23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23"/>
      <c r="AQ669" s="23"/>
      <c r="AR669" s="23"/>
      <c r="AS669" s="23"/>
      <c r="AT669" s="182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183"/>
      <c r="BS669" s="183"/>
      <c r="BT669" s="150"/>
      <c r="BU669" s="150"/>
      <c r="BV669" s="150"/>
      <c r="BW669" s="113"/>
      <c r="BX669" s="113"/>
      <c r="BY669" s="113"/>
      <c r="BZ669" s="23"/>
    </row>
    <row r="670" ht="15.75" customHeight="1">
      <c r="A670" s="148"/>
      <c r="B670" s="182"/>
      <c r="C670" s="23"/>
      <c r="D670" s="23"/>
      <c r="E670" s="23"/>
      <c r="F670" s="23"/>
      <c r="G670" s="23"/>
      <c r="H670" s="23"/>
      <c r="I670" s="23"/>
      <c r="J670" s="23"/>
      <c r="K670" s="23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23"/>
      <c r="AQ670" s="23"/>
      <c r="AR670" s="23"/>
      <c r="AS670" s="23"/>
      <c r="AT670" s="182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183"/>
      <c r="BS670" s="183"/>
      <c r="BT670" s="150"/>
      <c r="BU670" s="150"/>
      <c r="BV670" s="150"/>
      <c r="BW670" s="113"/>
      <c r="BX670" s="113"/>
      <c r="BY670" s="113"/>
      <c r="BZ670" s="23"/>
    </row>
    <row r="671" ht="15.75" customHeight="1">
      <c r="A671" s="148"/>
      <c r="B671" s="182"/>
      <c r="C671" s="23"/>
      <c r="D671" s="23"/>
      <c r="E671" s="23"/>
      <c r="F671" s="23"/>
      <c r="G671" s="23"/>
      <c r="H671" s="23"/>
      <c r="I671" s="23"/>
      <c r="J671" s="23"/>
      <c r="K671" s="23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182"/>
      <c r="AK671" s="182"/>
      <c r="AL671" s="182"/>
      <c r="AM671" s="182"/>
      <c r="AN671" s="182"/>
      <c r="AO671" s="182"/>
      <c r="AP671" s="23"/>
      <c r="AQ671" s="23"/>
      <c r="AR671" s="23"/>
      <c r="AS671" s="23"/>
      <c r="AT671" s="182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183"/>
      <c r="BS671" s="183"/>
      <c r="BT671" s="150"/>
      <c r="BU671" s="150"/>
      <c r="BV671" s="150"/>
      <c r="BW671" s="113"/>
      <c r="BX671" s="113"/>
      <c r="BY671" s="113"/>
      <c r="BZ671" s="23"/>
    </row>
    <row r="672" ht="15.75" customHeight="1">
      <c r="A672" s="148"/>
      <c r="B672" s="182"/>
      <c r="C672" s="23"/>
      <c r="D672" s="23"/>
      <c r="E672" s="23"/>
      <c r="F672" s="23"/>
      <c r="G672" s="23"/>
      <c r="H672" s="23"/>
      <c r="I672" s="23"/>
      <c r="J672" s="23"/>
      <c r="K672" s="23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  <c r="AG672" s="182"/>
      <c r="AH672" s="182"/>
      <c r="AI672" s="182"/>
      <c r="AJ672" s="182"/>
      <c r="AK672" s="182"/>
      <c r="AL672" s="182"/>
      <c r="AM672" s="182"/>
      <c r="AN672" s="182"/>
      <c r="AO672" s="182"/>
      <c r="AP672" s="23"/>
      <c r="AQ672" s="23"/>
      <c r="AR672" s="23"/>
      <c r="AS672" s="23"/>
      <c r="AT672" s="182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183"/>
      <c r="BS672" s="183"/>
      <c r="BT672" s="150"/>
      <c r="BU672" s="150"/>
      <c r="BV672" s="150"/>
      <c r="BW672" s="113"/>
      <c r="BX672" s="113"/>
      <c r="BY672" s="113"/>
      <c r="BZ672" s="23"/>
    </row>
    <row r="673" ht="15.75" customHeight="1">
      <c r="A673" s="148"/>
      <c r="B673" s="182"/>
      <c r="C673" s="23"/>
      <c r="D673" s="23"/>
      <c r="E673" s="23"/>
      <c r="F673" s="23"/>
      <c r="G673" s="23"/>
      <c r="H673" s="23"/>
      <c r="I673" s="23"/>
      <c r="J673" s="23"/>
      <c r="K673" s="23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2"/>
      <c r="AB673" s="182"/>
      <c r="AC673" s="182"/>
      <c r="AD673" s="182"/>
      <c r="AE673" s="182"/>
      <c r="AF673" s="182"/>
      <c r="AG673" s="182"/>
      <c r="AH673" s="182"/>
      <c r="AI673" s="182"/>
      <c r="AJ673" s="182"/>
      <c r="AK673" s="182"/>
      <c r="AL673" s="182"/>
      <c r="AM673" s="182"/>
      <c r="AN673" s="182"/>
      <c r="AO673" s="182"/>
      <c r="AP673" s="23"/>
      <c r="AQ673" s="23"/>
      <c r="AR673" s="23"/>
      <c r="AS673" s="23"/>
      <c r="AT673" s="182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183"/>
      <c r="BS673" s="183"/>
      <c r="BT673" s="150"/>
      <c r="BU673" s="150"/>
      <c r="BV673" s="150"/>
      <c r="BW673" s="113"/>
      <c r="BX673" s="113"/>
      <c r="BY673" s="113"/>
      <c r="BZ673" s="23"/>
    </row>
    <row r="674" ht="15.75" customHeight="1">
      <c r="A674" s="148"/>
      <c r="B674" s="182"/>
      <c r="C674" s="23"/>
      <c r="D674" s="23"/>
      <c r="E674" s="23"/>
      <c r="F674" s="23"/>
      <c r="G674" s="23"/>
      <c r="H674" s="23"/>
      <c r="I674" s="23"/>
      <c r="J674" s="23"/>
      <c r="K674" s="23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182"/>
      <c r="AK674" s="182"/>
      <c r="AL674" s="182"/>
      <c r="AM674" s="182"/>
      <c r="AN674" s="182"/>
      <c r="AO674" s="182"/>
      <c r="AP674" s="23"/>
      <c r="AQ674" s="23"/>
      <c r="AR674" s="23"/>
      <c r="AS674" s="23"/>
      <c r="AT674" s="182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183"/>
      <c r="BS674" s="183"/>
      <c r="BT674" s="150"/>
      <c r="BU674" s="150"/>
      <c r="BV674" s="150"/>
      <c r="BW674" s="113"/>
      <c r="BX674" s="113"/>
      <c r="BY674" s="113"/>
      <c r="BZ674" s="23"/>
    </row>
    <row r="675" ht="15.75" customHeight="1">
      <c r="A675" s="148"/>
      <c r="B675" s="182"/>
      <c r="C675" s="23"/>
      <c r="D675" s="23"/>
      <c r="E675" s="23"/>
      <c r="F675" s="23"/>
      <c r="G675" s="23"/>
      <c r="H675" s="23"/>
      <c r="I675" s="23"/>
      <c r="J675" s="23"/>
      <c r="K675" s="23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23"/>
      <c r="AQ675" s="23"/>
      <c r="AR675" s="23"/>
      <c r="AS675" s="23"/>
      <c r="AT675" s="182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183"/>
      <c r="BS675" s="183"/>
      <c r="BT675" s="150"/>
      <c r="BU675" s="150"/>
      <c r="BV675" s="150"/>
      <c r="BW675" s="113"/>
      <c r="BX675" s="113"/>
      <c r="BY675" s="113"/>
      <c r="BZ675" s="23"/>
    </row>
    <row r="676" ht="15.75" customHeight="1">
      <c r="A676" s="148"/>
      <c r="B676" s="182"/>
      <c r="C676" s="23"/>
      <c r="D676" s="23"/>
      <c r="E676" s="23"/>
      <c r="F676" s="23"/>
      <c r="G676" s="23"/>
      <c r="H676" s="23"/>
      <c r="I676" s="23"/>
      <c r="J676" s="23"/>
      <c r="K676" s="23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23"/>
      <c r="AQ676" s="23"/>
      <c r="AR676" s="23"/>
      <c r="AS676" s="23"/>
      <c r="AT676" s="182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183"/>
      <c r="BS676" s="183"/>
      <c r="BT676" s="150"/>
      <c r="BU676" s="150"/>
      <c r="BV676" s="150"/>
      <c r="BW676" s="113"/>
      <c r="BX676" s="113"/>
      <c r="BY676" s="113"/>
      <c r="BZ676" s="23"/>
    </row>
    <row r="677" ht="15.75" customHeight="1">
      <c r="A677" s="148"/>
      <c r="B677" s="182"/>
      <c r="C677" s="23"/>
      <c r="D677" s="23"/>
      <c r="E677" s="23"/>
      <c r="F677" s="23"/>
      <c r="G677" s="23"/>
      <c r="H677" s="23"/>
      <c r="I677" s="23"/>
      <c r="J677" s="23"/>
      <c r="K677" s="23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23"/>
      <c r="AQ677" s="23"/>
      <c r="AR677" s="23"/>
      <c r="AS677" s="23"/>
      <c r="AT677" s="182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183"/>
      <c r="BS677" s="183"/>
      <c r="BT677" s="150"/>
      <c r="BU677" s="150"/>
      <c r="BV677" s="150"/>
      <c r="BW677" s="113"/>
      <c r="BX677" s="113"/>
      <c r="BY677" s="113"/>
      <c r="BZ677" s="23"/>
    </row>
    <row r="678" ht="15.75" customHeight="1">
      <c r="A678" s="148"/>
      <c r="B678" s="182"/>
      <c r="C678" s="23"/>
      <c r="D678" s="23"/>
      <c r="E678" s="23"/>
      <c r="F678" s="23"/>
      <c r="G678" s="23"/>
      <c r="H678" s="23"/>
      <c r="I678" s="23"/>
      <c r="J678" s="23"/>
      <c r="K678" s="23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23"/>
      <c r="AQ678" s="23"/>
      <c r="AR678" s="23"/>
      <c r="AS678" s="23"/>
      <c r="AT678" s="182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183"/>
      <c r="BS678" s="183"/>
      <c r="BT678" s="150"/>
      <c r="BU678" s="150"/>
      <c r="BV678" s="150"/>
      <c r="BW678" s="113"/>
      <c r="BX678" s="113"/>
      <c r="BY678" s="113"/>
      <c r="BZ678" s="23"/>
    </row>
    <row r="679" ht="15.75" customHeight="1">
      <c r="A679" s="148"/>
      <c r="B679" s="182"/>
      <c r="C679" s="23"/>
      <c r="D679" s="23"/>
      <c r="E679" s="23"/>
      <c r="F679" s="23"/>
      <c r="G679" s="23"/>
      <c r="H679" s="23"/>
      <c r="I679" s="23"/>
      <c r="J679" s="23"/>
      <c r="K679" s="23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23"/>
      <c r="AQ679" s="23"/>
      <c r="AR679" s="23"/>
      <c r="AS679" s="23"/>
      <c r="AT679" s="182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183"/>
      <c r="BS679" s="183"/>
      <c r="BT679" s="150"/>
      <c r="BU679" s="150"/>
      <c r="BV679" s="150"/>
      <c r="BW679" s="113"/>
      <c r="BX679" s="113"/>
      <c r="BY679" s="113"/>
      <c r="BZ679" s="23"/>
    </row>
    <row r="680" ht="15.75" customHeight="1">
      <c r="A680" s="148"/>
      <c r="B680" s="182"/>
      <c r="C680" s="23"/>
      <c r="D680" s="23"/>
      <c r="E680" s="23"/>
      <c r="F680" s="23"/>
      <c r="G680" s="23"/>
      <c r="H680" s="23"/>
      <c r="I680" s="23"/>
      <c r="J680" s="23"/>
      <c r="K680" s="23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23"/>
      <c r="AQ680" s="23"/>
      <c r="AR680" s="23"/>
      <c r="AS680" s="23"/>
      <c r="AT680" s="182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183"/>
      <c r="BS680" s="183"/>
      <c r="BT680" s="150"/>
      <c r="BU680" s="150"/>
      <c r="BV680" s="150"/>
      <c r="BW680" s="113"/>
      <c r="BX680" s="113"/>
      <c r="BY680" s="113"/>
      <c r="BZ680" s="23"/>
    </row>
    <row r="681" ht="15.75" customHeight="1">
      <c r="A681" s="148"/>
      <c r="B681" s="182"/>
      <c r="C681" s="23"/>
      <c r="D681" s="23"/>
      <c r="E681" s="23"/>
      <c r="F681" s="23"/>
      <c r="G681" s="23"/>
      <c r="H681" s="23"/>
      <c r="I681" s="23"/>
      <c r="J681" s="23"/>
      <c r="K681" s="23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23"/>
      <c r="AQ681" s="23"/>
      <c r="AR681" s="23"/>
      <c r="AS681" s="23"/>
      <c r="AT681" s="182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183"/>
      <c r="BS681" s="183"/>
      <c r="BT681" s="150"/>
      <c r="BU681" s="150"/>
      <c r="BV681" s="150"/>
      <c r="BW681" s="113"/>
      <c r="BX681" s="113"/>
      <c r="BY681" s="113"/>
      <c r="BZ681" s="23"/>
    </row>
    <row r="682" ht="15.75" customHeight="1">
      <c r="A682" s="148"/>
      <c r="B682" s="182"/>
      <c r="C682" s="23"/>
      <c r="D682" s="23"/>
      <c r="E682" s="23"/>
      <c r="F682" s="23"/>
      <c r="G682" s="23"/>
      <c r="H682" s="23"/>
      <c r="I682" s="23"/>
      <c r="J682" s="23"/>
      <c r="K682" s="23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23"/>
      <c r="AQ682" s="23"/>
      <c r="AR682" s="23"/>
      <c r="AS682" s="23"/>
      <c r="AT682" s="182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183"/>
      <c r="BS682" s="183"/>
      <c r="BT682" s="150"/>
      <c r="BU682" s="150"/>
      <c r="BV682" s="150"/>
      <c r="BW682" s="113"/>
      <c r="BX682" s="113"/>
      <c r="BY682" s="113"/>
      <c r="BZ682" s="23"/>
    </row>
    <row r="683" ht="15.75" customHeight="1">
      <c r="A683" s="148"/>
      <c r="B683" s="182"/>
      <c r="C683" s="23"/>
      <c r="D683" s="23"/>
      <c r="E683" s="23"/>
      <c r="F683" s="23"/>
      <c r="G683" s="23"/>
      <c r="H683" s="23"/>
      <c r="I683" s="23"/>
      <c r="J683" s="23"/>
      <c r="K683" s="23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23"/>
      <c r="AQ683" s="23"/>
      <c r="AR683" s="23"/>
      <c r="AS683" s="23"/>
      <c r="AT683" s="182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183"/>
      <c r="BS683" s="183"/>
      <c r="BT683" s="150"/>
      <c r="BU683" s="150"/>
      <c r="BV683" s="150"/>
      <c r="BW683" s="113"/>
      <c r="BX683" s="113"/>
      <c r="BY683" s="113"/>
      <c r="BZ683" s="23"/>
    </row>
    <row r="684" ht="15.75" customHeight="1">
      <c r="A684" s="148"/>
      <c r="B684" s="182"/>
      <c r="C684" s="23"/>
      <c r="D684" s="23"/>
      <c r="E684" s="23"/>
      <c r="F684" s="23"/>
      <c r="G684" s="23"/>
      <c r="H684" s="23"/>
      <c r="I684" s="23"/>
      <c r="J684" s="23"/>
      <c r="K684" s="23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23"/>
      <c r="AQ684" s="23"/>
      <c r="AR684" s="23"/>
      <c r="AS684" s="23"/>
      <c r="AT684" s="182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183"/>
      <c r="BS684" s="183"/>
      <c r="BT684" s="150"/>
      <c r="BU684" s="150"/>
      <c r="BV684" s="150"/>
      <c r="BW684" s="113"/>
      <c r="BX684" s="113"/>
      <c r="BY684" s="113"/>
      <c r="BZ684" s="23"/>
    </row>
    <row r="685" ht="15.75" customHeight="1">
      <c r="A685" s="148"/>
      <c r="B685" s="182"/>
      <c r="C685" s="23"/>
      <c r="D685" s="23"/>
      <c r="E685" s="23"/>
      <c r="F685" s="23"/>
      <c r="G685" s="23"/>
      <c r="H685" s="23"/>
      <c r="I685" s="23"/>
      <c r="J685" s="23"/>
      <c r="K685" s="23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23"/>
      <c r="AQ685" s="23"/>
      <c r="AR685" s="23"/>
      <c r="AS685" s="23"/>
      <c r="AT685" s="182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183"/>
      <c r="BS685" s="183"/>
      <c r="BT685" s="150"/>
      <c r="BU685" s="150"/>
      <c r="BV685" s="150"/>
      <c r="BW685" s="113"/>
      <c r="BX685" s="113"/>
      <c r="BY685" s="113"/>
      <c r="BZ685" s="23"/>
    </row>
    <row r="686" ht="15.75" customHeight="1">
      <c r="A686" s="148"/>
      <c r="B686" s="182"/>
      <c r="C686" s="23"/>
      <c r="D686" s="23"/>
      <c r="E686" s="23"/>
      <c r="F686" s="23"/>
      <c r="G686" s="23"/>
      <c r="H686" s="23"/>
      <c r="I686" s="23"/>
      <c r="J686" s="23"/>
      <c r="K686" s="23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23"/>
      <c r="AQ686" s="23"/>
      <c r="AR686" s="23"/>
      <c r="AS686" s="23"/>
      <c r="AT686" s="182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183"/>
      <c r="BS686" s="183"/>
      <c r="BT686" s="150"/>
      <c r="BU686" s="150"/>
      <c r="BV686" s="150"/>
      <c r="BW686" s="113"/>
      <c r="BX686" s="113"/>
      <c r="BY686" s="113"/>
      <c r="BZ686" s="23"/>
    </row>
    <row r="687" ht="15.75" customHeight="1">
      <c r="A687" s="148"/>
      <c r="B687" s="182"/>
      <c r="C687" s="23"/>
      <c r="D687" s="23"/>
      <c r="E687" s="23"/>
      <c r="F687" s="23"/>
      <c r="G687" s="23"/>
      <c r="H687" s="23"/>
      <c r="I687" s="23"/>
      <c r="J687" s="23"/>
      <c r="K687" s="23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23"/>
      <c r="AQ687" s="23"/>
      <c r="AR687" s="23"/>
      <c r="AS687" s="23"/>
      <c r="AT687" s="182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183"/>
      <c r="BS687" s="183"/>
      <c r="BT687" s="150"/>
      <c r="BU687" s="150"/>
      <c r="BV687" s="150"/>
      <c r="BW687" s="113"/>
      <c r="BX687" s="113"/>
      <c r="BY687" s="113"/>
      <c r="BZ687" s="23"/>
    </row>
    <row r="688" ht="15.75" customHeight="1">
      <c r="A688" s="148"/>
      <c r="B688" s="182"/>
      <c r="C688" s="23"/>
      <c r="D688" s="23"/>
      <c r="E688" s="23"/>
      <c r="F688" s="23"/>
      <c r="G688" s="23"/>
      <c r="H688" s="23"/>
      <c r="I688" s="23"/>
      <c r="J688" s="23"/>
      <c r="K688" s="23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23"/>
      <c r="AQ688" s="23"/>
      <c r="AR688" s="23"/>
      <c r="AS688" s="23"/>
      <c r="AT688" s="182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183"/>
      <c r="BS688" s="183"/>
      <c r="BT688" s="150"/>
      <c r="BU688" s="150"/>
      <c r="BV688" s="150"/>
      <c r="BW688" s="113"/>
      <c r="BX688" s="113"/>
      <c r="BY688" s="113"/>
      <c r="BZ688" s="23"/>
    </row>
    <row r="689" ht="15.75" customHeight="1">
      <c r="A689" s="148"/>
      <c r="B689" s="182"/>
      <c r="C689" s="23"/>
      <c r="D689" s="23"/>
      <c r="E689" s="23"/>
      <c r="F689" s="23"/>
      <c r="G689" s="23"/>
      <c r="H689" s="23"/>
      <c r="I689" s="23"/>
      <c r="J689" s="23"/>
      <c r="K689" s="23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23"/>
      <c r="AQ689" s="23"/>
      <c r="AR689" s="23"/>
      <c r="AS689" s="23"/>
      <c r="AT689" s="182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183"/>
      <c r="BS689" s="183"/>
      <c r="BT689" s="150"/>
      <c r="BU689" s="150"/>
      <c r="BV689" s="150"/>
      <c r="BW689" s="113"/>
      <c r="BX689" s="113"/>
      <c r="BY689" s="113"/>
      <c r="BZ689" s="23"/>
    </row>
    <row r="690" ht="15.75" customHeight="1">
      <c r="A690" s="148"/>
      <c r="B690" s="182"/>
      <c r="C690" s="23"/>
      <c r="D690" s="23"/>
      <c r="E690" s="23"/>
      <c r="F690" s="23"/>
      <c r="G690" s="23"/>
      <c r="H690" s="23"/>
      <c r="I690" s="23"/>
      <c r="J690" s="23"/>
      <c r="K690" s="23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23"/>
      <c r="AQ690" s="23"/>
      <c r="AR690" s="23"/>
      <c r="AS690" s="23"/>
      <c r="AT690" s="182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183"/>
      <c r="BS690" s="183"/>
      <c r="BT690" s="150"/>
      <c r="BU690" s="150"/>
      <c r="BV690" s="150"/>
      <c r="BW690" s="113"/>
      <c r="BX690" s="113"/>
      <c r="BY690" s="113"/>
      <c r="BZ690" s="23"/>
    </row>
    <row r="691" ht="15.75" customHeight="1">
      <c r="A691" s="148"/>
      <c r="B691" s="182"/>
      <c r="C691" s="23"/>
      <c r="D691" s="23"/>
      <c r="E691" s="23"/>
      <c r="F691" s="23"/>
      <c r="G691" s="23"/>
      <c r="H691" s="23"/>
      <c r="I691" s="23"/>
      <c r="J691" s="23"/>
      <c r="K691" s="23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23"/>
      <c r="AQ691" s="23"/>
      <c r="AR691" s="23"/>
      <c r="AS691" s="23"/>
      <c r="AT691" s="182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183"/>
      <c r="BS691" s="183"/>
      <c r="BT691" s="150"/>
      <c r="BU691" s="150"/>
      <c r="BV691" s="150"/>
      <c r="BW691" s="113"/>
      <c r="BX691" s="113"/>
      <c r="BY691" s="113"/>
      <c r="BZ691" s="23"/>
    </row>
    <row r="692" ht="15.75" customHeight="1">
      <c r="A692" s="148"/>
      <c r="B692" s="182"/>
      <c r="C692" s="23"/>
      <c r="D692" s="23"/>
      <c r="E692" s="23"/>
      <c r="F692" s="23"/>
      <c r="G692" s="23"/>
      <c r="H692" s="23"/>
      <c r="I692" s="23"/>
      <c r="J692" s="23"/>
      <c r="K692" s="23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23"/>
      <c r="AQ692" s="23"/>
      <c r="AR692" s="23"/>
      <c r="AS692" s="23"/>
      <c r="AT692" s="182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183"/>
      <c r="BS692" s="183"/>
      <c r="BT692" s="150"/>
      <c r="BU692" s="150"/>
      <c r="BV692" s="150"/>
      <c r="BW692" s="113"/>
      <c r="BX692" s="113"/>
      <c r="BY692" s="113"/>
      <c r="BZ692" s="23"/>
    </row>
    <row r="693" ht="15.75" customHeight="1">
      <c r="A693" s="148"/>
      <c r="B693" s="182"/>
      <c r="C693" s="23"/>
      <c r="D693" s="23"/>
      <c r="E693" s="23"/>
      <c r="F693" s="23"/>
      <c r="G693" s="23"/>
      <c r="H693" s="23"/>
      <c r="I693" s="23"/>
      <c r="J693" s="23"/>
      <c r="K693" s="23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23"/>
      <c r="AQ693" s="23"/>
      <c r="AR693" s="23"/>
      <c r="AS693" s="23"/>
      <c r="AT693" s="182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183"/>
      <c r="BS693" s="183"/>
      <c r="BT693" s="150"/>
      <c r="BU693" s="150"/>
      <c r="BV693" s="150"/>
      <c r="BW693" s="113"/>
      <c r="BX693" s="113"/>
      <c r="BY693" s="113"/>
      <c r="BZ693" s="23"/>
    </row>
    <row r="694" ht="15.75" customHeight="1">
      <c r="A694" s="148"/>
      <c r="B694" s="182"/>
      <c r="C694" s="23"/>
      <c r="D694" s="23"/>
      <c r="E694" s="23"/>
      <c r="F694" s="23"/>
      <c r="G694" s="23"/>
      <c r="H694" s="23"/>
      <c r="I694" s="23"/>
      <c r="J694" s="23"/>
      <c r="K694" s="23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23"/>
      <c r="AQ694" s="23"/>
      <c r="AR694" s="23"/>
      <c r="AS694" s="23"/>
      <c r="AT694" s="182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183"/>
      <c r="BS694" s="183"/>
      <c r="BT694" s="150"/>
      <c r="BU694" s="150"/>
      <c r="BV694" s="150"/>
      <c r="BW694" s="113"/>
      <c r="BX694" s="113"/>
      <c r="BY694" s="113"/>
      <c r="BZ694" s="23"/>
    </row>
    <row r="695" ht="15.75" customHeight="1">
      <c r="A695" s="148"/>
      <c r="B695" s="182"/>
      <c r="C695" s="23"/>
      <c r="D695" s="23"/>
      <c r="E695" s="23"/>
      <c r="F695" s="23"/>
      <c r="G695" s="23"/>
      <c r="H695" s="23"/>
      <c r="I695" s="23"/>
      <c r="J695" s="23"/>
      <c r="K695" s="23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23"/>
      <c r="AQ695" s="23"/>
      <c r="AR695" s="23"/>
      <c r="AS695" s="23"/>
      <c r="AT695" s="182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183"/>
      <c r="BS695" s="183"/>
      <c r="BT695" s="150"/>
      <c r="BU695" s="150"/>
      <c r="BV695" s="150"/>
      <c r="BW695" s="113"/>
      <c r="BX695" s="113"/>
      <c r="BY695" s="113"/>
      <c r="BZ695" s="23"/>
    </row>
    <row r="696" ht="15.75" customHeight="1">
      <c r="A696" s="148"/>
      <c r="B696" s="182"/>
      <c r="C696" s="23"/>
      <c r="D696" s="23"/>
      <c r="E696" s="23"/>
      <c r="F696" s="23"/>
      <c r="G696" s="23"/>
      <c r="H696" s="23"/>
      <c r="I696" s="23"/>
      <c r="J696" s="23"/>
      <c r="K696" s="23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23"/>
      <c r="AQ696" s="23"/>
      <c r="AR696" s="23"/>
      <c r="AS696" s="23"/>
      <c r="AT696" s="182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183"/>
      <c r="BS696" s="183"/>
      <c r="BT696" s="150"/>
      <c r="BU696" s="150"/>
      <c r="BV696" s="150"/>
      <c r="BW696" s="113"/>
      <c r="BX696" s="113"/>
      <c r="BY696" s="113"/>
      <c r="BZ696" s="23"/>
    </row>
    <row r="697" ht="15.75" customHeight="1">
      <c r="A697" s="148"/>
      <c r="B697" s="182"/>
      <c r="C697" s="23"/>
      <c r="D697" s="23"/>
      <c r="E697" s="23"/>
      <c r="F697" s="23"/>
      <c r="G697" s="23"/>
      <c r="H697" s="23"/>
      <c r="I697" s="23"/>
      <c r="J697" s="23"/>
      <c r="K697" s="23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23"/>
      <c r="AQ697" s="23"/>
      <c r="AR697" s="23"/>
      <c r="AS697" s="23"/>
      <c r="AT697" s="182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183"/>
      <c r="BS697" s="183"/>
      <c r="BT697" s="150"/>
      <c r="BU697" s="150"/>
      <c r="BV697" s="150"/>
      <c r="BW697" s="113"/>
      <c r="BX697" s="113"/>
      <c r="BY697" s="113"/>
      <c r="BZ697" s="23"/>
    </row>
    <row r="698" ht="15.75" customHeight="1">
      <c r="A698" s="148"/>
      <c r="B698" s="182"/>
      <c r="C698" s="23"/>
      <c r="D698" s="23"/>
      <c r="E698" s="23"/>
      <c r="F698" s="23"/>
      <c r="G698" s="23"/>
      <c r="H698" s="23"/>
      <c r="I698" s="23"/>
      <c r="J698" s="23"/>
      <c r="K698" s="23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23"/>
      <c r="AQ698" s="23"/>
      <c r="AR698" s="23"/>
      <c r="AS698" s="23"/>
      <c r="AT698" s="182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183"/>
      <c r="BS698" s="183"/>
      <c r="BT698" s="150"/>
      <c r="BU698" s="150"/>
      <c r="BV698" s="150"/>
      <c r="BW698" s="113"/>
      <c r="BX698" s="113"/>
      <c r="BY698" s="113"/>
      <c r="BZ698" s="23"/>
    </row>
    <row r="699" ht="15.75" customHeight="1">
      <c r="A699" s="148"/>
      <c r="B699" s="182"/>
      <c r="C699" s="23"/>
      <c r="D699" s="23"/>
      <c r="E699" s="23"/>
      <c r="F699" s="23"/>
      <c r="G699" s="23"/>
      <c r="H699" s="23"/>
      <c r="I699" s="23"/>
      <c r="J699" s="23"/>
      <c r="K699" s="23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23"/>
      <c r="AQ699" s="23"/>
      <c r="AR699" s="23"/>
      <c r="AS699" s="23"/>
      <c r="AT699" s="182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183"/>
      <c r="BS699" s="183"/>
      <c r="BT699" s="150"/>
      <c r="BU699" s="150"/>
      <c r="BV699" s="150"/>
      <c r="BW699" s="113"/>
      <c r="BX699" s="113"/>
      <c r="BY699" s="113"/>
      <c r="BZ699" s="23"/>
    </row>
    <row r="700" ht="15.75" customHeight="1">
      <c r="A700" s="148"/>
      <c r="B700" s="182"/>
      <c r="C700" s="23"/>
      <c r="D700" s="23"/>
      <c r="E700" s="23"/>
      <c r="F700" s="23"/>
      <c r="G700" s="23"/>
      <c r="H700" s="23"/>
      <c r="I700" s="23"/>
      <c r="J700" s="23"/>
      <c r="K700" s="23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23"/>
      <c r="AQ700" s="23"/>
      <c r="AR700" s="23"/>
      <c r="AS700" s="23"/>
      <c r="AT700" s="182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183"/>
      <c r="BS700" s="183"/>
      <c r="BT700" s="150"/>
      <c r="BU700" s="150"/>
      <c r="BV700" s="150"/>
      <c r="BW700" s="113"/>
      <c r="BX700" s="113"/>
      <c r="BY700" s="113"/>
      <c r="BZ700" s="23"/>
    </row>
    <row r="701" ht="15.75" customHeight="1">
      <c r="A701" s="148"/>
      <c r="B701" s="182"/>
      <c r="C701" s="23"/>
      <c r="D701" s="23"/>
      <c r="E701" s="23"/>
      <c r="F701" s="23"/>
      <c r="G701" s="23"/>
      <c r="H701" s="23"/>
      <c r="I701" s="23"/>
      <c r="J701" s="23"/>
      <c r="K701" s="23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23"/>
      <c r="AQ701" s="23"/>
      <c r="AR701" s="23"/>
      <c r="AS701" s="23"/>
      <c r="AT701" s="182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183"/>
      <c r="BS701" s="183"/>
      <c r="BT701" s="150"/>
      <c r="BU701" s="150"/>
      <c r="BV701" s="150"/>
      <c r="BW701" s="113"/>
      <c r="BX701" s="113"/>
      <c r="BY701" s="113"/>
      <c r="BZ701" s="23"/>
    </row>
    <row r="702" ht="15.75" customHeight="1">
      <c r="A702" s="148"/>
      <c r="B702" s="182"/>
      <c r="C702" s="23"/>
      <c r="D702" s="23"/>
      <c r="E702" s="23"/>
      <c r="F702" s="23"/>
      <c r="G702" s="23"/>
      <c r="H702" s="23"/>
      <c r="I702" s="23"/>
      <c r="J702" s="23"/>
      <c r="K702" s="23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23"/>
      <c r="AQ702" s="23"/>
      <c r="AR702" s="23"/>
      <c r="AS702" s="23"/>
      <c r="AT702" s="182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183"/>
      <c r="BS702" s="183"/>
      <c r="BT702" s="150"/>
      <c r="BU702" s="150"/>
      <c r="BV702" s="150"/>
      <c r="BW702" s="113"/>
      <c r="BX702" s="113"/>
      <c r="BY702" s="113"/>
      <c r="BZ702" s="23"/>
    </row>
    <row r="703" ht="15.75" customHeight="1">
      <c r="A703" s="148"/>
      <c r="B703" s="182"/>
      <c r="C703" s="23"/>
      <c r="D703" s="23"/>
      <c r="E703" s="23"/>
      <c r="F703" s="23"/>
      <c r="G703" s="23"/>
      <c r="H703" s="23"/>
      <c r="I703" s="23"/>
      <c r="J703" s="23"/>
      <c r="K703" s="23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23"/>
      <c r="AQ703" s="23"/>
      <c r="AR703" s="23"/>
      <c r="AS703" s="23"/>
      <c r="AT703" s="182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183"/>
      <c r="BS703" s="183"/>
      <c r="BT703" s="150"/>
      <c r="BU703" s="150"/>
      <c r="BV703" s="150"/>
      <c r="BW703" s="113"/>
      <c r="BX703" s="113"/>
      <c r="BY703" s="113"/>
      <c r="BZ703" s="23"/>
    </row>
    <row r="704" ht="15.75" customHeight="1">
      <c r="A704" s="148"/>
      <c r="B704" s="182"/>
      <c r="C704" s="23"/>
      <c r="D704" s="23"/>
      <c r="E704" s="23"/>
      <c r="F704" s="23"/>
      <c r="G704" s="23"/>
      <c r="H704" s="23"/>
      <c r="I704" s="23"/>
      <c r="J704" s="23"/>
      <c r="K704" s="23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23"/>
      <c r="AQ704" s="23"/>
      <c r="AR704" s="23"/>
      <c r="AS704" s="23"/>
      <c r="AT704" s="182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183"/>
      <c r="BS704" s="183"/>
      <c r="BT704" s="150"/>
      <c r="BU704" s="150"/>
      <c r="BV704" s="150"/>
      <c r="BW704" s="113"/>
      <c r="BX704" s="113"/>
      <c r="BY704" s="113"/>
      <c r="BZ704" s="23"/>
    </row>
    <row r="705" ht="15.75" customHeight="1">
      <c r="A705" s="148"/>
      <c r="B705" s="182"/>
      <c r="C705" s="23"/>
      <c r="D705" s="23"/>
      <c r="E705" s="23"/>
      <c r="F705" s="23"/>
      <c r="G705" s="23"/>
      <c r="H705" s="23"/>
      <c r="I705" s="23"/>
      <c r="J705" s="23"/>
      <c r="K705" s="23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23"/>
      <c r="AQ705" s="23"/>
      <c r="AR705" s="23"/>
      <c r="AS705" s="23"/>
      <c r="AT705" s="182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183"/>
      <c r="BS705" s="183"/>
      <c r="BT705" s="150"/>
      <c r="BU705" s="150"/>
      <c r="BV705" s="150"/>
      <c r="BW705" s="113"/>
      <c r="BX705" s="113"/>
      <c r="BY705" s="113"/>
      <c r="BZ705" s="23"/>
    </row>
    <row r="706" ht="15.75" customHeight="1">
      <c r="A706" s="148"/>
      <c r="B706" s="182"/>
      <c r="C706" s="23"/>
      <c r="D706" s="23"/>
      <c r="E706" s="23"/>
      <c r="F706" s="23"/>
      <c r="G706" s="23"/>
      <c r="H706" s="23"/>
      <c r="I706" s="23"/>
      <c r="J706" s="23"/>
      <c r="K706" s="23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23"/>
      <c r="AQ706" s="23"/>
      <c r="AR706" s="23"/>
      <c r="AS706" s="23"/>
      <c r="AT706" s="182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183"/>
      <c r="BS706" s="183"/>
      <c r="BT706" s="150"/>
      <c r="BU706" s="150"/>
      <c r="BV706" s="150"/>
      <c r="BW706" s="113"/>
      <c r="BX706" s="113"/>
      <c r="BY706" s="113"/>
      <c r="BZ706" s="23"/>
    </row>
    <row r="707" ht="15.75" customHeight="1">
      <c r="A707" s="148"/>
      <c r="B707" s="182"/>
      <c r="C707" s="23"/>
      <c r="D707" s="23"/>
      <c r="E707" s="23"/>
      <c r="F707" s="23"/>
      <c r="G707" s="23"/>
      <c r="H707" s="23"/>
      <c r="I707" s="23"/>
      <c r="J707" s="23"/>
      <c r="K707" s="23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23"/>
      <c r="AQ707" s="23"/>
      <c r="AR707" s="23"/>
      <c r="AS707" s="23"/>
      <c r="AT707" s="182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183"/>
      <c r="BS707" s="183"/>
      <c r="BT707" s="150"/>
      <c r="BU707" s="150"/>
      <c r="BV707" s="150"/>
      <c r="BW707" s="113"/>
      <c r="BX707" s="113"/>
      <c r="BY707" s="113"/>
      <c r="BZ707" s="23"/>
    </row>
    <row r="708" ht="15.75" customHeight="1">
      <c r="A708" s="148"/>
      <c r="B708" s="182"/>
      <c r="C708" s="23"/>
      <c r="D708" s="23"/>
      <c r="E708" s="23"/>
      <c r="F708" s="23"/>
      <c r="G708" s="23"/>
      <c r="H708" s="23"/>
      <c r="I708" s="23"/>
      <c r="J708" s="23"/>
      <c r="K708" s="23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23"/>
      <c r="AQ708" s="23"/>
      <c r="AR708" s="23"/>
      <c r="AS708" s="23"/>
      <c r="AT708" s="182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183"/>
      <c r="BS708" s="183"/>
      <c r="BT708" s="150"/>
      <c r="BU708" s="150"/>
      <c r="BV708" s="150"/>
      <c r="BW708" s="113"/>
      <c r="BX708" s="113"/>
      <c r="BY708" s="113"/>
      <c r="BZ708" s="23"/>
    </row>
    <row r="709" ht="15.75" customHeight="1">
      <c r="A709" s="148"/>
      <c r="B709" s="182"/>
      <c r="C709" s="23"/>
      <c r="D709" s="23"/>
      <c r="E709" s="23"/>
      <c r="F709" s="23"/>
      <c r="G709" s="23"/>
      <c r="H709" s="23"/>
      <c r="I709" s="23"/>
      <c r="J709" s="23"/>
      <c r="K709" s="23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23"/>
      <c r="AQ709" s="23"/>
      <c r="AR709" s="23"/>
      <c r="AS709" s="23"/>
      <c r="AT709" s="182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183"/>
      <c r="BS709" s="183"/>
      <c r="BT709" s="150"/>
      <c r="BU709" s="150"/>
      <c r="BV709" s="150"/>
      <c r="BW709" s="113"/>
      <c r="BX709" s="113"/>
      <c r="BY709" s="113"/>
      <c r="BZ709" s="23"/>
    </row>
    <row r="710" ht="15.75" customHeight="1">
      <c r="A710" s="148"/>
      <c r="B710" s="182"/>
      <c r="C710" s="23"/>
      <c r="D710" s="23"/>
      <c r="E710" s="23"/>
      <c r="F710" s="23"/>
      <c r="G710" s="23"/>
      <c r="H710" s="23"/>
      <c r="I710" s="23"/>
      <c r="J710" s="23"/>
      <c r="K710" s="23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23"/>
      <c r="AQ710" s="23"/>
      <c r="AR710" s="23"/>
      <c r="AS710" s="23"/>
      <c r="AT710" s="182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183"/>
      <c r="BS710" s="183"/>
      <c r="BT710" s="150"/>
      <c r="BU710" s="150"/>
      <c r="BV710" s="150"/>
      <c r="BW710" s="113"/>
      <c r="BX710" s="113"/>
      <c r="BY710" s="113"/>
      <c r="BZ710" s="23"/>
    </row>
    <row r="711" ht="15.75" customHeight="1">
      <c r="A711" s="148"/>
      <c r="B711" s="182"/>
      <c r="C711" s="23"/>
      <c r="D711" s="23"/>
      <c r="E711" s="23"/>
      <c r="F711" s="23"/>
      <c r="G711" s="23"/>
      <c r="H711" s="23"/>
      <c r="I711" s="23"/>
      <c r="J711" s="23"/>
      <c r="K711" s="23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23"/>
      <c r="AQ711" s="23"/>
      <c r="AR711" s="23"/>
      <c r="AS711" s="23"/>
      <c r="AT711" s="182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183"/>
      <c r="BS711" s="183"/>
      <c r="BT711" s="150"/>
      <c r="BU711" s="150"/>
      <c r="BV711" s="150"/>
      <c r="BW711" s="113"/>
      <c r="BX711" s="113"/>
      <c r="BY711" s="113"/>
      <c r="BZ711" s="23"/>
    </row>
    <row r="712" ht="15.75" customHeight="1">
      <c r="A712" s="148"/>
      <c r="B712" s="182"/>
      <c r="C712" s="23"/>
      <c r="D712" s="23"/>
      <c r="E712" s="23"/>
      <c r="F712" s="23"/>
      <c r="G712" s="23"/>
      <c r="H712" s="23"/>
      <c r="I712" s="23"/>
      <c r="J712" s="23"/>
      <c r="K712" s="23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23"/>
      <c r="AQ712" s="23"/>
      <c r="AR712" s="23"/>
      <c r="AS712" s="23"/>
      <c r="AT712" s="182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183"/>
      <c r="BS712" s="183"/>
      <c r="BT712" s="150"/>
      <c r="BU712" s="150"/>
      <c r="BV712" s="150"/>
      <c r="BW712" s="113"/>
      <c r="BX712" s="113"/>
      <c r="BY712" s="113"/>
      <c r="BZ712" s="23"/>
    </row>
    <row r="713" ht="15.75" customHeight="1">
      <c r="A713" s="148"/>
      <c r="B713" s="182"/>
      <c r="C713" s="23"/>
      <c r="D713" s="23"/>
      <c r="E713" s="23"/>
      <c r="F713" s="23"/>
      <c r="G713" s="23"/>
      <c r="H713" s="23"/>
      <c r="I713" s="23"/>
      <c r="J713" s="23"/>
      <c r="K713" s="23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23"/>
      <c r="AQ713" s="23"/>
      <c r="AR713" s="23"/>
      <c r="AS713" s="23"/>
      <c r="AT713" s="182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183"/>
      <c r="BS713" s="183"/>
      <c r="BT713" s="150"/>
      <c r="BU713" s="150"/>
      <c r="BV713" s="150"/>
      <c r="BW713" s="113"/>
      <c r="BX713" s="113"/>
      <c r="BY713" s="113"/>
      <c r="BZ713" s="23"/>
    </row>
    <row r="714" ht="15.75" customHeight="1">
      <c r="A714" s="148"/>
      <c r="B714" s="182"/>
      <c r="C714" s="23"/>
      <c r="D714" s="23"/>
      <c r="E714" s="23"/>
      <c r="F714" s="23"/>
      <c r="G714" s="23"/>
      <c r="H714" s="23"/>
      <c r="I714" s="23"/>
      <c r="J714" s="23"/>
      <c r="K714" s="23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23"/>
      <c r="AQ714" s="23"/>
      <c r="AR714" s="23"/>
      <c r="AS714" s="23"/>
      <c r="AT714" s="182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183"/>
      <c r="BS714" s="183"/>
      <c r="BT714" s="150"/>
      <c r="BU714" s="150"/>
      <c r="BV714" s="150"/>
      <c r="BW714" s="113"/>
      <c r="BX714" s="113"/>
      <c r="BY714" s="113"/>
      <c r="BZ714" s="23"/>
    </row>
    <row r="715" ht="15.75" customHeight="1">
      <c r="A715" s="148"/>
      <c r="B715" s="182"/>
      <c r="C715" s="23"/>
      <c r="D715" s="23"/>
      <c r="E715" s="23"/>
      <c r="F715" s="23"/>
      <c r="G715" s="23"/>
      <c r="H715" s="23"/>
      <c r="I715" s="23"/>
      <c r="J715" s="23"/>
      <c r="K715" s="23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182"/>
      <c r="AK715" s="182"/>
      <c r="AL715" s="182"/>
      <c r="AM715" s="182"/>
      <c r="AN715" s="182"/>
      <c r="AO715" s="182"/>
      <c r="AP715" s="23"/>
      <c r="AQ715" s="23"/>
      <c r="AR715" s="23"/>
      <c r="AS715" s="23"/>
      <c r="AT715" s="182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183"/>
      <c r="BS715" s="183"/>
      <c r="BT715" s="150"/>
      <c r="BU715" s="150"/>
      <c r="BV715" s="150"/>
      <c r="BW715" s="113"/>
      <c r="BX715" s="113"/>
      <c r="BY715" s="113"/>
      <c r="BZ715" s="23"/>
    </row>
    <row r="716" ht="15.75" customHeight="1">
      <c r="A716" s="148"/>
      <c r="B716" s="182"/>
      <c r="C716" s="23"/>
      <c r="D716" s="23"/>
      <c r="E716" s="23"/>
      <c r="F716" s="23"/>
      <c r="G716" s="23"/>
      <c r="H716" s="23"/>
      <c r="I716" s="23"/>
      <c r="J716" s="23"/>
      <c r="K716" s="23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23"/>
      <c r="AQ716" s="23"/>
      <c r="AR716" s="23"/>
      <c r="AS716" s="23"/>
      <c r="AT716" s="182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183"/>
      <c r="BS716" s="183"/>
      <c r="BT716" s="150"/>
      <c r="BU716" s="150"/>
      <c r="BV716" s="150"/>
      <c r="BW716" s="113"/>
      <c r="BX716" s="113"/>
      <c r="BY716" s="113"/>
      <c r="BZ716" s="23"/>
    </row>
    <row r="717" ht="15.75" customHeight="1">
      <c r="A717" s="148"/>
      <c r="B717" s="182"/>
      <c r="C717" s="23"/>
      <c r="D717" s="23"/>
      <c r="E717" s="23"/>
      <c r="F717" s="23"/>
      <c r="G717" s="23"/>
      <c r="H717" s="23"/>
      <c r="I717" s="23"/>
      <c r="J717" s="23"/>
      <c r="K717" s="23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23"/>
      <c r="AQ717" s="23"/>
      <c r="AR717" s="23"/>
      <c r="AS717" s="23"/>
      <c r="AT717" s="182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183"/>
      <c r="BS717" s="183"/>
      <c r="BT717" s="150"/>
      <c r="BU717" s="150"/>
      <c r="BV717" s="150"/>
      <c r="BW717" s="113"/>
      <c r="BX717" s="113"/>
      <c r="BY717" s="113"/>
      <c r="BZ717" s="23"/>
    </row>
    <row r="718" ht="15.75" customHeight="1">
      <c r="A718" s="148"/>
      <c r="B718" s="182"/>
      <c r="C718" s="23"/>
      <c r="D718" s="23"/>
      <c r="E718" s="23"/>
      <c r="F718" s="23"/>
      <c r="G718" s="23"/>
      <c r="H718" s="23"/>
      <c r="I718" s="23"/>
      <c r="J718" s="23"/>
      <c r="K718" s="23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23"/>
      <c r="AQ718" s="23"/>
      <c r="AR718" s="23"/>
      <c r="AS718" s="23"/>
      <c r="AT718" s="182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183"/>
      <c r="BS718" s="183"/>
      <c r="BT718" s="150"/>
      <c r="BU718" s="150"/>
      <c r="BV718" s="150"/>
      <c r="BW718" s="113"/>
      <c r="BX718" s="113"/>
      <c r="BY718" s="113"/>
      <c r="BZ718" s="23"/>
    </row>
    <row r="719" ht="15.75" customHeight="1">
      <c r="A719" s="148"/>
      <c r="B719" s="182"/>
      <c r="C719" s="23"/>
      <c r="D719" s="23"/>
      <c r="E719" s="23"/>
      <c r="F719" s="23"/>
      <c r="G719" s="23"/>
      <c r="H719" s="23"/>
      <c r="I719" s="23"/>
      <c r="J719" s="23"/>
      <c r="K719" s="23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23"/>
      <c r="AQ719" s="23"/>
      <c r="AR719" s="23"/>
      <c r="AS719" s="23"/>
      <c r="AT719" s="182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183"/>
      <c r="BS719" s="183"/>
      <c r="BT719" s="150"/>
      <c r="BU719" s="150"/>
      <c r="BV719" s="150"/>
      <c r="BW719" s="113"/>
      <c r="BX719" s="113"/>
      <c r="BY719" s="113"/>
      <c r="BZ719" s="23"/>
    </row>
    <row r="720" ht="15.75" customHeight="1">
      <c r="A720" s="148"/>
      <c r="B720" s="182"/>
      <c r="C720" s="23"/>
      <c r="D720" s="23"/>
      <c r="E720" s="23"/>
      <c r="F720" s="23"/>
      <c r="G720" s="23"/>
      <c r="H720" s="23"/>
      <c r="I720" s="23"/>
      <c r="J720" s="23"/>
      <c r="K720" s="23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23"/>
      <c r="AQ720" s="23"/>
      <c r="AR720" s="23"/>
      <c r="AS720" s="23"/>
      <c r="AT720" s="182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183"/>
      <c r="BS720" s="183"/>
      <c r="BT720" s="150"/>
      <c r="BU720" s="150"/>
      <c r="BV720" s="150"/>
      <c r="BW720" s="113"/>
      <c r="BX720" s="113"/>
      <c r="BY720" s="113"/>
      <c r="BZ720" s="23"/>
    </row>
    <row r="721" ht="15.75" customHeight="1">
      <c r="A721" s="148"/>
      <c r="B721" s="182"/>
      <c r="C721" s="23"/>
      <c r="D721" s="23"/>
      <c r="E721" s="23"/>
      <c r="F721" s="23"/>
      <c r="G721" s="23"/>
      <c r="H721" s="23"/>
      <c r="I721" s="23"/>
      <c r="J721" s="23"/>
      <c r="K721" s="23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23"/>
      <c r="AQ721" s="23"/>
      <c r="AR721" s="23"/>
      <c r="AS721" s="23"/>
      <c r="AT721" s="182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183"/>
      <c r="BS721" s="183"/>
      <c r="BT721" s="150"/>
      <c r="BU721" s="150"/>
      <c r="BV721" s="150"/>
      <c r="BW721" s="113"/>
      <c r="BX721" s="113"/>
      <c r="BY721" s="113"/>
      <c r="BZ721" s="23"/>
    </row>
    <row r="722" ht="15.75" customHeight="1">
      <c r="A722" s="148"/>
      <c r="B722" s="182"/>
      <c r="C722" s="23"/>
      <c r="D722" s="23"/>
      <c r="E722" s="23"/>
      <c r="F722" s="23"/>
      <c r="G722" s="23"/>
      <c r="H722" s="23"/>
      <c r="I722" s="23"/>
      <c r="J722" s="23"/>
      <c r="K722" s="23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23"/>
      <c r="AQ722" s="23"/>
      <c r="AR722" s="23"/>
      <c r="AS722" s="23"/>
      <c r="AT722" s="182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183"/>
      <c r="BS722" s="183"/>
      <c r="BT722" s="150"/>
      <c r="BU722" s="150"/>
      <c r="BV722" s="150"/>
      <c r="BW722" s="113"/>
      <c r="BX722" s="113"/>
      <c r="BY722" s="113"/>
      <c r="BZ722" s="23"/>
    </row>
    <row r="723" ht="15.75" customHeight="1">
      <c r="A723" s="148"/>
      <c r="B723" s="182"/>
      <c r="C723" s="23"/>
      <c r="D723" s="23"/>
      <c r="E723" s="23"/>
      <c r="F723" s="23"/>
      <c r="G723" s="23"/>
      <c r="H723" s="23"/>
      <c r="I723" s="23"/>
      <c r="J723" s="23"/>
      <c r="K723" s="23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23"/>
      <c r="AQ723" s="23"/>
      <c r="AR723" s="23"/>
      <c r="AS723" s="23"/>
      <c r="AT723" s="182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183"/>
      <c r="BS723" s="183"/>
      <c r="BT723" s="150"/>
      <c r="BU723" s="150"/>
      <c r="BV723" s="150"/>
      <c r="BW723" s="113"/>
      <c r="BX723" s="113"/>
      <c r="BY723" s="113"/>
      <c r="BZ723" s="23"/>
    </row>
    <row r="724" ht="15.75" customHeight="1">
      <c r="A724" s="148"/>
      <c r="B724" s="182"/>
      <c r="C724" s="23"/>
      <c r="D724" s="23"/>
      <c r="E724" s="23"/>
      <c r="F724" s="23"/>
      <c r="G724" s="23"/>
      <c r="H724" s="23"/>
      <c r="I724" s="23"/>
      <c r="J724" s="23"/>
      <c r="K724" s="23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23"/>
      <c r="AQ724" s="23"/>
      <c r="AR724" s="23"/>
      <c r="AS724" s="23"/>
      <c r="AT724" s="182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183"/>
      <c r="BS724" s="183"/>
      <c r="BT724" s="150"/>
      <c r="BU724" s="150"/>
      <c r="BV724" s="150"/>
      <c r="BW724" s="113"/>
      <c r="BX724" s="113"/>
      <c r="BY724" s="113"/>
      <c r="BZ724" s="23"/>
    </row>
    <row r="725" ht="15.75" customHeight="1">
      <c r="A725" s="148"/>
      <c r="B725" s="182"/>
      <c r="C725" s="23"/>
      <c r="D725" s="23"/>
      <c r="E725" s="23"/>
      <c r="F725" s="23"/>
      <c r="G725" s="23"/>
      <c r="H725" s="23"/>
      <c r="I725" s="23"/>
      <c r="J725" s="23"/>
      <c r="K725" s="23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23"/>
      <c r="AQ725" s="23"/>
      <c r="AR725" s="23"/>
      <c r="AS725" s="23"/>
      <c r="AT725" s="182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183"/>
      <c r="BS725" s="183"/>
      <c r="BT725" s="150"/>
      <c r="BU725" s="150"/>
      <c r="BV725" s="150"/>
      <c r="BW725" s="113"/>
      <c r="BX725" s="113"/>
      <c r="BY725" s="113"/>
      <c r="BZ725" s="23"/>
    </row>
    <row r="726" ht="15.75" customHeight="1">
      <c r="A726" s="148"/>
      <c r="B726" s="182"/>
      <c r="C726" s="23"/>
      <c r="D726" s="23"/>
      <c r="E726" s="23"/>
      <c r="F726" s="23"/>
      <c r="G726" s="23"/>
      <c r="H726" s="23"/>
      <c r="I726" s="23"/>
      <c r="J726" s="23"/>
      <c r="K726" s="23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23"/>
      <c r="AQ726" s="23"/>
      <c r="AR726" s="23"/>
      <c r="AS726" s="23"/>
      <c r="AT726" s="182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183"/>
      <c r="BS726" s="183"/>
      <c r="BT726" s="150"/>
      <c r="BU726" s="150"/>
      <c r="BV726" s="150"/>
      <c r="BW726" s="113"/>
      <c r="BX726" s="113"/>
      <c r="BY726" s="113"/>
      <c r="BZ726" s="23"/>
    </row>
    <row r="727" ht="15.75" customHeight="1">
      <c r="A727" s="148"/>
      <c r="B727" s="182"/>
      <c r="C727" s="23"/>
      <c r="D727" s="23"/>
      <c r="E727" s="23"/>
      <c r="F727" s="23"/>
      <c r="G727" s="23"/>
      <c r="H727" s="23"/>
      <c r="I727" s="23"/>
      <c r="J727" s="23"/>
      <c r="K727" s="23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182"/>
      <c r="AK727" s="182"/>
      <c r="AL727" s="182"/>
      <c r="AM727" s="182"/>
      <c r="AN727" s="182"/>
      <c r="AO727" s="182"/>
      <c r="AP727" s="23"/>
      <c r="AQ727" s="23"/>
      <c r="AR727" s="23"/>
      <c r="AS727" s="23"/>
      <c r="AT727" s="182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183"/>
      <c r="BS727" s="183"/>
      <c r="BT727" s="150"/>
      <c r="BU727" s="150"/>
      <c r="BV727" s="150"/>
      <c r="BW727" s="113"/>
      <c r="BX727" s="113"/>
      <c r="BY727" s="113"/>
      <c r="BZ727" s="23"/>
    </row>
    <row r="728" ht="15.75" customHeight="1">
      <c r="A728" s="148"/>
      <c r="B728" s="182"/>
      <c r="C728" s="23"/>
      <c r="D728" s="23"/>
      <c r="E728" s="23"/>
      <c r="F728" s="23"/>
      <c r="G728" s="23"/>
      <c r="H728" s="23"/>
      <c r="I728" s="23"/>
      <c r="J728" s="23"/>
      <c r="K728" s="23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23"/>
      <c r="AQ728" s="23"/>
      <c r="AR728" s="23"/>
      <c r="AS728" s="23"/>
      <c r="AT728" s="182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183"/>
      <c r="BS728" s="183"/>
      <c r="BT728" s="150"/>
      <c r="BU728" s="150"/>
      <c r="BV728" s="150"/>
      <c r="BW728" s="113"/>
      <c r="BX728" s="113"/>
      <c r="BY728" s="113"/>
      <c r="BZ728" s="23"/>
    </row>
    <row r="729" ht="15.75" customHeight="1">
      <c r="A729" s="148"/>
      <c r="B729" s="182"/>
      <c r="C729" s="23"/>
      <c r="D729" s="23"/>
      <c r="E729" s="23"/>
      <c r="F729" s="23"/>
      <c r="G729" s="23"/>
      <c r="H729" s="23"/>
      <c r="I729" s="23"/>
      <c r="J729" s="23"/>
      <c r="K729" s="23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23"/>
      <c r="AQ729" s="23"/>
      <c r="AR729" s="23"/>
      <c r="AS729" s="23"/>
      <c r="AT729" s="182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183"/>
      <c r="BS729" s="183"/>
      <c r="BT729" s="150"/>
      <c r="BU729" s="150"/>
      <c r="BV729" s="150"/>
      <c r="BW729" s="113"/>
      <c r="BX729" s="113"/>
      <c r="BY729" s="113"/>
      <c r="BZ729" s="23"/>
    </row>
    <row r="730" ht="15.75" customHeight="1">
      <c r="A730" s="148"/>
      <c r="B730" s="182"/>
      <c r="C730" s="23"/>
      <c r="D730" s="23"/>
      <c r="E730" s="23"/>
      <c r="F730" s="23"/>
      <c r="G730" s="23"/>
      <c r="H730" s="23"/>
      <c r="I730" s="23"/>
      <c r="J730" s="23"/>
      <c r="K730" s="23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23"/>
      <c r="AQ730" s="23"/>
      <c r="AR730" s="23"/>
      <c r="AS730" s="23"/>
      <c r="AT730" s="182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183"/>
      <c r="BS730" s="183"/>
      <c r="BT730" s="150"/>
      <c r="BU730" s="150"/>
      <c r="BV730" s="150"/>
      <c r="BW730" s="113"/>
      <c r="BX730" s="113"/>
      <c r="BY730" s="113"/>
      <c r="BZ730" s="23"/>
    </row>
    <row r="731" ht="15.75" customHeight="1">
      <c r="A731" s="148"/>
      <c r="B731" s="182"/>
      <c r="C731" s="23"/>
      <c r="D731" s="23"/>
      <c r="E731" s="23"/>
      <c r="F731" s="23"/>
      <c r="G731" s="23"/>
      <c r="H731" s="23"/>
      <c r="I731" s="23"/>
      <c r="J731" s="23"/>
      <c r="K731" s="23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2"/>
      <c r="AB731" s="182"/>
      <c r="AC731" s="182"/>
      <c r="AD731" s="182"/>
      <c r="AE731" s="182"/>
      <c r="AF731" s="182"/>
      <c r="AG731" s="182"/>
      <c r="AH731" s="182"/>
      <c r="AI731" s="182"/>
      <c r="AJ731" s="182"/>
      <c r="AK731" s="182"/>
      <c r="AL731" s="182"/>
      <c r="AM731" s="182"/>
      <c r="AN731" s="182"/>
      <c r="AO731" s="182"/>
      <c r="AP731" s="23"/>
      <c r="AQ731" s="23"/>
      <c r="AR731" s="23"/>
      <c r="AS731" s="23"/>
      <c r="AT731" s="182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183"/>
      <c r="BS731" s="183"/>
      <c r="BT731" s="150"/>
      <c r="BU731" s="150"/>
      <c r="BV731" s="150"/>
      <c r="BW731" s="113"/>
      <c r="BX731" s="113"/>
      <c r="BY731" s="113"/>
      <c r="BZ731" s="23"/>
    </row>
    <row r="732" ht="15.75" customHeight="1">
      <c r="A732" s="148"/>
      <c r="B732" s="182"/>
      <c r="C732" s="23"/>
      <c r="D732" s="23"/>
      <c r="E732" s="23"/>
      <c r="F732" s="23"/>
      <c r="G732" s="23"/>
      <c r="H732" s="23"/>
      <c r="I732" s="23"/>
      <c r="J732" s="23"/>
      <c r="K732" s="23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23"/>
      <c r="AQ732" s="23"/>
      <c r="AR732" s="23"/>
      <c r="AS732" s="23"/>
      <c r="AT732" s="182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183"/>
      <c r="BS732" s="183"/>
      <c r="BT732" s="150"/>
      <c r="BU732" s="150"/>
      <c r="BV732" s="150"/>
      <c r="BW732" s="113"/>
      <c r="BX732" s="113"/>
      <c r="BY732" s="113"/>
      <c r="BZ732" s="23"/>
    </row>
    <row r="733" ht="15.75" customHeight="1">
      <c r="A733" s="148"/>
      <c r="B733" s="182"/>
      <c r="C733" s="23"/>
      <c r="D733" s="23"/>
      <c r="E733" s="23"/>
      <c r="F733" s="23"/>
      <c r="G733" s="23"/>
      <c r="H733" s="23"/>
      <c r="I733" s="23"/>
      <c r="J733" s="23"/>
      <c r="K733" s="23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23"/>
      <c r="AQ733" s="23"/>
      <c r="AR733" s="23"/>
      <c r="AS733" s="23"/>
      <c r="AT733" s="182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183"/>
      <c r="BS733" s="183"/>
      <c r="BT733" s="150"/>
      <c r="BU733" s="150"/>
      <c r="BV733" s="150"/>
      <c r="BW733" s="113"/>
      <c r="BX733" s="113"/>
      <c r="BY733" s="113"/>
      <c r="BZ733" s="23"/>
    </row>
    <row r="734" ht="15.75" customHeight="1">
      <c r="A734" s="148"/>
      <c r="B734" s="182"/>
      <c r="C734" s="23"/>
      <c r="D734" s="23"/>
      <c r="E734" s="23"/>
      <c r="F734" s="23"/>
      <c r="G734" s="23"/>
      <c r="H734" s="23"/>
      <c r="I734" s="23"/>
      <c r="J734" s="23"/>
      <c r="K734" s="23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23"/>
      <c r="AQ734" s="23"/>
      <c r="AR734" s="23"/>
      <c r="AS734" s="23"/>
      <c r="AT734" s="182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183"/>
      <c r="BS734" s="183"/>
      <c r="BT734" s="150"/>
      <c r="BU734" s="150"/>
      <c r="BV734" s="150"/>
      <c r="BW734" s="113"/>
      <c r="BX734" s="113"/>
      <c r="BY734" s="113"/>
      <c r="BZ734" s="23"/>
    </row>
    <row r="735" ht="15.75" customHeight="1">
      <c r="A735" s="148"/>
      <c r="B735" s="182"/>
      <c r="C735" s="23"/>
      <c r="D735" s="23"/>
      <c r="E735" s="23"/>
      <c r="F735" s="23"/>
      <c r="G735" s="23"/>
      <c r="H735" s="23"/>
      <c r="I735" s="23"/>
      <c r="J735" s="23"/>
      <c r="K735" s="23"/>
      <c r="L735" s="182"/>
      <c r="M735" s="182"/>
      <c r="N735" s="182"/>
      <c r="O735" s="182"/>
      <c r="P735" s="182"/>
      <c r="Q735" s="182"/>
      <c r="R735" s="182"/>
      <c r="S735" s="182"/>
      <c r="T735" s="182"/>
      <c r="U735" s="182"/>
      <c r="V735" s="182"/>
      <c r="W735" s="182"/>
      <c r="X735" s="182"/>
      <c r="Y735" s="182"/>
      <c r="Z735" s="182"/>
      <c r="AA735" s="182"/>
      <c r="AB735" s="182"/>
      <c r="AC735" s="182"/>
      <c r="AD735" s="182"/>
      <c r="AE735" s="182"/>
      <c r="AF735" s="182"/>
      <c r="AG735" s="182"/>
      <c r="AH735" s="182"/>
      <c r="AI735" s="182"/>
      <c r="AJ735" s="182"/>
      <c r="AK735" s="182"/>
      <c r="AL735" s="182"/>
      <c r="AM735" s="182"/>
      <c r="AN735" s="182"/>
      <c r="AO735" s="182"/>
      <c r="AP735" s="23"/>
      <c r="AQ735" s="23"/>
      <c r="AR735" s="23"/>
      <c r="AS735" s="23"/>
      <c r="AT735" s="182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183"/>
      <c r="BS735" s="183"/>
      <c r="BT735" s="150"/>
      <c r="BU735" s="150"/>
      <c r="BV735" s="150"/>
      <c r="BW735" s="113"/>
      <c r="BX735" s="113"/>
      <c r="BY735" s="113"/>
      <c r="BZ735" s="23"/>
    </row>
    <row r="736" ht="15.75" customHeight="1">
      <c r="A736" s="148"/>
      <c r="B736" s="182"/>
      <c r="C736" s="23"/>
      <c r="D736" s="23"/>
      <c r="E736" s="23"/>
      <c r="F736" s="23"/>
      <c r="G736" s="23"/>
      <c r="H736" s="23"/>
      <c r="I736" s="23"/>
      <c r="J736" s="23"/>
      <c r="K736" s="23"/>
      <c r="L736" s="182"/>
      <c r="M736" s="182"/>
      <c r="N736" s="182"/>
      <c r="O736" s="182"/>
      <c r="P736" s="182"/>
      <c r="Q736" s="182"/>
      <c r="R736" s="182"/>
      <c r="S736" s="182"/>
      <c r="T736" s="182"/>
      <c r="U736" s="182"/>
      <c r="V736" s="182"/>
      <c r="W736" s="182"/>
      <c r="X736" s="182"/>
      <c r="Y736" s="182"/>
      <c r="Z736" s="182"/>
      <c r="AA736" s="182"/>
      <c r="AB736" s="182"/>
      <c r="AC736" s="182"/>
      <c r="AD736" s="182"/>
      <c r="AE736" s="182"/>
      <c r="AF736" s="182"/>
      <c r="AG736" s="182"/>
      <c r="AH736" s="182"/>
      <c r="AI736" s="182"/>
      <c r="AJ736" s="182"/>
      <c r="AK736" s="182"/>
      <c r="AL736" s="182"/>
      <c r="AM736" s="182"/>
      <c r="AN736" s="182"/>
      <c r="AO736" s="182"/>
      <c r="AP736" s="23"/>
      <c r="AQ736" s="23"/>
      <c r="AR736" s="23"/>
      <c r="AS736" s="23"/>
      <c r="AT736" s="182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183"/>
      <c r="BS736" s="183"/>
      <c r="BT736" s="150"/>
      <c r="BU736" s="150"/>
      <c r="BV736" s="150"/>
      <c r="BW736" s="113"/>
      <c r="BX736" s="113"/>
      <c r="BY736" s="113"/>
      <c r="BZ736" s="23"/>
    </row>
    <row r="737" ht="15.75" customHeight="1">
      <c r="A737" s="148"/>
      <c r="B737" s="182"/>
      <c r="C737" s="23"/>
      <c r="D737" s="23"/>
      <c r="E737" s="23"/>
      <c r="F737" s="23"/>
      <c r="G737" s="23"/>
      <c r="H737" s="23"/>
      <c r="I737" s="23"/>
      <c r="J737" s="23"/>
      <c r="K737" s="23"/>
      <c r="L737" s="182"/>
      <c r="M737" s="182"/>
      <c r="N737" s="182"/>
      <c r="O737" s="182"/>
      <c r="P737" s="182"/>
      <c r="Q737" s="182"/>
      <c r="R737" s="182"/>
      <c r="S737" s="182"/>
      <c r="T737" s="182"/>
      <c r="U737" s="182"/>
      <c r="V737" s="182"/>
      <c r="W737" s="182"/>
      <c r="X737" s="182"/>
      <c r="Y737" s="182"/>
      <c r="Z737" s="182"/>
      <c r="AA737" s="182"/>
      <c r="AB737" s="182"/>
      <c r="AC737" s="182"/>
      <c r="AD737" s="182"/>
      <c r="AE737" s="182"/>
      <c r="AF737" s="182"/>
      <c r="AG737" s="182"/>
      <c r="AH737" s="182"/>
      <c r="AI737" s="182"/>
      <c r="AJ737" s="182"/>
      <c r="AK737" s="182"/>
      <c r="AL737" s="182"/>
      <c r="AM737" s="182"/>
      <c r="AN737" s="182"/>
      <c r="AO737" s="182"/>
      <c r="AP737" s="23"/>
      <c r="AQ737" s="23"/>
      <c r="AR737" s="23"/>
      <c r="AS737" s="23"/>
      <c r="AT737" s="182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183"/>
      <c r="BS737" s="183"/>
      <c r="BT737" s="150"/>
      <c r="BU737" s="150"/>
      <c r="BV737" s="150"/>
      <c r="BW737" s="113"/>
      <c r="BX737" s="113"/>
      <c r="BY737" s="113"/>
      <c r="BZ737" s="23"/>
    </row>
    <row r="738" ht="15.75" customHeight="1">
      <c r="A738" s="148"/>
      <c r="B738" s="182"/>
      <c r="C738" s="23"/>
      <c r="D738" s="23"/>
      <c r="E738" s="23"/>
      <c r="F738" s="23"/>
      <c r="G738" s="23"/>
      <c r="H738" s="23"/>
      <c r="I738" s="23"/>
      <c r="J738" s="23"/>
      <c r="K738" s="23"/>
      <c r="L738" s="182"/>
      <c r="M738" s="182"/>
      <c r="N738" s="182"/>
      <c r="O738" s="182"/>
      <c r="P738" s="182"/>
      <c r="Q738" s="182"/>
      <c r="R738" s="182"/>
      <c r="S738" s="182"/>
      <c r="T738" s="182"/>
      <c r="U738" s="182"/>
      <c r="V738" s="182"/>
      <c r="W738" s="182"/>
      <c r="X738" s="182"/>
      <c r="Y738" s="182"/>
      <c r="Z738" s="182"/>
      <c r="AA738" s="182"/>
      <c r="AB738" s="182"/>
      <c r="AC738" s="182"/>
      <c r="AD738" s="182"/>
      <c r="AE738" s="182"/>
      <c r="AF738" s="182"/>
      <c r="AG738" s="182"/>
      <c r="AH738" s="182"/>
      <c r="AI738" s="182"/>
      <c r="AJ738" s="182"/>
      <c r="AK738" s="182"/>
      <c r="AL738" s="182"/>
      <c r="AM738" s="182"/>
      <c r="AN738" s="182"/>
      <c r="AO738" s="182"/>
      <c r="AP738" s="23"/>
      <c r="AQ738" s="23"/>
      <c r="AR738" s="23"/>
      <c r="AS738" s="23"/>
      <c r="AT738" s="182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183"/>
      <c r="BS738" s="183"/>
      <c r="BT738" s="150"/>
      <c r="BU738" s="150"/>
      <c r="BV738" s="150"/>
      <c r="BW738" s="113"/>
      <c r="BX738" s="113"/>
      <c r="BY738" s="113"/>
      <c r="BZ738" s="23"/>
    </row>
    <row r="739" ht="15.75" customHeight="1">
      <c r="A739" s="148"/>
      <c r="B739" s="182"/>
      <c r="C739" s="23"/>
      <c r="D739" s="23"/>
      <c r="E739" s="23"/>
      <c r="F739" s="23"/>
      <c r="G739" s="23"/>
      <c r="H739" s="23"/>
      <c r="I739" s="23"/>
      <c r="J739" s="23"/>
      <c r="K739" s="23"/>
      <c r="L739" s="182"/>
      <c r="M739" s="182"/>
      <c r="N739" s="182"/>
      <c r="O739" s="182"/>
      <c r="P739" s="182"/>
      <c r="Q739" s="182"/>
      <c r="R739" s="182"/>
      <c r="S739" s="182"/>
      <c r="T739" s="182"/>
      <c r="U739" s="182"/>
      <c r="V739" s="182"/>
      <c r="W739" s="182"/>
      <c r="X739" s="182"/>
      <c r="Y739" s="182"/>
      <c r="Z739" s="182"/>
      <c r="AA739" s="182"/>
      <c r="AB739" s="182"/>
      <c r="AC739" s="182"/>
      <c r="AD739" s="182"/>
      <c r="AE739" s="182"/>
      <c r="AF739" s="182"/>
      <c r="AG739" s="182"/>
      <c r="AH739" s="182"/>
      <c r="AI739" s="182"/>
      <c r="AJ739" s="182"/>
      <c r="AK739" s="182"/>
      <c r="AL739" s="182"/>
      <c r="AM739" s="182"/>
      <c r="AN739" s="182"/>
      <c r="AO739" s="182"/>
      <c r="AP739" s="23"/>
      <c r="AQ739" s="23"/>
      <c r="AR739" s="23"/>
      <c r="AS739" s="23"/>
      <c r="AT739" s="182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183"/>
      <c r="BS739" s="183"/>
      <c r="BT739" s="150"/>
      <c r="BU739" s="150"/>
      <c r="BV739" s="150"/>
      <c r="BW739" s="113"/>
      <c r="BX739" s="113"/>
      <c r="BY739" s="113"/>
      <c r="BZ739" s="23"/>
    </row>
    <row r="740" ht="15.75" customHeight="1">
      <c r="A740" s="148"/>
      <c r="B740" s="182"/>
      <c r="C740" s="23"/>
      <c r="D740" s="23"/>
      <c r="E740" s="23"/>
      <c r="F740" s="23"/>
      <c r="G740" s="23"/>
      <c r="H740" s="23"/>
      <c r="I740" s="23"/>
      <c r="J740" s="23"/>
      <c r="K740" s="23"/>
      <c r="L740" s="182"/>
      <c r="M740" s="182"/>
      <c r="N740" s="182"/>
      <c r="O740" s="182"/>
      <c r="P740" s="182"/>
      <c r="Q740" s="182"/>
      <c r="R740" s="182"/>
      <c r="S740" s="182"/>
      <c r="T740" s="182"/>
      <c r="U740" s="182"/>
      <c r="V740" s="182"/>
      <c r="W740" s="182"/>
      <c r="X740" s="182"/>
      <c r="Y740" s="182"/>
      <c r="Z740" s="182"/>
      <c r="AA740" s="182"/>
      <c r="AB740" s="182"/>
      <c r="AC740" s="182"/>
      <c r="AD740" s="182"/>
      <c r="AE740" s="182"/>
      <c r="AF740" s="182"/>
      <c r="AG740" s="182"/>
      <c r="AH740" s="182"/>
      <c r="AI740" s="182"/>
      <c r="AJ740" s="182"/>
      <c r="AK740" s="182"/>
      <c r="AL740" s="182"/>
      <c r="AM740" s="182"/>
      <c r="AN740" s="182"/>
      <c r="AO740" s="182"/>
      <c r="AP740" s="23"/>
      <c r="AQ740" s="23"/>
      <c r="AR740" s="23"/>
      <c r="AS740" s="23"/>
      <c r="AT740" s="182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183"/>
      <c r="BS740" s="183"/>
      <c r="BT740" s="150"/>
      <c r="BU740" s="150"/>
      <c r="BV740" s="150"/>
      <c r="BW740" s="113"/>
      <c r="BX740" s="113"/>
      <c r="BY740" s="113"/>
      <c r="BZ740" s="23"/>
    </row>
    <row r="741" ht="15.75" customHeight="1">
      <c r="A741" s="148"/>
      <c r="B741" s="182"/>
      <c r="C741" s="23"/>
      <c r="D741" s="23"/>
      <c r="E741" s="23"/>
      <c r="F741" s="23"/>
      <c r="G741" s="23"/>
      <c r="H741" s="23"/>
      <c r="I741" s="23"/>
      <c r="J741" s="23"/>
      <c r="K741" s="23"/>
      <c r="L741" s="182"/>
      <c r="M741" s="182"/>
      <c r="N741" s="182"/>
      <c r="O741" s="182"/>
      <c r="P741" s="182"/>
      <c r="Q741" s="182"/>
      <c r="R741" s="182"/>
      <c r="S741" s="182"/>
      <c r="T741" s="182"/>
      <c r="U741" s="182"/>
      <c r="V741" s="182"/>
      <c r="W741" s="182"/>
      <c r="X741" s="182"/>
      <c r="Y741" s="182"/>
      <c r="Z741" s="182"/>
      <c r="AA741" s="182"/>
      <c r="AB741" s="182"/>
      <c r="AC741" s="182"/>
      <c r="AD741" s="182"/>
      <c r="AE741" s="182"/>
      <c r="AF741" s="182"/>
      <c r="AG741" s="182"/>
      <c r="AH741" s="182"/>
      <c r="AI741" s="182"/>
      <c r="AJ741" s="182"/>
      <c r="AK741" s="182"/>
      <c r="AL741" s="182"/>
      <c r="AM741" s="182"/>
      <c r="AN741" s="182"/>
      <c r="AO741" s="182"/>
      <c r="AP741" s="23"/>
      <c r="AQ741" s="23"/>
      <c r="AR741" s="23"/>
      <c r="AS741" s="23"/>
      <c r="AT741" s="182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183"/>
      <c r="BS741" s="183"/>
      <c r="BT741" s="150"/>
      <c r="BU741" s="150"/>
      <c r="BV741" s="150"/>
      <c r="BW741" s="113"/>
      <c r="BX741" s="113"/>
      <c r="BY741" s="113"/>
      <c r="BZ741" s="23"/>
    </row>
    <row r="742" ht="15.75" customHeight="1">
      <c r="A742" s="148"/>
      <c r="B742" s="182"/>
      <c r="C742" s="23"/>
      <c r="D742" s="23"/>
      <c r="E742" s="23"/>
      <c r="F742" s="23"/>
      <c r="G742" s="23"/>
      <c r="H742" s="23"/>
      <c r="I742" s="23"/>
      <c r="J742" s="23"/>
      <c r="K742" s="23"/>
      <c r="L742" s="182"/>
      <c r="M742" s="182"/>
      <c r="N742" s="182"/>
      <c r="O742" s="182"/>
      <c r="P742" s="182"/>
      <c r="Q742" s="182"/>
      <c r="R742" s="182"/>
      <c r="S742" s="182"/>
      <c r="T742" s="182"/>
      <c r="U742" s="182"/>
      <c r="V742" s="182"/>
      <c r="W742" s="182"/>
      <c r="X742" s="182"/>
      <c r="Y742" s="182"/>
      <c r="Z742" s="182"/>
      <c r="AA742" s="182"/>
      <c r="AB742" s="182"/>
      <c r="AC742" s="182"/>
      <c r="AD742" s="182"/>
      <c r="AE742" s="182"/>
      <c r="AF742" s="182"/>
      <c r="AG742" s="182"/>
      <c r="AH742" s="182"/>
      <c r="AI742" s="182"/>
      <c r="AJ742" s="182"/>
      <c r="AK742" s="182"/>
      <c r="AL742" s="182"/>
      <c r="AM742" s="182"/>
      <c r="AN742" s="182"/>
      <c r="AO742" s="182"/>
      <c r="AP742" s="23"/>
      <c r="AQ742" s="23"/>
      <c r="AR742" s="23"/>
      <c r="AS742" s="23"/>
      <c r="AT742" s="182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183"/>
      <c r="BS742" s="183"/>
      <c r="BT742" s="150"/>
      <c r="BU742" s="150"/>
      <c r="BV742" s="150"/>
      <c r="BW742" s="113"/>
      <c r="BX742" s="113"/>
      <c r="BY742" s="113"/>
      <c r="BZ742" s="23"/>
    </row>
    <row r="743" ht="15.75" customHeight="1">
      <c r="A743" s="148"/>
      <c r="B743" s="182"/>
      <c r="C743" s="23"/>
      <c r="D743" s="23"/>
      <c r="E743" s="23"/>
      <c r="F743" s="23"/>
      <c r="G743" s="23"/>
      <c r="H743" s="23"/>
      <c r="I743" s="23"/>
      <c r="J743" s="23"/>
      <c r="K743" s="23"/>
      <c r="L743" s="182"/>
      <c r="M743" s="182"/>
      <c r="N743" s="182"/>
      <c r="O743" s="182"/>
      <c r="P743" s="182"/>
      <c r="Q743" s="182"/>
      <c r="R743" s="182"/>
      <c r="S743" s="182"/>
      <c r="T743" s="182"/>
      <c r="U743" s="182"/>
      <c r="V743" s="182"/>
      <c r="W743" s="182"/>
      <c r="X743" s="182"/>
      <c r="Y743" s="182"/>
      <c r="Z743" s="182"/>
      <c r="AA743" s="182"/>
      <c r="AB743" s="182"/>
      <c r="AC743" s="182"/>
      <c r="AD743" s="182"/>
      <c r="AE743" s="182"/>
      <c r="AF743" s="182"/>
      <c r="AG743" s="182"/>
      <c r="AH743" s="182"/>
      <c r="AI743" s="182"/>
      <c r="AJ743" s="182"/>
      <c r="AK743" s="182"/>
      <c r="AL743" s="182"/>
      <c r="AM743" s="182"/>
      <c r="AN743" s="182"/>
      <c r="AO743" s="182"/>
      <c r="AP743" s="23"/>
      <c r="AQ743" s="23"/>
      <c r="AR743" s="23"/>
      <c r="AS743" s="23"/>
      <c r="AT743" s="182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183"/>
      <c r="BS743" s="183"/>
      <c r="BT743" s="150"/>
      <c r="BU743" s="150"/>
      <c r="BV743" s="150"/>
      <c r="BW743" s="113"/>
      <c r="BX743" s="113"/>
      <c r="BY743" s="113"/>
      <c r="BZ743" s="23"/>
    </row>
    <row r="744" ht="15.75" customHeight="1">
      <c r="A744" s="148"/>
      <c r="B744" s="182"/>
      <c r="C744" s="23"/>
      <c r="D744" s="23"/>
      <c r="E744" s="23"/>
      <c r="F744" s="23"/>
      <c r="G744" s="23"/>
      <c r="H744" s="23"/>
      <c r="I744" s="23"/>
      <c r="J744" s="23"/>
      <c r="K744" s="23"/>
      <c r="L744" s="182"/>
      <c r="M744" s="182"/>
      <c r="N744" s="182"/>
      <c r="O744" s="182"/>
      <c r="P744" s="182"/>
      <c r="Q744" s="182"/>
      <c r="R744" s="182"/>
      <c r="S744" s="182"/>
      <c r="T744" s="182"/>
      <c r="U744" s="182"/>
      <c r="V744" s="182"/>
      <c r="W744" s="182"/>
      <c r="X744" s="182"/>
      <c r="Y744" s="182"/>
      <c r="Z744" s="182"/>
      <c r="AA744" s="182"/>
      <c r="AB744" s="182"/>
      <c r="AC744" s="182"/>
      <c r="AD744" s="182"/>
      <c r="AE744" s="182"/>
      <c r="AF744" s="182"/>
      <c r="AG744" s="182"/>
      <c r="AH744" s="182"/>
      <c r="AI744" s="182"/>
      <c r="AJ744" s="182"/>
      <c r="AK744" s="182"/>
      <c r="AL744" s="182"/>
      <c r="AM744" s="182"/>
      <c r="AN744" s="182"/>
      <c r="AO744" s="182"/>
      <c r="AP744" s="23"/>
      <c r="AQ744" s="23"/>
      <c r="AR744" s="23"/>
      <c r="AS744" s="23"/>
      <c r="AT744" s="182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183"/>
      <c r="BS744" s="183"/>
      <c r="BT744" s="150"/>
      <c r="BU744" s="150"/>
      <c r="BV744" s="150"/>
      <c r="BW744" s="113"/>
      <c r="BX744" s="113"/>
      <c r="BY744" s="113"/>
      <c r="BZ744" s="23"/>
    </row>
    <row r="745" ht="15.75" customHeight="1">
      <c r="A745" s="148"/>
      <c r="B745" s="182"/>
      <c r="C745" s="23"/>
      <c r="D745" s="23"/>
      <c r="E745" s="23"/>
      <c r="F745" s="23"/>
      <c r="G745" s="23"/>
      <c r="H745" s="23"/>
      <c r="I745" s="23"/>
      <c r="J745" s="23"/>
      <c r="K745" s="23"/>
      <c r="L745" s="182"/>
      <c r="M745" s="182"/>
      <c r="N745" s="182"/>
      <c r="O745" s="182"/>
      <c r="P745" s="182"/>
      <c r="Q745" s="182"/>
      <c r="R745" s="182"/>
      <c r="S745" s="182"/>
      <c r="T745" s="182"/>
      <c r="U745" s="182"/>
      <c r="V745" s="182"/>
      <c r="W745" s="182"/>
      <c r="X745" s="182"/>
      <c r="Y745" s="182"/>
      <c r="Z745" s="182"/>
      <c r="AA745" s="182"/>
      <c r="AB745" s="182"/>
      <c r="AC745" s="182"/>
      <c r="AD745" s="182"/>
      <c r="AE745" s="182"/>
      <c r="AF745" s="182"/>
      <c r="AG745" s="182"/>
      <c r="AH745" s="182"/>
      <c r="AI745" s="182"/>
      <c r="AJ745" s="182"/>
      <c r="AK745" s="182"/>
      <c r="AL745" s="182"/>
      <c r="AM745" s="182"/>
      <c r="AN745" s="182"/>
      <c r="AO745" s="182"/>
      <c r="AP745" s="23"/>
      <c r="AQ745" s="23"/>
      <c r="AR745" s="23"/>
      <c r="AS745" s="23"/>
      <c r="AT745" s="182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183"/>
      <c r="BS745" s="183"/>
      <c r="BT745" s="150"/>
      <c r="BU745" s="150"/>
      <c r="BV745" s="150"/>
      <c r="BW745" s="113"/>
      <c r="BX745" s="113"/>
      <c r="BY745" s="113"/>
      <c r="BZ745" s="23"/>
    </row>
    <row r="746" ht="15.75" customHeight="1">
      <c r="A746" s="148"/>
      <c r="B746" s="182"/>
      <c r="C746" s="23"/>
      <c r="D746" s="23"/>
      <c r="E746" s="23"/>
      <c r="F746" s="23"/>
      <c r="G746" s="23"/>
      <c r="H746" s="23"/>
      <c r="I746" s="23"/>
      <c r="J746" s="23"/>
      <c r="K746" s="23"/>
      <c r="L746" s="182"/>
      <c r="M746" s="182"/>
      <c r="N746" s="182"/>
      <c r="O746" s="182"/>
      <c r="P746" s="182"/>
      <c r="Q746" s="182"/>
      <c r="R746" s="182"/>
      <c r="S746" s="182"/>
      <c r="T746" s="182"/>
      <c r="U746" s="182"/>
      <c r="V746" s="182"/>
      <c r="W746" s="182"/>
      <c r="X746" s="182"/>
      <c r="Y746" s="182"/>
      <c r="Z746" s="182"/>
      <c r="AA746" s="182"/>
      <c r="AB746" s="182"/>
      <c r="AC746" s="182"/>
      <c r="AD746" s="182"/>
      <c r="AE746" s="182"/>
      <c r="AF746" s="182"/>
      <c r="AG746" s="182"/>
      <c r="AH746" s="182"/>
      <c r="AI746" s="182"/>
      <c r="AJ746" s="182"/>
      <c r="AK746" s="182"/>
      <c r="AL746" s="182"/>
      <c r="AM746" s="182"/>
      <c r="AN746" s="182"/>
      <c r="AO746" s="182"/>
      <c r="AP746" s="23"/>
      <c r="AQ746" s="23"/>
      <c r="AR746" s="23"/>
      <c r="AS746" s="23"/>
      <c r="AT746" s="182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183"/>
      <c r="BS746" s="183"/>
      <c r="BT746" s="150"/>
      <c r="BU746" s="150"/>
      <c r="BV746" s="150"/>
      <c r="BW746" s="113"/>
      <c r="BX746" s="113"/>
      <c r="BY746" s="113"/>
      <c r="BZ746" s="23"/>
    </row>
    <row r="747" ht="15.75" customHeight="1">
      <c r="A747" s="148"/>
      <c r="B747" s="182"/>
      <c r="C747" s="23"/>
      <c r="D747" s="23"/>
      <c r="E747" s="23"/>
      <c r="F747" s="23"/>
      <c r="G747" s="23"/>
      <c r="H747" s="23"/>
      <c r="I747" s="23"/>
      <c r="J747" s="23"/>
      <c r="K747" s="23"/>
      <c r="L747" s="182"/>
      <c r="M747" s="182"/>
      <c r="N747" s="182"/>
      <c r="O747" s="182"/>
      <c r="P747" s="182"/>
      <c r="Q747" s="182"/>
      <c r="R747" s="182"/>
      <c r="S747" s="182"/>
      <c r="T747" s="182"/>
      <c r="U747" s="182"/>
      <c r="V747" s="182"/>
      <c r="W747" s="182"/>
      <c r="X747" s="182"/>
      <c r="Y747" s="182"/>
      <c r="Z747" s="182"/>
      <c r="AA747" s="182"/>
      <c r="AB747" s="182"/>
      <c r="AC747" s="182"/>
      <c r="AD747" s="182"/>
      <c r="AE747" s="182"/>
      <c r="AF747" s="182"/>
      <c r="AG747" s="182"/>
      <c r="AH747" s="182"/>
      <c r="AI747" s="182"/>
      <c r="AJ747" s="182"/>
      <c r="AK747" s="182"/>
      <c r="AL747" s="182"/>
      <c r="AM747" s="182"/>
      <c r="AN747" s="182"/>
      <c r="AO747" s="182"/>
      <c r="AP747" s="23"/>
      <c r="AQ747" s="23"/>
      <c r="AR747" s="23"/>
      <c r="AS747" s="23"/>
      <c r="AT747" s="182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183"/>
      <c r="BS747" s="183"/>
      <c r="BT747" s="150"/>
      <c r="BU747" s="150"/>
      <c r="BV747" s="150"/>
      <c r="BW747" s="113"/>
      <c r="BX747" s="113"/>
      <c r="BY747" s="113"/>
      <c r="BZ747" s="23"/>
    </row>
    <row r="748" ht="15.75" customHeight="1">
      <c r="A748" s="148"/>
      <c r="B748" s="182"/>
      <c r="C748" s="23"/>
      <c r="D748" s="23"/>
      <c r="E748" s="23"/>
      <c r="F748" s="23"/>
      <c r="G748" s="23"/>
      <c r="H748" s="23"/>
      <c r="I748" s="23"/>
      <c r="J748" s="23"/>
      <c r="K748" s="23"/>
      <c r="L748" s="182"/>
      <c r="M748" s="182"/>
      <c r="N748" s="182"/>
      <c r="O748" s="182"/>
      <c r="P748" s="182"/>
      <c r="Q748" s="182"/>
      <c r="R748" s="182"/>
      <c r="S748" s="182"/>
      <c r="T748" s="182"/>
      <c r="U748" s="182"/>
      <c r="V748" s="182"/>
      <c r="W748" s="182"/>
      <c r="X748" s="182"/>
      <c r="Y748" s="182"/>
      <c r="Z748" s="182"/>
      <c r="AA748" s="182"/>
      <c r="AB748" s="182"/>
      <c r="AC748" s="182"/>
      <c r="AD748" s="182"/>
      <c r="AE748" s="182"/>
      <c r="AF748" s="182"/>
      <c r="AG748" s="182"/>
      <c r="AH748" s="182"/>
      <c r="AI748" s="182"/>
      <c r="AJ748" s="182"/>
      <c r="AK748" s="182"/>
      <c r="AL748" s="182"/>
      <c r="AM748" s="182"/>
      <c r="AN748" s="182"/>
      <c r="AO748" s="182"/>
      <c r="AP748" s="23"/>
      <c r="AQ748" s="23"/>
      <c r="AR748" s="23"/>
      <c r="AS748" s="23"/>
      <c r="AT748" s="182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183"/>
      <c r="BS748" s="183"/>
      <c r="BT748" s="150"/>
      <c r="BU748" s="150"/>
      <c r="BV748" s="150"/>
      <c r="BW748" s="113"/>
      <c r="BX748" s="113"/>
      <c r="BY748" s="113"/>
      <c r="BZ748" s="23"/>
    </row>
    <row r="749" ht="15.75" customHeight="1">
      <c r="A749" s="148"/>
      <c r="B749" s="182"/>
      <c r="C749" s="23"/>
      <c r="D749" s="23"/>
      <c r="E749" s="23"/>
      <c r="F749" s="23"/>
      <c r="G749" s="23"/>
      <c r="H749" s="23"/>
      <c r="I749" s="23"/>
      <c r="J749" s="23"/>
      <c r="K749" s="23"/>
      <c r="L749" s="182"/>
      <c r="M749" s="182"/>
      <c r="N749" s="182"/>
      <c r="O749" s="182"/>
      <c r="P749" s="182"/>
      <c r="Q749" s="182"/>
      <c r="R749" s="182"/>
      <c r="S749" s="182"/>
      <c r="T749" s="182"/>
      <c r="U749" s="182"/>
      <c r="V749" s="182"/>
      <c r="W749" s="182"/>
      <c r="X749" s="182"/>
      <c r="Y749" s="182"/>
      <c r="Z749" s="182"/>
      <c r="AA749" s="182"/>
      <c r="AB749" s="182"/>
      <c r="AC749" s="182"/>
      <c r="AD749" s="182"/>
      <c r="AE749" s="182"/>
      <c r="AF749" s="182"/>
      <c r="AG749" s="182"/>
      <c r="AH749" s="182"/>
      <c r="AI749" s="182"/>
      <c r="AJ749" s="182"/>
      <c r="AK749" s="182"/>
      <c r="AL749" s="182"/>
      <c r="AM749" s="182"/>
      <c r="AN749" s="182"/>
      <c r="AO749" s="182"/>
      <c r="AP749" s="23"/>
      <c r="AQ749" s="23"/>
      <c r="AR749" s="23"/>
      <c r="AS749" s="23"/>
      <c r="AT749" s="182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183"/>
      <c r="BS749" s="183"/>
      <c r="BT749" s="150"/>
      <c r="BU749" s="150"/>
      <c r="BV749" s="150"/>
      <c r="BW749" s="113"/>
      <c r="BX749" s="113"/>
      <c r="BY749" s="113"/>
      <c r="BZ749" s="23"/>
    </row>
    <row r="750" ht="15.75" customHeight="1">
      <c r="A750" s="148"/>
      <c r="B750" s="182"/>
      <c r="C750" s="23"/>
      <c r="D750" s="23"/>
      <c r="E750" s="23"/>
      <c r="F750" s="23"/>
      <c r="G750" s="23"/>
      <c r="H750" s="23"/>
      <c r="I750" s="23"/>
      <c r="J750" s="23"/>
      <c r="K750" s="23"/>
      <c r="L750" s="182"/>
      <c r="M750" s="182"/>
      <c r="N750" s="182"/>
      <c r="O750" s="182"/>
      <c r="P750" s="182"/>
      <c r="Q750" s="182"/>
      <c r="R750" s="182"/>
      <c r="S750" s="182"/>
      <c r="T750" s="182"/>
      <c r="U750" s="182"/>
      <c r="V750" s="182"/>
      <c r="W750" s="182"/>
      <c r="X750" s="182"/>
      <c r="Y750" s="182"/>
      <c r="Z750" s="182"/>
      <c r="AA750" s="182"/>
      <c r="AB750" s="182"/>
      <c r="AC750" s="182"/>
      <c r="AD750" s="182"/>
      <c r="AE750" s="182"/>
      <c r="AF750" s="182"/>
      <c r="AG750" s="182"/>
      <c r="AH750" s="182"/>
      <c r="AI750" s="182"/>
      <c r="AJ750" s="182"/>
      <c r="AK750" s="182"/>
      <c r="AL750" s="182"/>
      <c r="AM750" s="182"/>
      <c r="AN750" s="182"/>
      <c r="AO750" s="182"/>
      <c r="AP750" s="23"/>
      <c r="AQ750" s="23"/>
      <c r="AR750" s="23"/>
      <c r="AS750" s="23"/>
      <c r="AT750" s="182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183"/>
      <c r="BS750" s="183"/>
      <c r="BT750" s="150"/>
      <c r="BU750" s="150"/>
      <c r="BV750" s="150"/>
      <c r="BW750" s="113"/>
      <c r="BX750" s="113"/>
      <c r="BY750" s="113"/>
      <c r="BZ750" s="23"/>
    </row>
    <row r="751" ht="15.75" customHeight="1">
      <c r="A751" s="148"/>
      <c r="B751" s="182"/>
      <c r="C751" s="23"/>
      <c r="D751" s="23"/>
      <c r="E751" s="23"/>
      <c r="F751" s="23"/>
      <c r="G751" s="23"/>
      <c r="H751" s="23"/>
      <c r="I751" s="23"/>
      <c r="J751" s="23"/>
      <c r="K751" s="23"/>
      <c r="L751" s="182"/>
      <c r="M751" s="182"/>
      <c r="N751" s="182"/>
      <c r="O751" s="182"/>
      <c r="P751" s="182"/>
      <c r="Q751" s="182"/>
      <c r="R751" s="182"/>
      <c r="S751" s="182"/>
      <c r="T751" s="182"/>
      <c r="U751" s="182"/>
      <c r="V751" s="182"/>
      <c r="W751" s="182"/>
      <c r="X751" s="182"/>
      <c r="Y751" s="182"/>
      <c r="Z751" s="182"/>
      <c r="AA751" s="182"/>
      <c r="AB751" s="182"/>
      <c r="AC751" s="182"/>
      <c r="AD751" s="182"/>
      <c r="AE751" s="182"/>
      <c r="AF751" s="182"/>
      <c r="AG751" s="182"/>
      <c r="AH751" s="182"/>
      <c r="AI751" s="182"/>
      <c r="AJ751" s="182"/>
      <c r="AK751" s="182"/>
      <c r="AL751" s="182"/>
      <c r="AM751" s="182"/>
      <c r="AN751" s="182"/>
      <c r="AO751" s="182"/>
      <c r="AP751" s="23"/>
      <c r="AQ751" s="23"/>
      <c r="AR751" s="23"/>
      <c r="AS751" s="23"/>
      <c r="AT751" s="182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183"/>
      <c r="BS751" s="183"/>
      <c r="BT751" s="150"/>
      <c r="BU751" s="150"/>
      <c r="BV751" s="150"/>
      <c r="BW751" s="113"/>
      <c r="BX751" s="113"/>
      <c r="BY751" s="113"/>
      <c r="BZ751" s="23"/>
    </row>
    <row r="752" ht="15.75" customHeight="1">
      <c r="A752" s="148"/>
      <c r="B752" s="182"/>
      <c r="C752" s="23"/>
      <c r="D752" s="23"/>
      <c r="E752" s="23"/>
      <c r="F752" s="23"/>
      <c r="G752" s="23"/>
      <c r="H752" s="23"/>
      <c r="I752" s="23"/>
      <c r="J752" s="23"/>
      <c r="K752" s="23"/>
      <c r="L752" s="182"/>
      <c r="M752" s="182"/>
      <c r="N752" s="182"/>
      <c r="O752" s="182"/>
      <c r="P752" s="182"/>
      <c r="Q752" s="182"/>
      <c r="R752" s="182"/>
      <c r="S752" s="182"/>
      <c r="T752" s="182"/>
      <c r="U752" s="182"/>
      <c r="V752" s="182"/>
      <c r="W752" s="182"/>
      <c r="X752" s="182"/>
      <c r="Y752" s="182"/>
      <c r="Z752" s="182"/>
      <c r="AA752" s="182"/>
      <c r="AB752" s="182"/>
      <c r="AC752" s="182"/>
      <c r="AD752" s="182"/>
      <c r="AE752" s="182"/>
      <c r="AF752" s="182"/>
      <c r="AG752" s="182"/>
      <c r="AH752" s="182"/>
      <c r="AI752" s="182"/>
      <c r="AJ752" s="182"/>
      <c r="AK752" s="182"/>
      <c r="AL752" s="182"/>
      <c r="AM752" s="182"/>
      <c r="AN752" s="182"/>
      <c r="AO752" s="182"/>
      <c r="AP752" s="23"/>
      <c r="AQ752" s="23"/>
      <c r="AR752" s="23"/>
      <c r="AS752" s="23"/>
      <c r="AT752" s="182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183"/>
      <c r="BS752" s="183"/>
      <c r="BT752" s="150"/>
      <c r="BU752" s="150"/>
      <c r="BV752" s="150"/>
      <c r="BW752" s="113"/>
      <c r="BX752" s="113"/>
      <c r="BY752" s="113"/>
      <c r="BZ752" s="23"/>
    </row>
    <row r="753" ht="15.75" customHeight="1">
      <c r="A753" s="148"/>
      <c r="B753" s="182"/>
      <c r="C753" s="23"/>
      <c r="D753" s="23"/>
      <c r="E753" s="23"/>
      <c r="F753" s="23"/>
      <c r="G753" s="23"/>
      <c r="H753" s="23"/>
      <c r="I753" s="23"/>
      <c r="J753" s="23"/>
      <c r="K753" s="23"/>
      <c r="L753" s="182"/>
      <c r="M753" s="182"/>
      <c r="N753" s="182"/>
      <c r="O753" s="182"/>
      <c r="P753" s="182"/>
      <c r="Q753" s="182"/>
      <c r="R753" s="182"/>
      <c r="S753" s="182"/>
      <c r="T753" s="182"/>
      <c r="U753" s="182"/>
      <c r="V753" s="182"/>
      <c r="W753" s="182"/>
      <c r="X753" s="182"/>
      <c r="Y753" s="182"/>
      <c r="Z753" s="182"/>
      <c r="AA753" s="182"/>
      <c r="AB753" s="182"/>
      <c r="AC753" s="182"/>
      <c r="AD753" s="182"/>
      <c r="AE753" s="182"/>
      <c r="AF753" s="182"/>
      <c r="AG753" s="182"/>
      <c r="AH753" s="182"/>
      <c r="AI753" s="182"/>
      <c r="AJ753" s="182"/>
      <c r="AK753" s="182"/>
      <c r="AL753" s="182"/>
      <c r="AM753" s="182"/>
      <c r="AN753" s="182"/>
      <c r="AO753" s="182"/>
      <c r="AP753" s="23"/>
      <c r="AQ753" s="23"/>
      <c r="AR753" s="23"/>
      <c r="AS753" s="23"/>
      <c r="AT753" s="182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183"/>
      <c r="BS753" s="183"/>
      <c r="BT753" s="150"/>
      <c r="BU753" s="150"/>
      <c r="BV753" s="150"/>
      <c r="BW753" s="113"/>
      <c r="BX753" s="113"/>
      <c r="BY753" s="113"/>
      <c r="BZ753" s="23"/>
    </row>
    <row r="754" ht="15.75" customHeight="1">
      <c r="A754" s="148"/>
      <c r="B754" s="182"/>
      <c r="C754" s="23"/>
      <c r="D754" s="23"/>
      <c r="E754" s="23"/>
      <c r="F754" s="23"/>
      <c r="G754" s="23"/>
      <c r="H754" s="23"/>
      <c r="I754" s="23"/>
      <c r="J754" s="23"/>
      <c r="K754" s="23"/>
      <c r="L754" s="182"/>
      <c r="M754" s="182"/>
      <c r="N754" s="182"/>
      <c r="O754" s="182"/>
      <c r="P754" s="182"/>
      <c r="Q754" s="182"/>
      <c r="R754" s="182"/>
      <c r="S754" s="182"/>
      <c r="T754" s="182"/>
      <c r="U754" s="182"/>
      <c r="V754" s="182"/>
      <c r="W754" s="182"/>
      <c r="X754" s="182"/>
      <c r="Y754" s="182"/>
      <c r="Z754" s="182"/>
      <c r="AA754" s="182"/>
      <c r="AB754" s="182"/>
      <c r="AC754" s="182"/>
      <c r="AD754" s="182"/>
      <c r="AE754" s="182"/>
      <c r="AF754" s="182"/>
      <c r="AG754" s="182"/>
      <c r="AH754" s="182"/>
      <c r="AI754" s="182"/>
      <c r="AJ754" s="182"/>
      <c r="AK754" s="182"/>
      <c r="AL754" s="182"/>
      <c r="AM754" s="182"/>
      <c r="AN754" s="182"/>
      <c r="AO754" s="182"/>
      <c r="AP754" s="23"/>
      <c r="AQ754" s="23"/>
      <c r="AR754" s="23"/>
      <c r="AS754" s="23"/>
      <c r="AT754" s="182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183"/>
      <c r="BS754" s="183"/>
      <c r="BT754" s="150"/>
      <c r="BU754" s="150"/>
      <c r="BV754" s="150"/>
      <c r="BW754" s="113"/>
      <c r="BX754" s="113"/>
      <c r="BY754" s="113"/>
      <c r="BZ754" s="23"/>
    </row>
    <row r="755" ht="15.75" customHeight="1">
      <c r="A755" s="148"/>
      <c r="B755" s="182"/>
      <c r="C755" s="23"/>
      <c r="D755" s="23"/>
      <c r="E755" s="23"/>
      <c r="F755" s="23"/>
      <c r="G755" s="23"/>
      <c r="H755" s="23"/>
      <c r="I755" s="23"/>
      <c r="J755" s="23"/>
      <c r="K755" s="23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  <c r="Z755" s="182"/>
      <c r="AA755" s="182"/>
      <c r="AB755" s="182"/>
      <c r="AC755" s="182"/>
      <c r="AD755" s="182"/>
      <c r="AE755" s="182"/>
      <c r="AF755" s="182"/>
      <c r="AG755" s="182"/>
      <c r="AH755" s="182"/>
      <c r="AI755" s="182"/>
      <c r="AJ755" s="182"/>
      <c r="AK755" s="182"/>
      <c r="AL755" s="182"/>
      <c r="AM755" s="182"/>
      <c r="AN755" s="182"/>
      <c r="AO755" s="182"/>
      <c r="AP755" s="23"/>
      <c r="AQ755" s="23"/>
      <c r="AR755" s="23"/>
      <c r="AS755" s="23"/>
      <c r="AT755" s="182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183"/>
      <c r="BS755" s="183"/>
      <c r="BT755" s="150"/>
      <c r="BU755" s="150"/>
      <c r="BV755" s="150"/>
      <c r="BW755" s="113"/>
      <c r="BX755" s="113"/>
      <c r="BY755" s="113"/>
      <c r="BZ755" s="23"/>
    </row>
    <row r="756" ht="15.75" customHeight="1">
      <c r="A756" s="148"/>
      <c r="B756" s="182"/>
      <c r="C756" s="23"/>
      <c r="D756" s="23"/>
      <c r="E756" s="23"/>
      <c r="F756" s="23"/>
      <c r="G756" s="23"/>
      <c r="H756" s="23"/>
      <c r="I756" s="23"/>
      <c r="J756" s="23"/>
      <c r="K756" s="23"/>
      <c r="L756" s="182"/>
      <c r="M756" s="182"/>
      <c r="N756" s="182"/>
      <c r="O756" s="182"/>
      <c r="P756" s="182"/>
      <c r="Q756" s="182"/>
      <c r="R756" s="182"/>
      <c r="S756" s="182"/>
      <c r="T756" s="182"/>
      <c r="U756" s="182"/>
      <c r="V756" s="182"/>
      <c r="W756" s="182"/>
      <c r="X756" s="182"/>
      <c r="Y756" s="182"/>
      <c r="Z756" s="182"/>
      <c r="AA756" s="182"/>
      <c r="AB756" s="182"/>
      <c r="AC756" s="182"/>
      <c r="AD756" s="182"/>
      <c r="AE756" s="182"/>
      <c r="AF756" s="182"/>
      <c r="AG756" s="182"/>
      <c r="AH756" s="182"/>
      <c r="AI756" s="182"/>
      <c r="AJ756" s="182"/>
      <c r="AK756" s="182"/>
      <c r="AL756" s="182"/>
      <c r="AM756" s="182"/>
      <c r="AN756" s="182"/>
      <c r="AO756" s="182"/>
      <c r="AP756" s="23"/>
      <c r="AQ756" s="23"/>
      <c r="AR756" s="23"/>
      <c r="AS756" s="23"/>
      <c r="AT756" s="182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183"/>
      <c r="BS756" s="183"/>
      <c r="BT756" s="150"/>
      <c r="BU756" s="150"/>
      <c r="BV756" s="150"/>
      <c r="BW756" s="113"/>
      <c r="BX756" s="113"/>
      <c r="BY756" s="113"/>
      <c r="BZ756" s="23"/>
    </row>
    <row r="757" ht="15.75" customHeight="1">
      <c r="A757" s="148"/>
      <c r="B757" s="182"/>
      <c r="C757" s="23"/>
      <c r="D757" s="23"/>
      <c r="E757" s="23"/>
      <c r="F757" s="23"/>
      <c r="G757" s="23"/>
      <c r="H757" s="23"/>
      <c r="I757" s="23"/>
      <c r="J757" s="23"/>
      <c r="K757" s="23"/>
      <c r="L757" s="182"/>
      <c r="M757" s="182"/>
      <c r="N757" s="182"/>
      <c r="O757" s="182"/>
      <c r="P757" s="182"/>
      <c r="Q757" s="182"/>
      <c r="R757" s="182"/>
      <c r="S757" s="182"/>
      <c r="T757" s="182"/>
      <c r="U757" s="182"/>
      <c r="V757" s="182"/>
      <c r="W757" s="182"/>
      <c r="X757" s="182"/>
      <c r="Y757" s="182"/>
      <c r="Z757" s="182"/>
      <c r="AA757" s="182"/>
      <c r="AB757" s="182"/>
      <c r="AC757" s="182"/>
      <c r="AD757" s="182"/>
      <c r="AE757" s="182"/>
      <c r="AF757" s="182"/>
      <c r="AG757" s="182"/>
      <c r="AH757" s="182"/>
      <c r="AI757" s="182"/>
      <c r="AJ757" s="182"/>
      <c r="AK757" s="182"/>
      <c r="AL757" s="182"/>
      <c r="AM757" s="182"/>
      <c r="AN757" s="182"/>
      <c r="AO757" s="182"/>
      <c r="AP757" s="23"/>
      <c r="AQ757" s="23"/>
      <c r="AR757" s="23"/>
      <c r="AS757" s="23"/>
      <c r="AT757" s="182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183"/>
      <c r="BS757" s="183"/>
      <c r="BT757" s="150"/>
      <c r="BU757" s="150"/>
      <c r="BV757" s="150"/>
      <c r="BW757" s="113"/>
      <c r="BX757" s="113"/>
      <c r="BY757" s="113"/>
      <c r="BZ757" s="23"/>
    </row>
    <row r="758" ht="15.75" customHeight="1">
      <c r="A758" s="148"/>
      <c r="B758" s="182"/>
      <c r="C758" s="23"/>
      <c r="D758" s="23"/>
      <c r="E758" s="23"/>
      <c r="F758" s="23"/>
      <c r="G758" s="23"/>
      <c r="H758" s="23"/>
      <c r="I758" s="23"/>
      <c r="J758" s="23"/>
      <c r="K758" s="23"/>
      <c r="L758" s="182"/>
      <c r="M758" s="182"/>
      <c r="N758" s="182"/>
      <c r="O758" s="182"/>
      <c r="P758" s="182"/>
      <c r="Q758" s="182"/>
      <c r="R758" s="182"/>
      <c r="S758" s="182"/>
      <c r="T758" s="182"/>
      <c r="U758" s="182"/>
      <c r="V758" s="182"/>
      <c r="W758" s="182"/>
      <c r="X758" s="182"/>
      <c r="Y758" s="182"/>
      <c r="Z758" s="182"/>
      <c r="AA758" s="182"/>
      <c r="AB758" s="182"/>
      <c r="AC758" s="182"/>
      <c r="AD758" s="182"/>
      <c r="AE758" s="182"/>
      <c r="AF758" s="182"/>
      <c r="AG758" s="182"/>
      <c r="AH758" s="182"/>
      <c r="AI758" s="182"/>
      <c r="AJ758" s="182"/>
      <c r="AK758" s="182"/>
      <c r="AL758" s="182"/>
      <c r="AM758" s="182"/>
      <c r="AN758" s="182"/>
      <c r="AO758" s="182"/>
      <c r="AP758" s="23"/>
      <c r="AQ758" s="23"/>
      <c r="AR758" s="23"/>
      <c r="AS758" s="23"/>
      <c r="AT758" s="182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183"/>
      <c r="BS758" s="183"/>
      <c r="BT758" s="150"/>
      <c r="BU758" s="150"/>
      <c r="BV758" s="150"/>
      <c r="BW758" s="113"/>
      <c r="BX758" s="113"/>
      <c r="BY758" s="113"/>
      <c r="BZ758" s="23"/>
    </row>
    <row r="759" ht="15.75" customHeight="1">
      <c r="A759" s="148"/>
      <c r="B759" s="182"/>
      <c r="C759" s="23"/>
      <c r="D759" s="23"/>
      <c r="E759" s="23"/>
      <c r="F759" s="23"/>
      <c r="G759" s="23"/>
      <c r="H759" s="23"/>
      <c r="I759" s="23"/>
      <c r="J759" s="23"/>
      <c r="K759" s="23"/>
      <c r="L759" s="182"/>
      <c r="M759" s="182"/>
      <c r="N759" s="182"/>
      <c r="O759" s="182"/>
      <c r="P759" s="182"/>
      <c r="Q759" s="182"/>
      <c r="R759" s="182"/>
      <c r="S759" s="182"/>
      <c r="T759" s="182"/>
      <c r="U759" s="182"/>
      <c r="V759" s="182"/>
      <c r="W759" s="182"/>
      <c r="X759" s="182"/>
      <c r="Y759" s="182"/>
      <c r="Z759" s="182"/>
      <c r="AA759" s="182"/>
      <c r="AB759" s="182"/>
      <c r="AC759" s="182"/>
      <c r="AD759" s="182"/>
      <c r="AE759" s="182"/>
      <c r="AF759" s="182"/>
      <c r="AG759" s="182"/>
      <c r="AH759" s="182"/>
      <c r="AI759" s="182"/>
      <c r="AJ759" s="182"/>
      <c r="AK759" s="182"/>
      <c r="AL759" s="182"/>
      <c r="AM759" s="182"/>
      <c r="AN759" s="182"/>
      <c r="AO759" s="182"/>
      <c r="AP759" s="23"/>
      <c r="AQ759" s="23"/>
      <c r="AR759" s="23"/>
      <c r="AS759" s="23"/>
      <c r="AT759" s="182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183"/>
      <c r="BS759" s="183"/>
      <c r="BT759" s="150"/>
      <c r="BU759" s="150"/>
      <c r="BV759" s="150"/>
      <c r="BW759" s="113"/>
      <c r="BX759" s="113"/>
      <c r="BY759" s="113"/>
      <c r="BZ759" s="23"/>
    </row>
    <row r="760" ht="15.75" customHeight="1">
      <c r="A760" s="148"/>
      <c r="B760" s="182"/>
      <c r="C760" s="23"/>
      <c r="D760" s="23"/>
      <c r="E760" s="23"/>
      <c r="F760" s="23"/>
      <c r="G760" s="23"/>
      <c r="H760" s="23"/>
      <c r="I760" s="23"/>
      <c r="J760" s="23"/>
      <c r="K760" s="23"/>
      <c r="L760" s="182"/>
      <c r="M760" s="182"/>
      <c r="N760" s="182"/>
      <c r="O760" s="182"/>
      <c r="P760" s="182"/>
      <c r="Q760" s="182"/>
      <c r="R760" s="182"/>
      <c r="S760" s="182"/>
      <c r="T760" s="182"/>
      <c r="U760" s="182"/>
      <c r="V760" s="182"/>
      <c r="W760" s="182"/>
      <c r="X760" s="182"/>
      <c r="Y760" s="182"/>
      <c r="Z760" s="182"/>
      <c r="AA760" s="182"/>
      <c r="AB760" s="182"/>
      <c r="AC760" s="182"/>
      <c r="AD760" s="182"/>
      <c r="AE760" s="182"/>
      <c r="AF760" s="182"/>
      <c r="AG760" s="182"/>
      <c r="AH760" s="182"/>
      <c r="AI760" s="182"/>
      <c r="AJ760" s="182"/>
      <c r="AK760" s="182"/>
      <c r="AL760" s="182"/>
      <c r="AM760" s="182"/>
      <c r="AN760" s="182"/>
      <c r="AO760" s="182"/>
      <c r="AP760" s="23"/>
      <c r="AQ760" s="23"/>
      <c r="AR760" s="23"/>
      <c r="AS760" s="23"/>
      <c r="AT760" s="182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183"/>
      <c r="BS760" s="183"/>
      <c r="BT760" s="150"/>
      <c r="BU760" s="150"/>
      <c r="BV760" s="150"/>
      <c r="BW760" s="113"/>
      <c r="BX760" s="113"/>
      <c r="BY760" s="113"/>
      <c r="BZ760" s="23"/>
    </row>
    <row r="761" ht="15.75" customHeight="1">
      <c r="A761" s="148"/>
      <c r="B761" s="182"/>
      <c r="C761" s="23"/>
      <c r="D761" s="23"/>
      <c r="E761" s="23"/>
      <c r="F761" s="23"/>
      <c r="G761" s="23"/>
      <c r="H761" s="23"/>
      <c r="I761" s="23"/>
      <c r="J761" s="23"/>
      <c r="K761" s="23"/>
      <c r="L761" s="182"/>
      <c r="M761" s="182"/>
      <c r="N761" s="182"/>
      <c r="O761" s="182"/>
      <c r="P761" s="182"/>
      <c r="Q761" s="182"/>
      <c r="R761" s="182"/>
      <c r="S761" s="182"/>
      <c r="T761" s="182"/>
      <c r="U761" s="182"/>
      <c r="V761" s="182"/>
      <c r="W761" s="182"/>
      <c r="X761" s="182"/>
      <c r="Y761" s="182"/>
      <c r="Z761" s="182"/>
      <c r="AA761" s="182"/>
      <c r="AB761" s="182"/>
      <c r="AC761" s="182"/>
      <c r="AD761" s="182"/>
      <c r="AE761" s="182"/>
      <c r="AF761" s="182"/>
      <c r="AG761" s="182"/>
      <c r="AH761" s="182"/>
      <c r="AI761" s="182"/>
      <c r="AJ761" s="182"/>
      <c r="AK761" s="182"/>
      <c r="AL761" s="182"/>
      <c r="AM761" s="182"/>
      <c r="AN761" s="182"/>
      <c r="AO761" s="182"/>
      <c r="AP761" s="23"/>
      <c r="AQ761" s="23"/>
      <c r="AR761" s="23"/>
      <c r="AS761" s="23"/>
      <c r="AT761" s="182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183"/>
      <c r="BS761" s="183"/>
      <c r="BT761" s="150"/>
      <c r="BU761" s="150"/>
      <c r="BV761" s="150"/>
      <c r="BW761" s="113"/>
      <c r="BX761" s="113"/>
      <c r="BY761" s="113"/>
      <c r="BZ761" s="23"/>
    </row>
    <row r="762" ht="15.75" customHeight="1">
      <c r="A762" s="148"/>
      <c r="B762" s="182"/>
      <c r="C762" s="23"/>
      <c r="D762" s="23"/>
      <c r="E762" s="23"/>
      <c r="F762" s="23"/>
      <c r="G762" s="23"/>
      <c r="H762" s="23"/>
      <c r="I762" s="23"/>
      <c r="J762" s="23"/>
      <c r="K762" s="23"/>
      <c r="L762" s="182"/>
      <c r="M762" s="182"/>
      <c r="N762" s="182"/>
      <c r="O762" s="182"/>
      <c r="P762" s="182"/>
      <c r="Q762" s="182"/>
      <c r="R762" s="182"/>
      <c r="S762" s="182"/>
      <c r="T762" s="182"/>
      <c r="U762" s="182"/>
      <c r="V762" s="182"/>
      <c r="W762" s="182"/>
      <c r="X762" s="182"/>
      <c r="Y762" s="182"/>
      <c r="Z762" s="182"/>
      <c r="AA762" s="182"/>
      <c r="AB762" s="182"/>
      <c r="AC762" s="182"/>
      <c r="AD762" s="182"/>
      <c r="AE762" s="182"/>
      <c r="AF762" s="182"/>
      <c r="AG762" s="182"/>
      <c r="AH762" s="182"/>
      <c r="AI762" s="182"/>
      <c r="AJ762" s="182"/>
      <c r="AK762" s="182"/>
      <c r="AL762" s="182"/>
      <c r="AM762" s="182"/>
      <c r="AN762" s="182"/>
      <c r="AO762" s="182"/>
      <c r="AP762" s="23"/>
      <c r="AQ762" s="23"/>
      <c r="AR762" s="23"/>
      <c r="AS762" s="23"/>
      <c r="AT762" s="182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183"/>
      <c r="BS762" s="183"/>
      <c r="BT762" s="150"/>
      <c r="BU762" s="150"/>
      <c r="BV762" s="150"/>
      <c r="BW762" s="113"/>
      <c r="BX762" s="113"/>
      <c r="BY762" s="113"/>
      <c r="BZ762" s="23"/>
    </row>
    <row r="763" ht="15.75" customHeight="1">
      <c r="A763" s="148"/>
      <c r="B763" s="182"/>
      <c r="C763" s="23"/>
      <c r="D763" s="23"/>
      <c r="E763" s="23"/>
      <c r="F763" s="23"/>
      <c r="G763" s="23"/>
      <c r="H763" s="23"/>
      <c r="I763" s="23"/>
      <c r="J763" s="23"/>
      <c r="K763" s="23"/>
      <c r="L763" s="182"/>
      <c r="M763" s="182"/>
      <c r="N763" s="182"/>
      <c r="O763" s="182"/>
      <c r="P763" s="182"/>
      <c r="Q763" s="182"/>
      <c r="R763" s="182"/>
      <c r="S763" s="182"/>
      <c r="T763" s="182"/>
      <c r="U763" s="182"/>
      <c r="V763" s="182"/>
      <c r="W763" s="182"/>
      <c r="X763" s="182"/>
      <c r="Y763" s="182"/>
      <c r="Z763" s="182"/>
      <c r="AA763" s="182"/>
      <c r="AB763" s="182"/>
      <c r="AC763" s="182"/>
      <c r="AD763" s="182"/>
      <c r="AE763" s="182"/>
      <c r="AF763" s="182"/>
      <c r="AG763" s="182"/>
      <c r="AH763" s="182"/>
      <c r="AI763" s="182"/>
      <c r="AJ763" s="182"/>
      <c r="AK763" s="182"/>
      <c r="AL763" s="182"/>
      <c r="AM763" s="182"/>
      <c r="AN763" s="182"/>
      <c r="AO763" s="182"/>
      <c r="AP763" s="23"/>
      <c r="AQ763" s="23"/>
      <c r="AR763" s="23"/>
      <c r="AS763" s="23"/>
      <c r="AT763" s="182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183"/>
      <c r="BS763" s="183"/>
      <c r="BT763" s="150"/>
      <c r="BU763" s="150"/>
      <c r="BV763" s="150"/>
      <c r="BW763" s="113"/>
      <c r="BX763" s="113"/>
      <c r="BY763" s="113"/>
      <c r="BZ763" s="23"/>
    </row>
    <row r="764" ht="15.75" customHeight="1">
      <c r="A764" s="148"/>
      <c r="B764" s="182"/>
      <c r="C764" s="23"/>
      <c r="D764" s="23"/>
      <c r="E764" s="23"/>
      <c r="F764" s="23"/>
      <c r="G764" s="23"/>
      <c r="H764" s="23"/>
      <c r="I764" s="23"/>
      <c r="J764" s="23"/>
      <c r="K764" s="23"/>
      <c r="L764" s="182"/>
      <c r="M764" s="182"/>
      <c r="N764" s="182"/>
      <c r="O764" s="182"/>
      <c r="P764" s="182"/>
      <c r="Q764" s="182"/>
      <c r="R764" s="182"/>
      <c r="S764" s="182"/>
      <c r="T764" s="182"/>
      <c r="U764" s="182"/>
      <c r="V764" s="182"/>
      <c r="W764" s="182"/>
      <c r="X764" s="182"/>
      <c r="Y764" s="182"/>
      <c r="Z764" s="182"/>
      <c r="AA764" s="182"/>
      <c r="AB764" s="182"/>
      <c r="AC764" s="182"/>
      <c r="AD764" s="182"/>
      <c r="AE764" s="182"/>
      <c r="AF764" s="182"/>
      <c r="AG764" s="182"/>
      <c r="AH764" s="182"/>
      <c r="AI764" s="182"/>
      <c r="AJ764" s="182"/>
      <c r="AK764" s="182"/>
      <c r="AL764" s="182"/>
      <c r="AM764" s="182"/>
      <c r="AN764" s="182"/>
      <c r="AO764" s="182"/>
      <c r="AP764" s="23"/>
      <c r="AQ764" s="23"/>
      <c r="AR764" s="23"/>
      <c r="AS764" s="23"/>
      <c r="AT764" s="182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183"/>
      <c r="BS764" s="183"/>
      <c r="BT764" s="150"/>
      <c r="BU764" s="150"/>
      <c r="BV764" s="150"/>
      <c r="BW764" s="113"/>
      <c r="BX764" s="113"/>
      <c r="BY764" s="113"/>
      <c r="BZ764" s="23"/>
    </row>
    <row r="765" ht="15.75" customHeight="1">
      <c r="A765" s="148"/>
      <c r="B765" s="182"/>
      <c r="C765" s="23"/>
      <c r="D765" s="23"/>
      <c r="E765" s="23"/>
      <c r="F765" s="23"/>
      <c r="G765" s="23"/>
      <c r="H765" s="23"/>
      <c r="I765" s="23"/>
      <c r="J765" s="23"/>
      <c r="K765" s="23"/>
      <c r="L765" s="182"/>
      <c r="M765" s="182"/>
      <c r="N765" s="182"/>
      <c r="O765" s="182"/>
      <c r="P765" s="182"/>
      <c r="Q765" s="182"/>
      <c r="R765" s="182"/>
      <c r="S765" s="182"/>
      <c r="T765" s="182"/>
      <c r="U765" s="182"/>
      <c r="V765" s="182"/>
      <c r="W765" s="182"/>
      <c r="X765" s="182"/>
      <c r="Y765" s="182"/>
      <c r="Z765" s="182"/>
      <c r="AA765" s="182"/>
      <c r="AB765" s="182"/>
      <c r="AC765" s="182"/>
      <c r="AD765" s="182"/>
      <c r="AE765" s="182"/>
      <c r="AF765" s="182"/>
      <c r="AG765" s="182"/>
      <c r="AH765" s="182"/>
      <c r="AI765" s="182"/>
      <c r="AJ765" s="182"/>
      <c r="AK765" s="182"/>
      <c r="AL765" s="182"/>
      <c r="AM765" s="182"/>
      <c r="AN765" s="182"/>
      <c r="AO765" s="182"/>
      <c r="AP765" s="23"/>
      <c r="AQ765" s="23"/>
      <c r="AR765" s="23"/>
      <c r="AS765" s="23"/>
      <c r="AT765" s="182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183"/>
      <c r="BS765" s="183"/>
      <c r="BT765" s="150"/>
      <c r="BU765" s="150"/>
      <c r="BV765" s="150"/>
      <c r="BW765" s="113"/>
      <c r="BX765" s="113"/>
      <c r="BY765" s="113"/>
      <c r="BZ765" s="23"/>
    </row>
    <row r="766" ht="15.75" customHeight="1">
      <c r="A766" s="148"/>
      <c r="B766" s="182"/>
      <c r="C766" s="23"/>
      <c r="D766" s="23"/>
      <c r="E766" s="23"/>
      <c r="F766" s="23"/>
      <c r="G766" s="23"/>
      <c r="H766" s="23"/>
      <c r="I766" s="23"/>
      <c r="J766" s="23"/>
      <c r="K766" s="23"/>
      <c r="L766" s="182"/>
      <c r="M766" s="182"/>
      <c r="N766" s="182"/>
      <c r="O766" s="182"/>
      <c r="P766" s="182"/>
      <c r="Q766" s="182"/>
      <c r="R766" s="182"/>
      <c r="S766" s="182"/>
      <c r="T766" s="182"/>
      <c r="U766" s="182"/>
      <c r="V766" s="182"/>
      <c r="W766" s="182"/>
      <c r="X766" s="182"/>
      <c r="Y766" s="182"/>
      <c r="Z766" s="182"/>
      <c r="AA766" s="182"/>
      <c r="AB766" s="182"/>
      <c r="AC766" s="182"/>
      <c r="AD766" s="182"/>
      <c r="AE766" s="182"/>
      <c r="AF766" s="182"/>
      <c r="AG766" s="182"/>
      <c r="AH766" s="182"/>
      <c r="AI766" s="182"/>
      <c r="AJ766" s="182"/>
      <c r="AK766" s="182"/>
      <c r="AL766" s="182"/>
      <c r="AM766" s="182"/>
      <c r="AN766" s="182"/>
      <c r="AO766" s="182"/>
      <c r="AP766" s="23"/>
      <c r="AQ766" s="23"/>
      <c r="AR766" s="23"/>
      <c r="AS766" s="23"/>
      <c r="AT766" s="182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183"/>
      <c r="BS766" s="183"/>
      <c r="BT766" s="150"/>
      <c r="BU766" s="150"/>
      <c r="BV766" s="150"/>
      <c r="BW766" s="113"/>
      <c r="BX766" s="113"/>
      <c r="BY766" s="113"/>
      <c r="BZ766" s="23"/>
    </row>
    <row r="767" ht="15.75" customHeight="1">
      <c r="A767" s="148"/>
      <c r="B767" s="182"/>
      <c r="C767" s="23"/>
      <c r="D767" s="23"/>
      <c r="E767" s="23"/>
      <c r="F767" s="23"/>
      <c r="G767" s="23"/>
      <c r="H767" s="23"/>
      <c r="I767" s="23"/>
      <c r="J767" s="23"/>
      <c r="K767" s="23"/>
      <c r="L767" s="182"/>
      <c r="M767" s="182"/>
      <c r="N767" s="182"/>
      <c r="O767" s="182"/>
      <c r="P767" s="182"/>
      <c r="Q767" s="182"/>
      <c r="R767" s="182"/>
      <c r="S767" s="182"/>
      <c r="T767" s="182"/>
      <c r="U767" s="182"/>
      <c r="V767" s="182"/>
      <c r="W767" s="182"/>
      <c r="X767" s="182"/>
      <c r="Y767" s="182"/>
      <c r="Z767" s="182"/>
      <c r="AA767" s="182"/>
      <c r="AB767" s="182"/>
      <c r="AC767" s="182"/>
      <c r="AD767" s="182"/>
      <c r="AE767" s="182"/>
      <c r="AF767" s="182"/>
      <c r="AG767" s="182"/>
      <c r="AH767" s="182"/>
      <c r="AI767" s="182"/>
      <c r="AJ767" s="182"/>
      <c r="AK767" s="182"/>
      <c r="AL767" s="182"/>
      <c r="AM767" s="182"/>
      <c r="AN767" s="182"/>
      <c r="AO767" s="182"/>
      <c r="AP767" s="23"/>
      <c r="AQ767" s="23"/>
      <c r="AR767" s="23"/>
      <c r="AS767" s="23"/>
      <c r="AT767" s="182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183"/>
      <c r="BS767" s="183"/>
      <c r="BT767" s="150"/>
      <c r="BU767" s="150"/>
      <c r="BV767" s="150"/>
      <c r="BW767" s="113"/>
      <c r="BX767" s="113"/>
      <c r="BY767" s="113"/>
      <c r="BZ767" s="23"/>
    </row>
    <row r="768" ht="15.75" customHeight="1">
      <c r="A768" s="148"/>
      <c r="B768" s="182"/>
      <c r="C768" s="23"/>
      <c r="D768" s="23"/>
      <c r="E768" s="23"/>
      <c r="F768" s="23"/>
      <c r="G768" s="23"/>
      <c r="H768" s="23"/>
      <c r="I768" s="23"/>
      <c r="J768" s="23"/>
      <c r="K768" s="23"/>
      <c r="L768" s="182"/>
      <c r="M768" s="182"/>
      <c r="N768" s="182"/>
      <c r="O768" s="182"/>
      <c r="P768" s="182"/>
      <c r="Q768" s="182"/>
      <c r="R768" s="182"/>
      <c r="S768" s="182"/>
      <c r="T768" s="182"/>
      <c r="U768" s="182"/>
      <c r="V768" s="182"/>
      <c r="W768" s="182"/>
      <c r="X768" s="182"/>
      <c r="Y768" s="182"/>
      <c r="Z768" s="182"/>
      <c r="AA768" s="182"/>
      <c r="AB768" s="182"/>
      <c r="AC768" s="182"/>
      <c r="AD768" s="182"/>
      <c r="AE768" s="182"/>
      <c r="AF768" s="182"/>
      <c r="AG768" s="182"/>
      <c r="AH768" s="182"/>
      <c r="AI768" s="182"/>
      <c r="AJ768" s="182"/>
      <c r="AK768" s="182"/>
      <c r="AL768" s="182"/>
      <c r="AM768" s="182"/>
      <c r="AN768" s="182"/>
      <c r="AO768" s="182"/>
      <c r="AP768" s="23"/>
      <c r="AQ768" s="23"/>
      <c r="AR768" s="23"/>
      <c r="AS768" s="23"/>
      <c r="AT768" s="182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183"/>
      <c r="BS768" s="183"/>
      <c r="BT768" s="150"/>
      <c r="BU768" s="150"/>
      <c r="BV768" s="150"/>
      <c r="BW768" s="113"/>
      <c r="BX768" s="113"/>
      <c r="BY768" s="113"/>
      <c r="BZ768" s="23"/>
    </row>
    <row r="769" ht="15.75" customHeight="1">
      <c r="A769" s="148"/>
      <c r="B769" s="182"/>
      <c r="C769" s="23"/>
      <c r="D769" s="23"/>
      <c r="E769" s="23"/>
      <c r="F769" s="23"/>
      <c r="G769" s="23"/>
      <c r="H769" s="23"/>
      <c r="I769" s="23"/>
      <c r="J769" s="23"/>
      <c r="K769" s="23"/>
      <c r="L769" s="182"/>
      <c r="M769" s="182"/>
      <c r="N769" s="182"/>
      <c r="O769" s="182"/>
      <c r="P769" s="182"/>
      <c r="Q769" s="182"/>
      <c r="R769" s="182"/>
      <c r="S769" s="182"/>
      <c r="T769" s="182"/>
      <c r="U769" s="182"/>
      <c r="V769" s="182"/>
      <c r="W769" s="182"/>
      <c r="X769" s="182"/>
      <c r="Y769" s="182"/>
      <c r="Z769" s="182"/>
      <c r="AA769" s="182"/>
      <c r="AB769" s="182"/>
      <c r="AC769" s="182"/>
      <c r="AD769" s="182"/>
      <c r="AE769" s="182"/>
      <c r="AF769" s="182"/>
      <c r="AG769" s="182"/>
      <c r="AH769" s="182"/>
      <c r="AI769" s="182"/>
      <c r="AJ769" s="182"/>
      <c r="AK769" s="182"/>
      <c r="AL769" s="182"/>
      <c r="AM769" s="182"/>
      <c r="AN769" s="182"/>
      <c r="AO769" s="182"/>
      <c r="AP769" s="23"/>
      <c r="AQ769" s="23"/>
      <c r="AR769" s="23"/>
      <c r="AS769" s="23"/>
      <c r="AT769" s="182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183"/>
      <c r="BS769" s="183"/>
      <c r="BT769" s="150"/>
      <c r="BU769" s="150"/>
      <c r="BV769" s="150"/>
      <c r="BW769" s="113"/>
      <c r="BX769" s="113"/>
      <c r="BY769" s="113"/>
      <c r="BZ769" s="23"/>
    </row>
    <row r="770" ht="15.75" customHeight="1">
      <c r="A770" s="148"/>
      <c r="B770" s="182"/>
      <c r="C770" s="23"/>
      <c r="D770" s="23"/>
      <c r="E770" s="23"/>
      <c r="F770" s="23"/>
      <c r="G770" s="23"/>
      <c r="H770" s="23"/>
      <c r="I770" s="23"/>
      <c r="J770" s="23"/>
      <c r="K770" s="23"/>
      <c r="L770" s="182"/>
      <c r="M770" s="182"/>
      <c r="N770" s="182"/>
      <c r="O770" s="182"/>
      <c r="P770" s="182"/>
      <c r="Q770" s="182"/>
      <c r="R770" s="182"/>
      <c r="S770" s="182"/>
      <c r="T770" s="182"/>
      <c r="U770" s="182"/>
      <c r="V770" s="182"/>
      <c r="W770" s="182"/>
      <c r="X770" s="182"/>
      <c r="Y770" s="182"/>
      <c r="Z770" s="182"/>
      <c r="AA770" s="182"/>
      <c r="AB770" s="182"/>
      <c r="AC770" s="182"/>
      <c r="AD770" s="182"/>
      <c r="AE770" s="182"/>
      <c r="AF770" s="182"/>
      <c r="AG770" s="182"/>
      <c r="AH770" s="182"/>
      <c r="AI770" s="182"/>
      <c r="AJ770" s="182"/>
      <c r="AK770" s="182"/>
      <c r="AL770" s="182"/>
      <c r="AM770" s="182"/>
      <c r="AN770" s="182"/>
      <c r="AO770" s="182"/>
      <c r="AP770" s="23"/>
      <c r="AQ770" s="23"/>
      <c r="AR770" s="23"/>
      <c r="AS770" s="23"/>
      <c r="AT770" s="182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183"/>
      <c r="BS770" s="183"/>
      <c r="BT770" s="150"/>
      <c r="BU770" s="150"/>
      <c r="BV770" s="150"/>
      <c r="BW770" s="113"/>
      <c r="BX770" s="113"/>
      <c r="BY770" s="113"/>
      <c r="BZ770" s="23"/>
    </row>
    <row r="771" ht="15.75" customHeight="1">
      <c r="A771" s="148"/>
      <c r="B771" s="182"/>
      <c r="C771" s="23"/>
      <c r="D771" s="23"/>
      <c r="E771" s="23"/>
      <c r="F771" s="23"/>
      <c r="G771" s="23"/>
      <c r="H771" s="23"/>
      <c r="I771" s="23"/>
      <c r="J771" s="23"/>
      <c r="K771" s="23"/>
      <c r="L771" s="182"/>
      <c r="M771" s="182"/>
      <c r="N771" s="182"/>
      <c r="O771" s="182"/>
      <c r="P771" s="182"/>
      <c r="Q771" s="182"/>
      <c r="R771" s="182"/>
      <c r="S771" s="182"/>
      <c r="T771" s="182"/>
      <c r="U771" s="182"/>
      <c r="V771" s="182"/>
      <c r="W771" s="182"/>
      <c r="X771" s="182"/>
      <c r="Y771" s="182"/>
      <c r="Z771" s="182"/>
      <c r="AA771" s="182"/>
      <c r="AB771" s="182"/>
      <c r="AC771" s="182"/>
      <c r="AD771" s="182"/>
      <c r="AE771" s="182"/>
      <c r="AF771" s="182"/>
      <c r="AG771" s="182"/>
      <c r="AH771" s="182"/>
      <c r="AI771" s="182"/>
      <c r="AJ771" s="182"/>
      <c r="AK771" s="182"/>
      <c r="AL771" s="182"/>
      <c r="AM771" s="182"/>
      <c r="AN771" s="182"/>
      <c r="AO771" s="182"/>
      <c r="AP771" s="23"/>
      <c r="AQ771" s="23"/>
      <c r="AR771" s="23"/>
      <c r="AS771" s="23"/>
      <c r="AT771" s="182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183"/>
      <c r="BS771" s="183"/>
      <c r="BT771" s="150"/>
      <c r="BU771" s="150"/>
      <c r="BV771" s="150"/>
      <c r="BW771" s="113"/>
      <c r="BX771" s="113"/>
      <c r="BY771" s="113"/>
      <c r="BZ771" s="23"/>
    </row>
    <row r="772" ht="15.75" customHeight="1">
      <c r="A772" s="148"/>
      <c r="B772" s="182"/>
      <c r="C772" s="23"/>
      <c r="D772" s="23"/>
      <c r="E772" s="23"/>
      <c r="F772" s="23"/>
      <c r="G772" s="23"/>
      <c r="H772" s="23"/>
      <c r="I772" s="23"/>
      <c r="J772" s="23"/>
      <c r="K772" s="23"/>
      <c r="L772" s="182"/>
      <c r="M772" s="182"/>
      <c r="N772" s="182"/>
      <c r="O772" s="182"/>
      <c r="P772" s="182"/>
      <c r="Q772" s="182"/>
      <c r="R772" s="182"/>
      <c r="S772" s="182"/>
      <c r="T772" s="182"/>
      <c r="U772" s="182"/>
      <c r="V772" s="182"/>
      <c r="W772" s="182"/>
      <c r="X772" s="182"/>
      <c r="Y772" s="182"/>
      <c r="Z772" s="182"/>
      <c r="AA772" s="182"/>
      <c r="AB772" s="182"/>
      <c r="AC772" s="182"/>
      <c r="AD772" s="182"/>
      <c r="AE772" s="182"/>
      <c r="AF772" s="182"/>
      <c r="AG772" s="182"/>
      <c r="AH772" s="182"/>
      <c r="AI772" s="182"/>
      <c r="AJ772" s="182"/>
      <c r="AK772" s="182"/>
      <c r="AL772" s="182"/>
      <c r="AM772" s="182"/>
      <c r="AN772" s="182"/>
      <c r="AO772" s="182"/>
      <c r="AP772" s="23"/>
      <c r="AQ772" s="23"/>
      <c r="AR772" s="23"/>
      <c r="AS772" s="23"/>
      <c r="AT772" s="182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183"/>
      <c r="BS772" s="183"/>
      <c r="BT772" s="150"/>
      <c r="BU772" s="150"/>
      <c r="BV772" s="150"/>
      <c r="BW772" s="113"/>
      <c r="BX772" s="113"/>
      <c r="BY772" s="113"/>
      <c r="BZ772" s="23"/>
    </row>
    <row r="773" ht="15.75" customHeight="1">
      <c r="A773" s="148"/>
      <c r="B773" s="182"/>
      <c r="C773" s="23"/>
      <c r="D773" s="23"/>
      <c r="E773" s="23"/>
      <c r="F773" s="23"/>
      <c r="G773" s="23"/>
      <c r="H773" s="23"/>
      <c r="I773" s="23"/>
      <c r="J773" s="23"/>
      <c r="K773" s="23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2"/>
      <c r="AB773" s="182"/>
      <c r="AC773" s="182"/>
      <c r="AD773" s="182"/>
      <c r="AE773" s="182"/>
      <c r="AF773" s="182"/>
      <c r="AG773" s="182"/>
      <c r="AH773" s="182"/>
      <c r="AI773" s="182"/>
      <c r="AJ773" s="182"/>
      <c r="AK773" s="182"/>
      <c r="AL773" s="182"/>
      <c r="AM773" s="182"/>
      <c r="AN773" s="182"/>
      <c r="AO773" s="182"/>
      <c r="AP773" s="23"/>
      <c r="AQ773" s="23"/>
      <c r="AR773" s="23"/>
      <c r="AS773" s="23"/>
      <c r="AT773" s="182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183"/>
      <c r="BS773" s="183"/>
      <c r="BT773" s="150"/>
      <c r="BU773" s="150"/>
      <c r="BV773" s="150"/>
      <c r="BW773" s="113"/>
      <c r="BX773" s="113"/>
      <c r="BY773" s="113"/>
      <c r="BZ773" s="23"/>
    </row>
    <row r="774" ht="15.75" customHeight="1">
      <c r="A774" s="148"/>
      <c r="B774" s="182"/>
      <c r="C774" s="23"/>
      <c r="D774" s="23"/>
      <c r="E774" s="23"/>
      <c r="F774" s="23"/>
      <c r="G774" s="23"/>
      <c r="H774" s="23"/>
      <c r="I774" s="23"/>
      <c r="J774" s="23"/>
      <c r="K774" s="23"/>
      <c r="L774" s="182"/>
      <c r="M774" s="182"/>
      <c r="N774" s="182"/>
      <c r="O774" s="182"/>
      <c r="P774" s="182"/>
      <c r="Q774" s="182"/>
      <c r="R774" s="182"/>
      <c r="S774" s="182"/>
      <c r="T774" s="182"/>
      <c r="U774" s="182"/>
      <c r="V774" s="182"/>
      <c r="W774" s="182"/>
      <c r="X774" s="182"/>
      <c r="Y774" s="182"/>
      <c r="Z774" s="182"/>
      <c r="AA774" s="182"/>
      <c r="AB774" s="182"/>
      <c r="AC774" s="182"/>
      <c r="AD774" s="182"/>
      <c r="AE774" s="182"/>
      <c r="AF774" s="182"/>
      <c r="AG774" s="182"/>
      <c r="AH774" s="182"/>
      <c r="AI774" s="182"/>
      <c r="AJ774" s="182"/>
      <c r="AK774" s="182"/>
      <c r="AL774" s="182"/>
      <c r="AM774" s="182"/>
      <c r="AN774" s="182"/>
      <c r="AO774" s="182"/>
      <c r="AP774" s="23"/>
      <c r="AQ774" s="23"/>
      <c r="AR774" s="23"/>
      <c r="AS774" s="23"/>
      <c r="AT774" s="182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183"/>
      <c r="BS774" s="183"/>
      <c r="BT774" s="150"/>
      <c r="BU774" s="150"/>
      <c r="BV774" s="150"/>
      <c r="BW774" s="113"/>
      <c r="BX774" s="113"/>
      <c r="BY774" s="113"/>
      <c r="BZ774" s="23"/>
    </row>
    <row r="775" ht="15.75" customHeight="1">
      <c r="A775" s="148"/>
      <c r="B775" s="182"/>
      <c r="C775" s="23"/>
      <c r="D775" s="23"/>
      <c r="E775" s="23"/>
      <c r="F775" s="23"/>
      <c r="G775" s="23"/>
      <c r="H775" s="23"/>
      <c r="I775" s="23"/>
      <c r="J775" s="23"/>
      <c r="K775" s="23"/>
      <c r="L775" s="182"/>
      <c r="M775" s="182"/>
      <c r="N775" s="182"/>
      <c r="O775" s="182"/>
      <c r="P775" s="182"/>
      <c r="Q775" s="182"/>
      <c r="R775" s="182"/>
      <c r="S775" s="182"/>
      <c r="T775" s="182"/>
      <c r="U775" s="182"/>
      <c r="V775" s="182"/>
      <c r="W775" s="182"/>
      <c r="X775" s="182"/>
      <c r="Y775" s="182"/>
      <c r="Z775" s="182"/>
      <c r="AA775" s="182"/>
      <c r="AB775" s="182"/>
      <c r="AC775" s="182"/>
      <c r="AD775" s="182"/>
      <c r="AE775" s="182"/>
      <c r="AF775" s="182"/>
      <c r="AG775" s="182"/>
      <c r="AH775" s="182"/>
      <c r="AI775" s="182"/>
      <c r="AJ775" s="182"/>
      <c r="AK775" s="182"/>
      <c r="AL775" s="182"/>
      <c r="AM775" s="182"/>
      <c r="AN775" s="182"/>
      <c r="AO775" s="182"/>
      <c r="AP775" s="23"/>
      <c r="AQ775" s="23"/>
      <c r="AR775" s="23"/>
      <c r="AS775" s="23"/>
      <c r="AT775" s="182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183"/>
      <c r="BS775" s="183"/>
      <c r="BT775" s="150"/>
      <c r="BU775" s="150"/>
      <c r="BV775" s="150"/>
      <c r="BW775" s="113"/>
      <c r="BX775" s="113"/>
      <c r="BY775" s="113"/>
      <c r="BZ775" s="23"/>
    </row>
    <row r="776" ht="15.75" customHeight="1">
      <c r="A776" s="148"/>
      <c r="B776" s="182"/>
      <c r="C776" s="23"/>
      <c r="D776" s="23"/>
      <c r="E776" s="23"/>
      <c r="F776" s="23"/>
      <c r="G776" s="23"/>
      <c r="H776" s="23"/>
      <c r="I776" s="23"/>
      <c r="J776" s="23"/>
      <c r="K776" s="23"/>
      <c r="L776" s="182"/>
      <c r="M776" s="182"/>
      <c r="N776" s="182"/>
      <c r="O776" s="182"/>
      <c r="P776" s="182"/>
      <c r="Q776" s="182"/>
      <c r="R776" s="182"/>
      <c r="S776" s="182"/>
      <c r="T776" s="182"/>
      <c r="U776" s="182"/>
      <c r="V776" s="182"/>
      <c r="W776" s="182"/>
      <c r="X776" s="182"/>
      <c r="Y776" s="182"/>
      <c r="Z776" s="182"/>
      <c r="AA776" s="182"/>
      <c r="AB776" s="182"/>
      <c r="AC776" s="182"/>
      <c r="AD776" s="182"/>
      <c r="AE776" s="182"/>
      <c r="AF776" s="182"/>
      <c r="AG776" s="182"/>
      <c r="AH776" s="182"/>
      <c r="AI776" s="182"/>
      <c r="AJ776" s="182"/>
      <c r="AK776" s="182"/>
      <c r="AL776" s="182"/>
      <c r="AM776" s="182"/>
      <c r="AN776" s="182"/>
      <c r="AO776" s="182"/>
      <c r="AP776" s="23"/>
      <c r="AQ776" s="23"/>
      <c r="AR776" s="23"/>
      <c r="AS776" s="23"/>
      <c r="AT776" s="182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183"/>
      <c r="BS776" s="183"/>
      <c r="BT776" s="150"/>
      <c r="BU776" s="150"/>
      <c r="BV776" s="150"/>
      <c r="BW776" s="113"/>
      <c r="BX776" s="113"/>
      <c r="BY776" s="113"/>
      <c r="BZ776" s="23"/>
    </row>
    <row r="777" ht="15.75" customHeight="1">
      <c r="A777" s="148"/>
      <c r="B777" s="182"/>
      <c r="C777" s="23"/>
      <c r="D777" s="23"/>
      <c r="E777" s="23"/>
      <c r="F777" s="23"/>
      <c r="G777" s="23"/>
      <c r="H777" s="23"/>
      <c r="I777" s="23"/>
      <c r="J777" s="23"/>
      <c r="K777" s="23"/>
      <c r="L777" s="182"/>
      <c r="M777" s="182"/>
      <c r="N777" s="182"/>
      <c r="O777" s="182"/>
      <c r="P777" s="182"/>
      <c r="Q777" s="182"/>
      <c r="R777" s="182"/>
      <c r="S777" s="182"/>
      <c r="T777" s="182"/>
      <c r="U777" s="182"/>
      <c r="V777" s="182"/>
      <c r="W777" s="182"/>
      <c r="X777" s="182"/>
      <c r="Y777" s="182"/>
      <c r="Z777" s="182"/>
      <c r="AA777" s="182"/>
      <c r="AB777" s="182"/>
      <c r="AC777" s="182"/>
      <c r="AD777" s="182"/>
      <c r="AE777" s="182"/>
      <c r="AF777" s="182"/>
      <c r="AG777" s="182"/>
      <c r="AH777" s="182"/>
      <c r="AI777" s="182"/>
      <c r="AJ777" s="182"/>
      <c r="AK777" s="182"/>
      <c r="AL777" s="182"/>
      <c r="AM777" s="182"/>
      <c r="AN777" s="182"/>
      <c r="AO777" s="182"/>
      <c r="AP777" s="23"/>
      <c r="AQ777" s="23"/>
      <c r="AR777" s="23"/>
      <c r="AS777" s="23"/>
      <c r="AT777" s="182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183"/>
      <c r="BS777" s="183"/>
      <c r="BT777" s="150"/>
      <c r="BU777" s="150"/>
      <c r="BV777" s="150"/>
      <c r="BW777" s="113"/>
      <c r="BX777" s="113"/>
      <c r="BY777" s="113"/>
      <c r="BZ777" s="23"/>
    </row>
    <row r="778" ht="15.75" customHeight="1">
      <c r="A778" s="148"/>
      <c r="B778" s="182"/>
      <c r="C778" s="23"/>
      <c r="D778" s="23"/>
      <c r="E778" s="23"/>
      <c r="F778" s="23"/>
      <c r="G778" s="23"/>
      <c r="H778" s="23"/>
      <c r="I778" s="23"/>
      <c r="J778" s="23"/>
      <c r="K778" s="23"/>
      <c r="L778" s="182"/>
      <c r="M778" s="182"/>
      <c r="N778" s="182"/>
      <c r="O778" s="182"/>
      <c r="P778" s="182"/>
      <c r="Q778" s="182"/>
      <c r="R778" s="182"/>
      <c r="S778" s="182"/>
      <c r="T778" s="182"/>
      <c r="U778" s="182"/>
      <c r="V778" s="182"/>
      <c r="W778" s="182"/>
      <c r="X778" s="182"/>
      <c r="Y778" s="182"/>
      <c r="Z778" s="182"/>
      <c r="AA778" s="182"/>
      <c r="AB778" s="182"/>
      <c r="AC778" s="182"/>
      <c r="AD778" s="182"/>
      <c r="AE778" s="182"/>
      <c r="AF778" s="182"/>
      <c r="AG778" s="182"/>
      <c r="AH778" s="182"/>
      <c r="AI778" s="182"/>
      <c r="AJ778" s="182"/>
      <c r="AK778" s="182"/>
      <c r="AL778" s="182"/>
      <c r="AM778" s="182"/>
      <c r="AN778" s="182"/>
      <c r="AO778" s="182"/>
      <c r="AP778" s="23"/>
      <c r="AQ778" s="23"/>
      <c r="AR778" s="23"/>
      <c r="AS778" s="23"/>
      <c r="AT778" s="182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183"/>
      <c r="BS778" s="183"/>
      <c r="BT778" s="150"/>
      <c r="BU778" s="150"/>
      <c r="BV778" s="150"/>
      <c r="BW778" s="113"/>
      <c r="BX778" s="113"/>
      <c r="BY778" s="113"/>
      <c r="BZ778" s="23"/>
    </row>
    <row r="779" ht="15.75" customHeight="1">
      <c r="A779" s="148"/>
      <c r="B779" s="182"/>
      <c r="C779" s="23"/>
      <c r="D779" s="23"/>
      <c r="E779" s="23"/>
      <c r="F779" s="23"/>
      <c r="G779" s="23"/>
      <c r="H779" s="23"/>
      <c r="I779" s="23"/>
      <c r="J779" s="23"/>
      <c r="K779" s="23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2"/>
      <c r="AB779" s="182"/>
      <c r="AC779" s="182"/>
      <c r="AD779" s="182"/>
      <c r="AE779" s="182"/>
      <c r="AF779" s="182"/>
      <c r="AG779" s="182"/>
      <c r="AH779" s="182"/>
      <c r="AI779" s="182"/>
      <c r="AJ779" s="182"/>
      <c r="AK779" s="182"/>
      <c r="AL779" s="182"/>
      <c r="AM779" s="182"/>
      <c r="AN779" s="182"/>
      <c r="AO779" s="182"/>
      <c r="AP779" s="23"/>
      <c r="AQ779" s="23"/>
      <c r="AR779" s="23"/>
      <c r="AS779" s="23"/>
      <c r="AT779" s="182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183"/>
      <c r="BS779" s="183"/>
      <c r="BT779" s="150"/>
      <c r="BU779" s="150"/>
      <c r="BV779" s="150"/>
      <c r="BW779" s="113"/>
      <c r="BX779" s="113"/>
      <c r="BY779" s="113"/>
      <c r="BZ779" s="23"/>
    </row>
    <row r="780" ht="15.75" customHeight="1">
      <c r="A780" s="148"/>
      <c r="B780" s="182"/>
      <c r="C780" s="23"/>
      <c r="D780" s="23"/>
      <c r="E780" s="23"/>
      <c r="F780" s="23"/>
      <c r="G780" s="23"/>
      <c r="H780" s="23"/>
      <c r="I780" s="23"/>
      <c r="J780" s="23"/>
      <c r="K780" s="23"/>
      <c r="L780" s="182"/>
      <c r="M780" s="182"/>
      <c r="N780" s="182"/>
      <c r="O780" s="182"/>
      <c r="P780" s="182"/>
      <c r="Q780" s="182"/>
      <c r="R780" s="182"/>
      <c r="S780" s="182"/>
      <c r="T780" s="182"/>
      <c r="U780" s="182"/>
      <c r="V780" s="182"/>
      <c r="W780" s="182"/>
      <c r="X780" s="182"/>
      <c r="Y780" s="182"/>
      <c r="Z780" s="182"/>
      <c r="AA780" s="182"/>
      <c r="AB780" s="182"/>
      <c r="AC780" s="182"/>
      <c r="AD780" s="182"/>
      <c r="AE780" s="182"/>
      <c r="AF780" s="182"/>
      <c r="AG780" s="182"/>
      <c r="AH780" s="182"/>
      <c r="AI780" s="182"/>
      <c r="AJ780" s="182"/>
      <c r="AK780" s="182"/>
      <c r="AL780" s="182"/>
      <c r="AM780" s="182"/>
      <c r="AN780" s="182"/>
      <c r="AO780" s="182"/>
      <c r="AP780" s="23"/>
      <c r="AQ780" s="23"/>
      <c r="AR780" s="23"/>
      <c r="AS780" s="23"/>
      <c r="AT780" s="182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183"/>
      <c r="BS780" s="183"/>
      <c r="BT780" s="150"/>
      <c r="BU780" s="150"/>
      <c r="BV780" s="150"/>
      <c r="BW780" s="113"/>
      <c r="BX780" s="113"/>
      <c r="BY780" s="113"/>
      <c r="BZ780" s="23"/>
    </row>
    <row r="781" ht="15.75" customHeight="1">
      <c r="A781" s="148"/>
      <c r="B781" s="182"/>
      <c r="C781" s="23"/>
      <c r="D781" s="23"/>
      <c r="E781" s="23"/>
      <c r="F781" s="23"/>
      <c r="G781" s="23"/>
      <c r="H781" s="23"/>
      <c r="I781" s="23"/>
      <c r="J781" s="23"/>
      <c r="K781" s="23"/>
      <c r="L781" s="182"/>
      <c r="M781" s="182"/>
      <c r="N781" s="182"/>
      <c r="O781" s="182"/>
      <c r="P781" s="182"/>
      <c r="Q781" s="182"/>
      <c r="R781" s="182"/>
      <c r="S781" s="182"/>
      <c r="T781" s="182"/>
      <c r="U781" s="182"/>
      <c r="V781" s="182"/>
      <c r="W781" s="182"/>
      <c r="X781" s="182"/>
      <c r="Y781" s="182"/>
      <c r="Z781" s="182"/>
      <c r="AA781" s="182"/>
      <c r="AB781" s="182"/>
      <c r="AC781" s="182"/>
      <c r="AD781" s="182"/>
      <c r="AE781" s="182"/>
      <c r="AF781" s="182"/>
      <c r="AG781" s="182"/>
      <c r="AH781" s="182"/>
      <c r="AI781" s="182"/>
      <c r="AJ781" s="182"/>
      <c r="AK781" s="182"/>
      <c r="AL781" s="182"/>
      <c r="AM781" s="182"/>
      <c r="AN781" s="182"/>
      <c r="AO781" s="182"/>
      <c r="AP781" s="23"/>
      <c r="AQ781" s="23"/>
      <c r="AR781" s="23"/>
      <c r="AS781" s="23"/>
      <c r="AT781" s="182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183"/>
      <c r="BS781" s="183"/>
      <c r="BT781" s="150"/>
      <c r="BU781" s="150"/>
      <c r="BV781" s="150"/>
      <c r="BW781" s="113"/>
      <c r="BX781" s="113"/>
      <c r="BY781" s="113"/>
      <c r="BZ781" s="23"/>
    </row>
    <row r="782" ht="15.75" customHeight="1">
      <c r="A782" s="148"/>
      <c r="B782" s="182"/>
      <c r="C782" s="23"/>
      <c r="D782" s="23"/>
      <c r="E782" s="23"/>
      <c r="F782" s="23"/>
      <c r="G782" s="23"/>
      <c r="H782" s="23"/>
      <c r="I782" s="23"/>
      <c r="J782" s="23"/>
      <c r="K782" s="23"/>
      <c r="L782" s="182"/>
      <c r="M782" s="182"/>
      <c r="N782" s="182"/>
      <c r="O782" s="182"/>
      <c r="P782" s="182"/>
      <c r="Q782" s="182"/>
      <c r="R782" s="182"/>
      <c r="S782" s="182"/>
      <c r="T782" s="182"/>
      <c r="U782" s="182"/>
      <c r="V782" s="182"/>
      <c r="W782" s="182"/>
      <c r="X782" s="182"/>
      <c r="Y782" s="182"/>
      <c r="Z782" s="182"/>
      <c r="AA782" s="182"/>
      <c r="AB782" s="182"/>
      <c r="AC782" s="182"/>
      <c r="AD782" s="182"/>
      <c r="AE782" s="182"/>
      <c r="AF782" s="182"/>
      <c r="AG782" s="182"/>
      <c r="AH782" s="182"/>
      <c r="AI782" s="182"/>
      <c r="AJ782" s="182"/>
      <c r="AK782" s="182"/>
      <c r="AL782" s="182"/>
      <c r="AM782" s="182"/>
      <c r="AN782" s="182"/>
      <c r="AO782" s="182"/>
      <c r="AP782" s="23"/>
      <c r="AQ782" s="23"/>
      <c r="AR782" s="23"/>
      <c r="AS782" s="23"/>
      <c r="AT782" s="182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183"/>
      <c r="BS782" s="183"/>
      <c r="BT782" s="150"/>
      <c r="BU782" s="150"/>
      <c r="BV782" s="150"/>
      <c r="BW782" s="113"/>
      <c r="BX782" s="113"/>
      <c r="BY782" s="113"/>
      <c r="BZ782" s="23"/>
    </row>
    <row r="783" ht="15.75" customHeight="1">
      <c r="A783" s="148"/>
      <c r="B783" s="182"/>
      <c r="C783" s="23"/>
      <c r="D783" s="23"/>
      <c r="E783" s="23"/>
      <c r="F783" s="23"/>
      <c r="G783" s="23"/>
      <c r="H783" s="23"/>
      <c r="I783" s="23"/>
      <c r="J783" s="23"/>
      <c r="K783" s="23"/>
      <c r="L783" s="182"/>
      <c r="M783" s="182"/>
      <c r="N783" s="182"/>
      <c r="O783" s="182"/>
      <c r="P783" s="182"/>
      <c r="Q783" s="182"/>
      <c r="R783" s="182"/>
      <c r="S783" s="182"/>
      <c r="T783" s="182"/>
      <c r="U783" s="182"/>
      <c r="V783" s="182"/>
      <c r="W783" s="182"/>
      <c r="X783" s="182"/>
      <c r="Y783" s="182"/>
      <c r="Z783" s="182"/>
      <c r="AA783" s="182"/>
      <c r="AB783" s="182"/>
      <c r="AC783" s="182"/>
      <c r="AD783" s="182"/>
      <c r="AE783" s="182"/>
      <c r="AF783" s="182"/>
      <c r="AG783" s="182"/>
      <c r="AH783" s="182"/>
      <c r="AI783" s="182"/>
      <c r="AJ783" s="182"/>
      <c r="AK783" s="182"/>
      <c r="AL783" s="182"/>
      <c r="AM783" s="182"/>
      <c r="AN783" s="182"/>
      <c r="AO783" s="182"/>
      <c r="AP783" s="23"/>
      <c r="AQ783" s="23"/>
      <c r="AR783" s="23"/>
      <c r="AS783" s="23"/>
      <c r="AT783" s="182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183"/>
      <c r="BS783" s="183"/>
      <c r="BT783" s="150"/>
      <c r="BU783" s="150"/>
      <c r="BV783" s="150"/>
      <c r="BW783" s="113"/>
      <c r="BX783" s="113"/>
      <c r="BY783" s="113"/>
      <c r="BZ783" s="23"/>
    </row>
    <row r="784" ht="15.75" customHeight="1">
      <c r="A784" s="148"/>
      <c r="B784" s="182"/>
      <c r="C784" s="23"/>
      <c r="D784" s="23"/>
      <c r="E784" s="23"/>
      <c r="F784" s="23"/>
      <c r="G784" s="23"/>
      <c r="H784" s="23"/>
      <c r="I784" s="23"/>
      <c r="J784" s="23"/>
      <c r="K784" s="23"/>
      <c r="L784" s="182"/>
      <c r="M784" s="182"/>
      <c r="N784" s="182"/>
      <c r="O784" s="182"/>
      <c r="P784" s="182"/>
      <c r="Q784" s="182"/>
      <c r="R784" s="182"/>
      <c r="S784" s="182"/>
      <c r="T784" s="182"/>
      <c r="U784" s="182"/>
      <c r="V784" s="182"/>
      <c r="W784" s="182"/>
      <c r="X784" s="182"/>
      <c r="Y784" s="182"/>
      <c r="Z784" s="182"/>
      <c r="AA784" s="182"/>
      <c r="AB784" s="182"/>
      <c r="AC784" s="182"/>
      <c r="AD784" s="182"/>
      <c r="AE784" s="182"/>
      <c r="AF784" s="182"/>
      <c r="AG784" s="182"/>
      <c r="AH784" s="182"/>
      <c r="AI784" s="182"/>
      <c r="AJ784" s="182"/>
      <c r="AK784" s="182"/>
      <c r="AL784" s="182"/>
      <c r="AM784" s="182"/>
      <c r="AN784" s="182"/>
      <c r="AO784" s="182"/>
      <c r="AP784" s="23"/>
      <c r="AQ784" s="23"/>
      <c r="AR784" s="23"/>
      <c r="AS784" s="23"/>
      <c r="AT784" s="182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183"/>
      <c r="BS784" s="183"/>
      <c r="BT784" s="150"/>
      <c r="BU784" s="150"/>
      <c r="BV784" s="150"/>
      <c r="BW784" s="113"/>
      <c r="BX784" s="113"/>
      <c r="BY784" s="113"/>
      <c r="BZ784" s="23"/>
    </row>
    <row r="785" ht="15.75" customHeight="1">
      <c r="A785" s="148"/>
      <c r="B785" s="182"/>
      <c r="C785" s="23"/>
      <c r="D785" s="23"/>
      <c r="E785" s="23"/>
      <c r="F785" s="23"/>
      <c r="G785" s="23"/>
      <c r="H785" s="23"/>
      <c r="I785" s="23"/>
      <c r="J785" s="23"/>
      <c r="K785" s="23"/>
      <c r="L785" s="182"/>
      <c r="M785" s="182"/>
      <c r="N785" s="182"/>
      <c r="O785" s="182"/>
      <c r="P785" s="182"/>
      <c r="Q785" s="182"/>
      <c r="R785" s="182"/>
      <c r="S785" s="182"/>
      <c r="T785" s="182"/>
      <c r="U785" s="182"/>
      <c r="V785" s="182"/>
      <c r="W785" s="182"/>
      <c r="X785" s="182"/>
      <c r="Y785" s="182"/>
      <c r="Z785" s="182"/>
      <c r="AA785" s="182"/>
      <c r="AB785" s="182"/>
      <c r="AC785" s="182"/>
      <c r="AD785" s="182"/>
      <c r="AE785" s="182"/>
      <c r="AF785" s="182"/>
      <c r="AG785" s="182"/>
      <c r="AH785" s="182"/>
      <c r="AI785" s="182"/>
      <c r="AJ785" s="182"/>
      <c r="AK785" s="182"/>
      <c r="AL785" s="182"/>
      <c r="AM785" s="182"/>
      <c r="AN785" s="182"/>
      <c r="AO785" s="182"/>
      <c r="AP785" s="23"/>
      <c r="AQ785" s="23"/>
      <c r="AR785" s="23"/>
      <c r="AS785" s="23"/>
      <c r="AT785" s="182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183"/>
      <c r="BS785" s="183"/>
      <c r="BT785" s="150"/>
      <c r="BU785" s="150"/>
      <c r="BV785" s="150"/>
      <c r="BW785" s="113"/>
      <c r="BX785" s="113"/>
      <c r="BY785" s="113"/>
      <c r="BZ785" s="23"/>
    </row>
    <row r="786" ht="15.75" customHeight="1">
      <c r="A786" s="148"/>
      <c r="B786" s="182"/>
      <c r="C786" s="23"/>
      <c r="D786" s="23"/>
      <c r="E786" s="23"/>
      <c r="F786" s="23"/>
      <c r="G786" s="23"/>
      <c r="H786" s="23"/>
      <c r="I786" s="23"/>
      <c r="J786" s="23"/>
      <c r="K786" s="23"/>
      <c r="L786" s="182"/>
      <c r="M786" s="182"/>
      <c r="N786" s="182"/>
      <c r="O786" s="182"/>
      <c r="P786" s="182"/>
      <c r="Q786" s="182"/>
      <c r="R786" s="182"/>
      <c r="S786" s="182"/>
      <c r="T786" s="182"/>
      <c r="U786" s="182"/>
      <c r="V786" s="182"/>
      <c r="W786" s="182"/>
      <c r="X786" s="182"/>
      <c r="Y786" s="182"/>
      <c r="Z786" s="182"/>
      <c r="AA786" s="182"/>
      <c r="AB786" s="182"/>
      <c r="AC786" s="182"/>
      <c r="AD786" s="182"/>
      <c r="AE786" s="182"/>
      <c r="AF786" s="182"/>
      <c r="AG786" s="182"/>
      <c r="AH786" s="182"/>
      <c r="AI786" s="182"/>
      <c r="AJ786" s="182"/>
      <c r="AK786" s="182"/>
      <c r="AL786" s="182"/>
      <c r="AM786" s="182"/>
      <c r="AN786" s="182"/>
      <c r="AO786" s="182"/>
      <c r="AP786" s="23"/>
      <c r="AQ786" s="23"/>
      <c r="AR786" s="23"/>
      <c r="AS786" s="23"/>
      <c r="AT786" s="182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183"/>
      <c r="BS786" s="183"/>
      <c r="BT786" s="150"/>
      <c r="BU786" s="150"/>
      <c r="BV786" s="150"/>
      <c r="BW786" s="113"/>
      <c r="BX786" s="113"/>
      <c r="BY786" s="113"/>
      <c r="BZ786" s="23"/>
    </row>
    <row r="787" ht="15.75" customHeight="1">
      <c r="A787" s="148"/>
      <c r="B787" s="182"/>
      <c r="C787" s="23"/>
      <c r="D787" s="23"/>
      <c r="E787" s="23"/>
      <c r="F787" s="23"/>
      <c r="G787" s="23"/>
      <c r="H787" s="23"/>
      <c r="I787" s="23"/>
      <c r="J787" s="23"/>
      <c r="K787" s="23"/>
      <c r="L787" s="182"/>
      <c r="M787" s="182"/>
      <c r="N787" s="182"/>
      <c r="O787" s="182"/>
      <c r="P787" s="182"/>
      <c r="Q787" s="182"/>
      <c r="R787" s="182"/>
      <c r="S787" s="182"/>
      <c r="T787" s="182"/>
      <c r="U787" s="182"/>
      <c r="V787" s="182"/>
      <c r="W787" s="182"/>
      <c r="X787" s="182"/>
      <c r="Y787" s="182"/>
      <c r="Z787" s="182"/>
      <c r="AA787" s="182"/>
      <c r="AB787" s="182"/>
      <c r="AC787" s="182"/>
      <c r="AD787" s="182"/>
      <c r="AE787" s="182"/>
      <c r="AF787" s="182"/>
      <c r="AG787" s="182"/>
      <c r="AH787" s="182"/>
      <c r="AI787" s="182"/>
      <c r="AJ787" s="182"/>
      <c r="AK787" s="182"/>
      <c r="AL787" s="182"/>
      <c r="AM787" s="182"/>
      <c r="AN787" s="182"/>
      <c r="AO787" s="182"/>
      <c r="AP787" s="23"/>
      <c r="AQ787" s="23"/>
      <c r="AR787" s="23"/>
      <c r="AS787" s="23"/>
      <c r="AT787" s="182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183"/>
      <c r="BS787" s="183"/>
      <c r="BT787" s="150"/>
      <c r="BU787" s="150"/>
      <c r="BV787" s="150"/>
      <c r="BW787" s="113"/>
      <c r="BX787" s="113"/>
      <c r="BY787" s="113"/>
      <c r="BZ787" s="23"/>
    </row>
    <row r="788" ht="15.75" customHeight="1">
      <c r="A788" s="148"/>
      <c r="B788" s="182"/>
      <c r="C788" s="23"/>
      <c r="D788" s="23"/>
      <c r="E788" s="23"/>
      <c r="F788" s="23"/>
      <c r="G788" s="23"/>
      <c r="H788" s="23"/>
      <c r="I788" s="23"/>
      <c r="J788" s="23"/>
      <c r="K788" s="23"/>
      <c r="L788" s="182"/>
      <c r="M788" s="182"/>
      <c r="N788" s="182"/>
      <c r="O788" s="182"/>
      <c r="P788" s="182"/>
      <c r="Q788" s="182"/>
      <c r="R788" s="182"/>
      <c r="S788" s="182"/>
      <c r="T788" s="182"/>
      <c r="U788" s="182"/>
      <c r="V788" s="182"/>
      <c r="W788" s="182"/>
      <c r="X788" s="182"/>
      <c r="Y788" s="182"/>
      <c r="Z788" s="182"/>
      <c r="AA788" s="182"/>
      <c r="AB788" s="182"/>
      <c r="AC788" s="182"/>
      <c r="AD788" s="182"/>
      <c r="AE788" s="182"/>
      <c r="AF788" s="182"/>
      <c r="AG788" s="182"/>
      <c r="AH788" s="182"/>
      <c r="AI788" s="182"/>
      <c r="AJ788" s="182"/>
      <c r="AK788" s="182"/>
      <c r="AL788" s="182"/>
      <c r="AM788" s="182"/>
      <c r="AN788" s="182"/>
      <c r="AO788" s="182"/>
      <c r="AP788" s="23"/>
      <c r="AQ788" s="23"/>
      <c r="AR788" s="23"/>
      <c r="AS788" s="23"/>
      <c r="AT788" s="182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183"/>
      <c r="BS788" s="183"/>
      <c r="BT788" s="150"/>
      <c r="BU788" s="150"/>
      <c r="BV788" s="150"/>
      <c r="BW788" s="113"/>
      <c r="BX788" s="113"/>
      <c r="BY788" s="113"/>
      <c r="BZ788" s="23"/>
    </row>
    <row r="789" ht="15.75" customHeight="1">
      <c r="A789" s="148"/>
      <c r="B789" s="182"/>
      <c r="C789" s="23"/>
      <c r="D789" s="23"/>
      <c r="E789" s="23"/>
      <c r="F789" s="23"/>
      <c r="G789" s="23"/>
      <c r="H789" s="23"/>
      <c r="I789" s="23"/>
      <c r="J789" s="23"/>
      <c r="K789" s="23"/>
      <c r="L789" s="182"/>
      <c r="M789" s="182"/>
      <c r="N789" s="182"/>
      <c r="O789" s="182"/>
      <c r="P789" s="182"/>
      <c r="Q789" s="182"/>
      <c r="R789" s="182"/>
      <c r="S789" s="182"/>
      <c r="T789" s="182"/>
      <c r="U789" s="182"/>
      <c r="V789" s="182"/>
      <c r="W789" s="182"/>
      <c r="X789" s="182"/>
      <c r="Y789" s="182"/>
      <c r="Z789" s="182"/>
      <c r="AA789" s="182"/>
      <c r="AB789" s="182"/>
      <c r="AC789" s="182"/>
      <c r="AD789" s="182"/>
      <c r="AE789" s="182"/>
      <c r="AF789" s="182"/>
      <c r="AG789" s="182"/>
      <c r="AH789" s="182"/>
      <c r="AI789" s="182"/>
      <c r="AJ789" s="182"/>
      <c r="AK789" s="182"/>
      <c r="AL789" s="182"/>
      <c r="AM789" s="182"/>
      <c r="AN789" s="182"/>
      <c r="AO789" s="182"/>
      <c r="AP789" s="23"/>
      <c r="AQ789" s="23"/>
      <c r="AR789" s="23"/>
      <c r="AS789" s="23"/>
      <c r="AT789" s="182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183"/>
      <c r="BS789" s="183"/>
      <c r="BT789" s="150"/>
      <c r="BU789" s="150"/>
      <c r="BV789" s="150"/>
      <c r="BW789" s="113"/>
      <c r="BX789" s="113"/>
      <c r="BY789" s="113"/>
      <c r="BZ789" s="23"/>
    </row>
    <row r="790" ht="15.75" customHeight="1">
      <c r="A790" s="148"/>
      <c r="B790" s="182"/>
      <c r="C790" s="23"/>
      <c r="D790" s="23"/>
      <c r="E790" s="23"/>
      <c r="F790" s="23"/>
      <c r="G790" s="23"/>
      <c r="H790" s="23"/>
      <c r="I790" s="23"/>
      <c r="J790" s="23"/>
      <c r="K790" s="23"/>
      <c r="L790" s="182"/>
      <c r="M790" s="182"/>
      <c r="N790" s="182"/>
      <c r="O790" s="182"/>
      <c r="P790" s="182"/>
      <c r="Q790" s="182"/>
      <c r="R790" s="182"/>
      <c r="S790" s="182"/>
      <c r="T790" s="182"/>
      <c r="U790" s="182"/>
      <c r="V790" s="182"/>
      <c r="W790" s="182"/>
      <c r="X790" s="182"/>
      <c r="Y790" s="182"/>
      <c r="Z790" s="182"/>
      <c r="AA790" s="182"/>
      <c r="AB790" s="182"/>
      <c r="AC790" s="182"/>
      <c r="AD790" s="182"/>
      <c r="AE790" s="182"/>
      <c r="AF790" s="182"/>
      <c r="AG790" s="182"/>
      <c r="AH790" s="182"/>
      <c r="AI790" s="182"/>
      <c r="AJ790" s="182"/>
      <c r="AK790" s="182"/>
      <c r="AL790" s="182"/>
      <c r="AM790" s="182"/>
      <c r="AN790" s="182"/>
      <c r="AO790" s="182"/>
      <c r="AP790" s="23"/>
      <c r="AQ790" s="23"/>
      <c r="AR790" s="23"/>
      <c r="AS790" s="23"/>
      <c r="AT790" s="182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183"/>
      <c r="BS790" s="183"/>
      <c r="BT790" s="150"/>
      <c r="BU790" s="150"/>
      <c r="BV790" s="150"/>
      <c r="BW790" s="113"/>
      <c r="BX790" s="113"/>
      <c r="BY790" s="113"/>
      <c r="BZ790" s="23"/>
    </row>
    <row r="791" ht="15.75" customHeight="1">
      <c r="A791" s="148"/>
      <c r="B791" s="182"/>
      <c r="C791" s="23"/>
      <c r="D791" s="23"/>
      <c r="E791" s="23"/>
      <c r="F791" s="23"/>
      <c r="G791" s="23"/>
      <c r="H791" s="23"/>
      <c r="I791" s="23"/>
      <c r="J791" s="23"/>
      <c r="K791" s="23"/>
      <c r="L791" s="182"/>
      <c r="M791" s="182"/>
      <c r="N791" s="182"/>
      <c r="O791" s="182"/>
      <c r="P791" s="182"/>
      <c r="Q791" s="182"/>
      <c r="R791" s="182"/>
      <c r="S791" s="182"/>
      <c r="T791" s="182"/>
      <c r="U791" s="182"/>
      <c r="V791" s="182"/>
      <c r="W791" s="182"/>
      <c r="X791" s="182"/>
      <c r="Y791" s="182"/>
      <c r="Z791" s="182"/>
      <c r="AA791" s="182"/>
      <c r="AB791" s="182"/>
      <c r="AC791" s="182"/>
      <c r="AD791" s="182"/>
      <c r="AE791" s="182"/>
      <c r="AF791" s="182"/>
      <c r="AG791" s="182"/>
      <c r="AH791" s="182"/>
      <c r="AI791" s="182"/>
      <c r="AJ791" s="182"/>
      <c r="AK791" s="182"/>
      <c r="AL791" s="182"/>
      <c r="AM791" s="182"/>
      <c r="AN791" s="182"/>
      <c r="AO791" s="182"/>
      <c r="AP791" s="23"/>
      <c r="AQ791" s="23"/>
      <c r="AR791" s="23"/>
      <c r="AS791" s="23"/>
      <c r="AT791" s="182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183"/>
      <c r="BS791" s="183"/>
      <c r="BT791" s="150"/>
      <c r="BU791" s="150"/>
      <c r="BV791" s="150"/>
      <c r="BW791" s="113"/>
      <c r="BX791" s="113"/>
      <c r="BY791" s="113"/>
      <c r="BZ791" s="23"/>
    </row>
    <row r="792" ht="15.75" customHeight="1">
      <c r="A792" s="148"/>
      <c r="B792" s="182"/>
      <c r="C792" s="23"/>
      <c r="D792" s="23"/>
      <c r="E792" s="23"/>
      <c r="F792" s="23"/>
      <c r="G792" s="23"/>
      <c r="H792" s="23"/>
      <c r="I792" s="23"/>
      <c r="J792" s="23"/>
      <c r="K792" s="23"/>
      <c r="L792" s="182"/>
      <c r="M792" s="182"/>
      <c r="N792" s="182"/>
      <c r="O792" s="182"/>
      <c r="P792" s="182"/>
      <c r="Q792" s="182"/>
      <c r="R792" s="182"/>
      <c r="S792" s="182"/>
      <c r="T792" s="182"/>
      <c r="U792" s="182"/>
      <c r="V792" s="182"/>
      <c r="W792" s="182"/>
      <c r="X792" s="182"/>
      <c r="Y792" s="182"/>
      <c r="Z792" s="182"/>
      <c r="AA792" s="182"/>
      <c r="AB792" s="182"/>
      <c r="AC792" s="182"/>
      <c r="AD792" s="182"/>
      <c r="AE792" s="182"/>
      <c r="AF792" s="182"/>
      <c r="AG792" s="182"/>
      <c r="AH792" s="182"/>
      <c r="AI792" s="182"/>
      <c r="AJ792" s="182"/>
      <c r="AK792" s="182"/>
      <c r="AL792" s="182"/>
      <c r="AM792" s="182"/>
      <c r="AN792" s="182"/>
      <c r="AO792" s="182"/>
      <c r="AP792" s="23"/>
      <c r="AQ792" s="23"/>
      <c r="AR792" s="23"/>
      <c r="AS792" s="23"/>
      <c r="AT792" s="182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183"/>
      <c r="BS792" s="183"/>
      <c r="BT792" s="150"/>
      <c r="BU792" s="150"/>
      <c r="BV792" s="150"/>
      <c r="BW792" s="113"/>
      <c r="BX792" s="113"/>
      <c r="BY792" s="113"/>
      <c r="BZ792" s="23"/>
    </row>
    <row r="793" ht="15.75" customHeight="1">
      <c r="A793" s="148"/>
      <c r="B793" s="182"/>
      <c r="C793" s="23"/>
      <c r="D793" s="23"/>
      <c r="E793" s="23"/>
      <c r="F793" s="23"/>
      <c r="G793" s="23"/>
      <c r="H793" s="23"/>
      <c r="I793" s="23"/>
      <c r="J793" s="23"/>
      <c r="K793" s="23"/>
      <c r="L793" s="182"/>
      <c r="M793" s="182"/>
      <c r="N793" s="182"/>
      <c r="O793" s="182"/>
      <c r="P793" s="182"/>
      <c r="Q793" s="182"/>
      <c r="R793" s="182"/>
      <c r="S793" s="182"/>
      <c r="T793" s="182"/>
      <c r="U793" s="182"/>
      <c r="V793" s="182"/>
      <c r="W793" s="182"/>
      <c r="X793" s="182"/>
      <c r="Y793" s="182"/>
      <c r="Z793" s="182"/>
      <c r="AA793" s="182"/>
      <c r="AB793" s="182"/>
      <c r="AC793" s="182"/>
      <c r="AD793" s="182"/>
      <c r="AE793" s="182"/>
      <c r="AF793" s="182"/>
      <c r="AG793" s="182"/>
      <c r="AH793" s="182"/>
      <c r="AI793" s="182"/>
      <c r="AJ793" s="182"/>
      <c r="AK793" s="182"/>
      <c r="AL793" s="182"/>
      <c r="AM793" s="182"/>
      <c r="AN793" s="182"/>
      <c r="AO793" s="182"/>
      <c r="AP793" s="23"/>
      <c r="AQ793" s="23"/>
      <c r="AR793" s="23"/>
      <c r="AS793" s="23"/>
      <c r="AT793" s="182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183"/>
      <c r="BS793" s="183"/>
      <c r="BT793" s="150"/>
      <c r="BU793" s="150"/>
      <c r="BV793" s="150"/>
      <c r="BW793" s="113"/>
      <c r="BX793" s="113"/>
      <c r="BY793" s="113"/>
      <c r="BZ793" s="23"/>
    </row>
    <row r="794" ht="15.75" customHeight="1">
      <c r="A794" s="148"/>
      <c r="B794" s="182"/>
      <c r="C794" s="23"/>
      <c r="D794" s="23"/>
      <c r="E794" s="23"/>
      <c r="F794" s="23"/>
      <c r="G794" s="23"/>
      <c r="H794" s="23"/>
      <c r="I794" s="23"/>
      <c r="J794" s="23"/>
      <c r="K794" s="23"/>
      <c r="L794" s="182"/>
      <c r="M794" s="182"/>
      <c r="N794" s="182"/>
      <c r="O794" s="182"/>
      <c r="P794" s="182"/>
      <c r="Q794" s="182"/>
      <c r="R794" s="182"/>
      <c r="S794" s="182"/>
      <c r="T794" s="182"/>
      <c r="U794" s="182"/>
      <c r="V794" s="182"/>
      <c r="W794" s="182"/>
      <c r="X794" s="182"/>
      <c r="Y794" s="182"/>
      <c r="Z794" s="182"/>
      <c r="AA794" s="182"/>
      <c r="AB794" s="182"/>
      <c r="AC794" s="182"/>
      <c r="AD794" s="182"/>
      <c r="AE794" s="182"/>
      <c r="AF794" s="182"/>
      <c r="AG794" s="182"/>
      <c r="AH794" s="182"/>
      <c r="AI794" s="182"/>
      <c r="AJ794" s="182"/>
      <c r="AK794" s="182"/>
      <c r="AL794" s="182"/>
      <c r="AM794" s="182"/>
      <c r="AN794" s="182"/>
      <c r="AO794" s="182"/>
      <c r="AP794" s="23"/>
      <c r="AQ794" s="23"/>
      <c r="AR794" s="23"/>
      <c r="AS794" s="23"/>
      <c r="AT794" s="182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183"/>
      <c r="BS794" s="183"/>
      <c r="BT794" s="150"/>
      <c r="BU794" s="150"/>
      <c r="BV794" s="150"/>
      <c r="BW794" s="113"/>
      <c r="BX794" s="113"/>
      <c r="BY794" s="113"/>
      <c r="BZ794" s="23"/>
    </row>
    <row r="795" ht="15.75" customHeight="1">
      <c r="A795" s="148"/>
      <c r="B795" s="182"/>
      <c r="C795" s="23"/>
      <c r="D795" s="23"/>
      <c r="E795" s="23"/>
      <c r="F795" s="23"/>
      <c r="G795" s="23"/>
      <c r="H795" s="23"/>
      <c r="I795" s="23"/>
      <c r="J795" s="23"/>
      <c r="K795" s="23"/>
      <c r="L795" s="182"/>
      <c r="M795" s="182"/>
      <c r="N795" s="182"/>
      <c r="O795" s="182"/>
      <c r="P795" s="182"/>
      <c r="Q795" s="182"/>
      <c r="R795" s="182"/>
      <c r="S795" s="182"/>
      <c r="T795" s="182"/>
      <c r="U795" s="182"/>
      <c r="V795" s="182"/>
      <c r="W795" s="182"/>
      <c r="X795" s="182"/>
      <c r="Y795" s="182"/>
      <c r="Z795" s="182"/>
      <c r="AA795" s="182"/>
      <c r="AB795" s="182"/>
      <c r="AC795" s="182"/>
      <c r="AD795" s="182"/>
      <c r="AE795" s="182"/>
      <c r="AF795" s="182"/>
      <c r="AG795" s="182"/>
      <c r="AH795" s="182"/>
      <c r="AI795" s="182"/>
      <c r="AJ795" s="182"/>
      <c r="AK795" s="182"/>
      <c r="AL795" s="182"/>
      <c r="AM795" s="182"/>
      <c r="AN795" s="182"/>
      <c r="AO795" s="182"/>
      <c r="AP795" s="23"/>
      <c r="AQ795" s="23"/>
      <c r="AR795" s="23"/>
      <c r="AS795" s="23"/>
      <c r="AT795" s="182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183"/>
      <c r="BS795" s="183"/>
      <c r="BT795" s="150"/>
      <c r="BU795" s="150"/>
      <c r="BV795" s="150"/>
      <c r="BW795" s="113"/>
      <c r="BX795" s="113"/>
      <c r="BY795" s="113"/>
      <c r="BZ795" s="23"/>
    </row>
    <row r="796" ht="15.75" customHeight="1">
      <c r="A796" s="148"/>
      <c r="B796" s="182"/>
      <c r="C796" s="23"/>
      <c r="D796" s="23"/>
      <c r="E796" s="23"/>
      <c r="F796" s="23"/>
      <c r="G796" s="23"/>
      <c r="H796" s="23"/>
      <c r="I796" s="23"/>
      <c r="J796" s="23"/>
      <c r="K796" s="23"/>
      <c r="L796" s="182"/>
      <c r="M796" s="182"/>
      <c r="N796" s="182"/>
      <c r="O796" s="182"/>
      <c r="P796" s="182"/>
      <c r="Q796" s="182"/>
      <c r="R796" s="182"/>
      <c r="S796" s="182"/>
      <c r="T796" s="182"/>
      <c r="U796" s="182"/>
      <c r="V796" s="182"/>
      <c r="W796" s="182"/>
      <c r="X796" s="182"/>
      <c r="Y796" s="182"/>
      <c r="Z796" s="182"/>
      <c r="AA796" s="182"/>
      <c r="AB796" s="182"/>
      <c r="AC796" s="182"/>
      <c r="AD796" s="182"/>
      <c r="AE796" s="182"/>
      <c r="AF796" s="182"/>
      <c r="AG796" s="182"/>
      <c r="AH796" s="182"/>
      <c r="AI796" s="182"/>
      <c r="AJ796" s="182"/>
      <c r="AK796" s="182"/>
      <c r="AL796" s="182"/>
      <c r="AM796" s="182"/>
      <c r="AN796" s="182"/>
      <c r="AO796" s="182"/>
      <c r="AP796" s="23"/>
      <c r="AQ796" s="23"/>
      <c r="AR796" s="23"/>
      <c r="AS796" s="23"/>
      <c r="AT796" s="182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183"/>
      <c r="BS796" s="183"/>
      <c r="BT796" s="150"/>
      <c r="BU796" s="150"/>
      <c r="BV796" s="150"/>
      <c r="BW796" s="113"/>
      <c r="BX796" s="113"/>
      <c r="BY796" s="113"/>
      <c r="BZ796" s="23"/>
    </row>
    <row r="797" ht="15.75" customHeight="1">
      <c r="A797" s="148"/>
      <c r="B797" s="182"/>
      <c r="C797" s="23"/>
      <c r="D797" s="23"/>
      <c r="E797" s="23"/>
      <c r="F797" s="23"/>
      <c r="G797" s="23"/>
      <c r="H797" s="23"/>
      <c r="I797" s="23"/>
      <c r="J797" s="23"/>
      <c r="K797" s="23"/>
      <c r="L797" s="182"/>
      <c r="M797" s="182"/>
      <c r="N797" s="182"/>
      <c r="O797" s="182"/>
      <c r="P797" s="182"/>
      <c r="Q797" s="182"/>
      <c r="R797" s="182"/>
      <c r="S797" s="182"/>
      <c r="T797" s="182"/>
      <c r="U797" s="182"/>
      <c r="V797" s="182"/>
      <c r="W797" s="182"/>
      <c r="X797" s="182"/>
      <c r="Y797" s="182"/>
      <c r="Z797" s="182"/>
      <c r="AA797" s="182"/>
      <c r="AB797" s="182"/>
      <c r="AC797" s="182"/>
      <c r="AD797" s="182"/>
      <c r="AE797" s="182"/>
      <c r="AF797" s="182"/>
      <c r="AG797" s="182"/>
      <c r="AH797" s="182"/>
      <c r="AI797" s="182"/>
      <c r="AJ797" s="182"/>
      <c r="AK797" s="182"/>
      <c r="AL797" s="182"/>
      <c r="AM797" s="182"/>
      <c r="AN797" s="182"/>
      <c r="AO797" s="182"/>
      <c r="AP797" s="23"/>
      <c r="AQ797" s="23"/>
      <c r="AR797" s="23"/>
      <c r="AS797" s="23"/>
      <c r="AT797" s="182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183"/>
      <c r="BS797" s="183"/>
      <c r="BT797" s="150"/>
      <c r="BU797" s="150"/>
      <c r="BV797" s="150"/>
      <c r="BW797" s="113"/>
      <c r="BX797" s="113"/>
      <c r="BY797" s="113"/>
      <c r="BZ797" s="23"/>
    </row>
    <row r="798" ht="15.75" customHeight="1">
      <c r="A798" s="148"/>
      <c r="B798" s="182"/>
      <c r="C798" s="23"/>
      <c r="D798" s="23"/>
      <c r="E798" s="23"/>
      <c r="F798" s="23"/>
      <c r="G798" s="23"/>
      <c r="H798" s="23"/>
      <c r="I798" s="23"/>
      <c r="J798" s="23"/>
      <c r="K798" s="23"/>
      <c r="L798" s="182"/>
      <c r="M798" s="182"/>
      <c r="N798" s="182"/>
      <c r="O798" s="182"/>
      <c r="P798" s="182"/>
      <c r="Q798" s="182"/>
      <c r="R798" s="182"/>
      <c r="S798" s="182"/>
      <c r="T798" s="182"/>
      <c r="U798" s="182"/>
      <c r="V798" s="182"/>
      <c r="W798" s="182"/>
      <c r="X798" s="182"/>
      <c r="Y798" s="182"/>
      <c r="Z798" s="182"/>
      <c r="AA798" s="182"/>
      <c r="AB798" s="182"/>
      <c r="AC798" s="182"/>
      <c r="AD798" s="182"/>
      <c r="AE798" s="182"/>
      <c r="AF798" s="182"/>
      <c r="AG798" s="182"/>
      <c r="AH798" s="182"/>
      <c r="AI798" s="182"/>
      <c r="AJ798" s="182"/>
      <c r="AK798" s="182"/>
      <c r="AL798" s="182"/>
      <c r="AM798" s="182"/>
      <c r="AN798" s="182"/>
      <c r="AO798" s="182"/>
      <c r="AP798" s="23"/>
      <c r="AQ798" s="23"/>
      <c r="AR798" s="23"/>
      <c r="AS798" s="23"/>
      <c r="AT798" s="182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183"/>
      <c r="BS798" s="183"/>
      <c r="BT798" s="150"/>
      <c r="BU798" s="150"/>
      <c r="BV798" s="150"/>
      <c r="BW798" s="113"/>
      <c r="BX798" s="113"/>
      <c r="BY798" s="113"/>
      <c r="BZ798" s="23"/>
    </row>
    <row r="799" ht="15.75" customHeight="1">
      <c r="A799" s="148"/>
      <c r="B799" s="182"/>
      <c r="C799" s="23"/>
      <c r="D799" s="23"/>
      <c r="E799" s="23"/>
      <c r="F799" s="23"/>
      <c r="G799" s="23"/>
      <c r="H799" s="23"/>
      <c r="I799" s="23"/>
      <c r="J799" s="23"/>
      <c r="K799" s="23"/>
      <c r="L799" s="182"/>
      <c r="M799" s="182"/>
      <c r="N799" s="182"/>
      <c r="O799" s="182"/>
      <c r="P799" s="182"/>
      <c r="Q799" s="182"/>
      <c r="R799" s="182"/>
      <c r="S799" s="182"/>
      <c r="T799" s="182"/>
      <c r="U799" s="182"/>
      <c r="V799" s="182"/>
      <c r="W799" s="182"/>
      <c r="X799" s="182"/>
      <c r="Y799" s="182"/>
      <c r="Z799" s="182"/>
      <c r="AA799" s="182"/>
      <c r="AB799" s="182"/>
      <c r="AC799" s="182"/>
      <c r="AD799" s="182"/>
      <c r="AE799" s="182"/>
      <c r="AF799" s="182"/>
      <c r="AG799" s="182"/>
      <c r="AH799" s="182"/>
      <c r="AI799" s="182"/>
      <c r="AJ799" s="182"/>
      <c r="AK799" s="182"/>
      <c r="AL799" s="182"/>
      <c r="AM799" s="182"/>
      <c r="AN799" s="182"/>
      <c r="AO799" s="182"/>
      <c r="AP799" s="23"/>
      <c r="AQ799" s="23"/>
      <c r="AR799" s="23"/>
      <c r="AS799" s="23"/>
      <c r="AT799" s="182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183"/>
      <c r="BS799" s="183"/>
      <c r="BT799" s="150"/>
      <c r="BU799" s="150"/>
      <c r="BV799" s="150"/>
      <c r="BW799" s="113"/>
      <c r="BX799" s="113"/>
      <c r="BY799" s="113"/>
      <c r="BZ799" s="23"/>
    </row>
    <row r="800" ht="15.75" customHeight="1">
      <c r="A800" s="148"/>
      <c r="B800" s="182"/>
      <c r="C800" s="23"/>
      <c r="D800" s="23"/>
      <c r="E800" s="23"/>
      <c r="F800" s="23"/>
      <c r="G800" s="23"/>
      <c r="H800" s="23"/>
      <c r="I800" s="23"/>
      <c r="J800" s="23"/>
      <c r="K800" s="23"/>
      <c r="L800" s="182"/>
      <c r="M800" s="182"/>
      <c r="N800" s="182"/>
      <c r="O800" s="182"/>
      <c r="P800" s="182"/>
      <c r="Q800" s="182"/>
      <c r="R800" s="182"/>
      <c r="S800" s="182"/>
      <c r="T800" s="182"/>
      <c r="U800" s="182"/>
      <c r="V800" s="182"/>
      <c r="W800" s="182"/>
      <c r="X800" s="182"/>
      <c r="Y800" s="182"/>
      <c r="Z800" s="182"/>
      <c r="AA800" s="182"/>
      <c r="AB800" s="182"/>
      <c r="AC800" s="182"/>
      <c r="AD800" s="182"/>
      <c r="AE800" s="182"/>
      <c r="AF800" s="182"/>
      <c r="AG800" s="182"/>
      <c r="AH800" s="182"/>
      <c r="AI800" s="182"/>
      <c r="AJ800" s="182"/>
      <c r="AK800" s="182"/>
      <c r="AL800" s="182"/>
      <c r="AM800" s="182"/>
      <c r="AN800" s="182"/>
      <c r="AO800" s="182"/>
      <c r="AP800" s="23"/>
      <c r="AQ800" s="23"/>
      <c r="AR800" s="23"/>
      <c r="AS800" s="23"/>
      <c r="AT800" s="182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183"/>
      <c r="BS800" s="183"/>
      <c r="BT800" s="150"/>
      <c r="BU800" s="150"/>
      <c r="BV800" s="150"/>
      <c r="BW800" s="113"/>
      <c r="BX800" s="113"/>
      <c r="BY800" s="113"/>
      <c r="BZ800" s="23"/>
    </row>
    <row r="801" ht="15.75" customHeight="1">
      <c r="A801" s="148"/>
      <c r="B801" s="182"/>
      <c r="C801" s="23"/>
      <c r="D801" s="23"/>
      <c r="E801" s="23"/>
      <c r="F801" s="23"/>
      <c r="G801" s="23"/>
      <c r="H801" s="23"/>
      <c r="I801" s="23"/>
      <c r="J801" s="23"/>
      <c r="K801" s="23"/>
      <c r="L801" s="182"/>
      <c r="M801" s="182"/>
      <c r="N801" s="182"/>
      <c r="O801" s="182"/>
      <c r="P801" s="182"/>
      <c r="Q801" s="182"/>
      <c r="R801" s="182"/>
      <c r="S801" s="182"/>
      <c r="T801" s="182"/>
      <c r="U801" s="182"/>
      <c r="V801" s="182"/>
      <c r="W801" s="182"/>
      <c r="X801" s="182"/>
      <c r="Y801" s="182"/>
      <c r="Z801" s="182"/>
      <c r="AA801" s="182"/>
      <c r="AB801" s="182"/>
      <c r="AC801" s="182"/>
      <c r="AD801" s="182"/>
      <c r="AE801" s="182"/>
      <c r="AF801" s="182"/>
      <c r="AG801" s="182"/>
      <c r="AH801" s="182"/>
      <c r="AI801" s="182"/>
      <c r="AJ801" s="182"/>
      <c r="AK801" s="182"/>
      <c r="AL801" s="182"/>
      <c r="AM801" s="182"/>
      <c r="AN801" s="182"/>
      <c r="AO801" s="182"/>
      <c r="AP801" s="23"/>
      <c r="AQ801" s="23"/>
      <c r="AR801" s="23"/>
      <c r="AS801" s="23"/>
      <c r="AT801" s="182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183"/>
      <c r="BS801" s="183"/>
      <c r="BT801" s="150"/>
      <c r="BU801" s="150"/>
      <c r="BV801" s="150"/>
      <c r="BW801" s="113"/>
      <c r="BX801" s="113"/>
      <c r="BY801" s="113"/>
      <c r="BZ801" s="23"/>
    </row>
    <row r="802" ht="15.75" customHeight="1">
      <c r="A802" s="148"/>
      <c r="B802" s="182"/>
      <c r="C802" s="23"/>
      <c r="D802" s="23"/>
      <c r="E802" s="23"/>
      <c r="F802" s="23"/>
      <c r="G802" s="23"/>
      <c r="H802" s="23"/>
      <c r="I802" s="23"/>
      <c r="J802" s="23"/>
      <c r="K802" s="23"/>
      <c r="L802" s="182"/>
      <c r="M802" s="182"/>
      <c r="N802" s="182"/>
      <c r="O802" s="182"/>
      <c r="P802" s="182"/>
      <c r="Q802" s="182"/>
      <c r="R802" s="182"/>
      <c r="S802" s="182"/>
      <c r="T802" s="182"/>
      <c r="U802" s="182"/>
      <c r="V802" s="182"/>
      <c r="W802" s="182"/>
      <c r="X802" s="182"/>
      <c r="Y802" s="182"/>
      <c r="Z802" s="182"/>
      <c r="AA802" s="182"/>
      <c r="AB802" s="182"/>
      <c r="AC802" s="182"/>
      <c r="AD802" s="182"/>
      <c r="AE802" s="182"/>
      <c r="AF802" s="182"/>
      <c r="AG802" s="182"/>
      <c r="AH802" s="182"/>
      <c r="AI802" s="182"/>
      <c r="AJ802" s="182"/>
      <c r="AK802" s="182"/>
      <c r="AL802" s="182"/>
      <c r="AM802" s="182"/>
      <c r="AN802" s="182"/>
      <c r="AO802" s="182"/>
      <c r="AP802" s="23"/>
      <c r="AQ802" s="23"/>
      <c r="AR802" s="23"/>
      <c r="AS802" s="23"/>
      <c r="AT802" s="182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183"/>
      <c r="BS802" s="183"/>
      <c r="BT802" s="150"/>
      <c r="BU802" s="150"/>
      <c r="BV802" s="150"/>
      <c r="BW802" s="113"/>
      <c r="BX802" s="113"/>
      <c r="BY802" s="113"/>
      <c r="BZ802" s="23"/>
    </row>
    <row r="803" ht="15.75" customHeight="1">
      <c r="A803" s="148"/>
      <c r="B803" s="182"/>
      <c r="C803" s="23"/>
      <c r="D803" s="23"/>
      <c r="E803" s="23"/>
      <c r="F803" s="23"/>
      <c r="G803" s="23"/>
      <c r="H803" s="23"/>
      <c r="I803" s="23"/>
      <c r="J803" s="23"/>
      <c r="K803" s="23"/>
      <c r="L803" s="182"/>
      <c r="M803" s="182"/>
      <c r="N803" s="182"/>
      <c r="O803" s="182"/>
      <c r="P803" s="182"/>
      <c r="Q803" s="182"/>
      <c r="R803" s="182"/>
      <c r="S803" s="182"/>
      <c r="T803" s="182"/>
      <c r="U803" s="182"/>
      <c r="V803" s="182"/>
      <c r="W803" s="182"/>
      <c r="X803" s="182"/>
      <c r="Y803" s="182"/>
      <c r="Z803" s="182"/>
      <c r="AA803" s="182"/>
      <c r="AB803" s="182"/>
      <c r="AC803" s="182"/>
      <c r="AD803" s="182"/>
      <c r="AE803" s="182"/>
      <c r="AF803" s="182"/>
      <c r="AG803" s="182"/>
      <c r="AH803" s="182"/>
      <c r="AI803" s="182"/>
      <c r="AJ803" s="182"/>
      <c r="AK803" s="182"/>
      <c r="AL803" s="182"/>
      <c r="AM803" s="182"/>
      <c r="AN803" s="182"/>
      <c r="AO803" s="182"/>
      <c r="AP803" s="23"/>
      <c r="AQ803" s="23"/>
      <c r="AR803" s="23"/>
      <c r="AS803" s="23"/>
      <c r="AT803" s="182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183"/>
      <c r="BS803" s="183"/>
      <c r="BT803" s="150"/>
      <c r="BU803" s="150"/>
      <c r="BV803" s="150"/>
      <c r="BW803" s="113"/>
      <c r="BX803" s="113"/>
      <c r="BY803" s="113"/>
      <c r="BZ803" s="23"/>
    </row>
    <row r="804" ht="15.75" customHeight="1">
      <c r="A804" s="148"/>
      <c r="B804" s="182"/>
      <c r="C804" s="23"/>
      <c r="D804" s="23"/>
      <c r="E804" s="23"/>
      <c r="F804" s="23"/>
      <c r="G804" s="23"/>
      <c r="H804" s="23"/>
      <c r="I804" s="23"/>
      <c r="J804" s="23"/>
      <c r="K804" s="23"/>
      <c r="L804" s="182"/>
      <c r="M804" s="182"/>
      <c r="N804" s="182"/>
      <c r="O804" s="182"/>
      <c r="P804" s="182"/>
      <c r="Q804" s="182"/>
      <c r="R804" s="182"/>
      <c r="S804" s="182"/>
      <c r="T804" s="182"/>
      <c r="U804" s="182"/>
      <c r="V804" s="182"/>
      <c r="W804" s="182"/>
      <c r="X804" s="182"/>
      <c r="Y804" s="182"/>
      <c r="Z804" s="182"/>
      <c r="AA804" s="182"/>
      <c r="AB804" s="182"/>
      <c r="AC804" s="182"/>
      <c r="AD804" s="182"/>
      <c r="AE804" s="182"/>
      <c r="AF804" s="182"/>
      <c r="AG804" s="182"/>
      <c r="AH804" s="182"/>
      <c r="AI804" s="182"/>
      <c r="AJ804" s="182"/>
      <c r="AK804" s="182"/>
      <c r="AL804" s="182"/>
      <c r="AM804" s="182"/>
      <c r="AN804" s="182"/>
      <c r="AO804" s="182"/>
      <c r="AP804" s="23"/>
      <c r="AQ804" s="23"/>
      <c r="AR804" s="23"/>
      <c r="AS804" s="23"/>
      <c r="AT804" s="182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183"/>
      <c r="BS804" s="183"/>
      <c r="BT804" s="150"/>
      <c r="BU804" s="150"/>
      <c r="BV804" s="150"/>
      <c r="BW804" s="113"/>
      <c r="BX804" s="113"/>
      <c r="BY804" s="113"/>
      <c r="BZ804" s="23"/>
    </row>
    <row r="805" ht="15.75" customHeight="1">
      <c r="A805" s="148"/>
      <c r="B805" s="182"/>
      <c r="C805" s="23"/>
      <c r="D805" s="23"/>
      <c r="E805" s="23"/>
      <c r="F805" s="23"/>
      <c r="G805" s="23"/>
      <c r="H805" s="23"/>
      <c r="I805" s="23"/>
      <c r="J805" s="23"/>
      <c r="K805" s="23"/>
      <c r="L805" s="182"/>
      <c r="M805" s="182"/>
      <c r="N805" s="182"/>
      <c r="O805" s="182"/>
      <c r="P805" s="182"/>
      <c r="Q805" s="182"/>
      <c r="R805" s="182"/>
      <c r="S805" s="182"/>
      <c r="T805" s="182"/>
      <c r="U805" s="182"/>
      <c r="V805" s="182"/>
      <c r="W805" s="182"/>
      <c r="X805" s="182"/>
      <c r="Y805" s="182"/>
      <c r="Z805" s="182"/>
      <c r="AA805" s="182"/>
      <c r="AB805" s="182"/>
      <c r="AC805" s="182"/>
      <c r="AD805" s="182"/>
      <c r="AE805" s="182"/>
      <c r="AF805" s="182"/>
      <c r="AG805" s="182"/>
      <c r="AH805" s="182"/>
      <c r="AI805" s="182"/>
      <c r="AJ805" s="182"/>
      <c r="AK805" s="182"/>
      <c r="AL805" s="182"/>
      <c r="AM805" s="182"/>
      <c r="AN805" s="182"/>
      <c r="AO805" s="182"/>
      <c r="AP805" s="23"/>
      <c r="AQ805" s="23"/>
      <c r="AR805" s="23"/>
      <c r="AS805" s="23"/>
      <c r="AT805" s="182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183"/>
      <c r="BS805" s="183"/>
      <c r="BT805" s="150"/>
      <c r="BU805" s="150"/>
      <c r="BV805" s="150"/>
      <c r="BW805" s="113"/>
      <c r="BX805" s="113"/>
      <c r="BY805" s="113"/>
      <c r="BZ805" s="23"/>
    </row>
    <row r="806" ht="15.75" customHeight="1">
      <c r="A806" s="148"/>
      <c r="B806" s="182"/>
      <c r="C806" s="23"/>
      <c r="D806" s="23"/>
      <c r="E806" s="23"/>
      <c r="F806" s="23"/>
      <c r="G806" s="23"/>
      <c r="H806" s="23"/>
      <c r="I806" s="23"/>
      <c r="J806" s="23"/>
      <c r="K806" s="23"/>
      <c r="L806" s="182"/>
      <c r="M806" s="182"/>
      <c r="N806" s="182"/>
      <c r="O806" s="182"/>
      <c r="P806" s="182"/>
      <c r="Q806" s="182"/>
      <c r="R806" s="182"/>
      <c r="S806" s="182"/>
      <c r="T806" s="182"/>
      <c r="U806" s="182"/>
      <c r="V806" s="182"/>
      <c r="W806" s="182"/>
      <c r="X806" s="182"/>
      <c r="Y806" s="182"/>
      <c r="Z806" s="182"/>
      <c r="AA806" s="182"/>
      <c r="AB806" s="182"/>
      <c r="AC806" s="182"/>
      <c r="AD806" s="182"/>
      <c r="AE806" s="182"/>
      <c r="AF806" s="182"/>
      <c r="AG806" s="182"/>
      <c r="AH806" s="182"/>
      <c r="AI806" s="182"/>
      <c r="AJ806" s="182"/>
      <c r="AK806" s="182"/>
      <c r="AL806" s="182"/>
      <c r="AM806" s="182"/>
      <c r="AN806" s="182"/>
      <c r="AO806" s="182"/>
      <c r="AP806" s="23"/>
      <c r="AQ806" s="23"/>
      <c r="AR806" s="23"/>
      <c r="AS806" s="23"/>
      <c r="AT806" s="182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183"/>
      <c r="BS806" s="183"/>
      <c r="BT806" s="150"/>
      <c r="BU806" s="150"/>
      <c r="BV806" s="150"/>
      <c r="BW806" s="113"/>
      <c r="BX806" s="113"/>
      <c r="BY806" s="113"/>
      <c r="BZ806" s="23"/>
    </row>
    <row r="807" ht="15.75" customHeight="1">
      <c r="A807" s="148"/>
      <c r="B807" s="182"/>
      <c r="C807" s="23"/>
      <c r="D807" s="23"/>
      <c r="E807" s="23"/>
      <c r="F807" s="23"/>
      <c r="G807" s="23"/>
      <c r="H807" s="23"/>
      <c r="I807" s="23"/>
      <c r="J807" s="23"/>
      <c r="K807" s="23"/>
      <c r="L807" s="182"/>
      <c r="M807" s="182"/>
      <c r="N807" s="182"/>
      <c r="O807" s="182"/>
      <c r="P807" s="182"/>
      <c r="Q807" s="182"/>
      <c r="R807" s="182"/>
      <c r="S807" s="182"/>
      <c r="T807" s="182"/>
      <c r="U807" s="182"/>
      <c r="V807" s="182"/>
      <c r="W807" s="182"/>
      <c r="X807" s="182"/>
      <c r="Y807" s="182"/>
      <c r="Z807" s="182"/>
      <c r="AA807" s="182"/>
      <c r="AB807" s="182"/>
      <c r="AC807" s="182"/>
      <c r="AD807" s="182"/>
      <c r="AE807" s="182"/>
      <c r="AF807" s="182"/>
      <c r="AG807" s="182"/>
      <c r="AH807" s="182"/>
      <c r="AI807" s="182"/>
      <c r="AJ807" s="182"/>
      <c r="AK807" s="182"/>
      <c r="AL807" s="182"/>
      <c r="AM807" s="182"/>
      <c r="AN807" s="182"/>
      <c r="AO807" s="182"/>
      <c r="AP807" s="23"/>
      <c r="AQ807" s="23"/>
      <c r="AR807" s="23"/>
      <c r="AS807" s="23"/>
      <c r="AT807" s="182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183"/>
      <c r="BS807" s="183"/>
      <c r="BT807" s="150"/>
      <c r="BU807" s="150"/>
      <c r="BV807" s="150"/>
      <c r="BW807" s="113"/>
      <c r="BX807" s="113"/>
      <c r="BY807" s="113"/>
      <c r="BZ807" s="23"/>
    </row>
    <row r="808" ht="15.75" customHeight="1">
      <c r="A808" s="148"/>
      <c r="B808" s="182"/>
      <c r="C808" s="23"/>
      <c r="D808" s="23"/>
      <c r="E808" s="23"/>
      <c r="F808" s="23"/>
      <c r="G808" s="23"/>
      <c r="H808" s="23"/>
      <c r="I808" s="23"/>
      <c r="J808" s="23"/>
      <c r="K808" s="23"/>
      <c r="L808" s="182"/>
      <c r="M808" s="182"/>
      <c r="N808" s="182"/>
      <c r="O808" s="182"/>
      <c r="P808" s="182"/>
      <c r="Q808" s="182"/>
      <c r="R808" s="182"/>
      <c r="S808" s="182"/>
      <c r="T808" s="182"/>
      <c r="U808" s="182"/>
      <c r="V808" s="182"/>
      <c r="W808" s="182"/>
      <c r="X808" s="182"/>
      <c r="Y808" s="182"/>
      <c r="Z808" s="182"/>
      <c r="AA808" s="182"/>
      <c r="AB808" s="182"/>
      <c r="AC808" s="182"/>
      <c r="AD808" s="182"/>
      <c r="AE808" s="182"/>
      <c r="AF808" s="182"/>
      <c r="AG808" s="182"/>
      <c r="AH808" s="182"/>
      <c r="AI808" s="182"/>
      <c r="AJ808" s="182"/>
      <c r="AK808" s="182"/>
      <c r="AL808" s="182"/>
      <c r="AM808" s="182"/>
      <c r="AN808" s="182"/>
      <c r="AO808" s="182"/>
      <c r="AP808" s="23"/>
      <c r="AQ808" s="23"/>
      <c r="AR808" s="23"/>
      <c r="AS808" s="23"/>
      <c r="AT808" s="182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183"/>
      <c r="BS808" s="183"/>
      <c r="BT808" s="150"/>
      <c r="BU808" s="150"/>
      <c r="BV808" s="150"/>
      <c r="BW808" s="113"/>
      <c r="BX808" s="113"/>
      <c r="BY808" s="113"/>
      <c r="BZ808" s="23"/>
    </row>
    <row r="809" ht="15.75" customHeight="1">
      <c r="A809" s="148"/>
      <c r="B809" s="182"/>
      <c r="C809" s="23"/>
      <c r="D809" s="23"/>
      <c r="E809" s="23"/>
      <c r="F809" s="23"/>
      <c r="G809" s="23"/>
      <c r="H809" s="23"/>
      <c r="I809" s="23"/>
      <c r="J809" s="23"/>
      <c r="K809" s="23"/>
      <c r="L809" s="182"/>
      <c r="M809" s="182"/>
      <c r="N809" s="182"/>
      <c r="O809" s="182"/>
      <c r="P809" s="182"/>
      <c r="Q809" s="182"/>
      <c r="R809" s="182"/>
      <c r="S809" s="182"/>
      <c r="T809" s="182"/>
      <c r="U809" s="182"/>
      <c r="V809" s="182"/>
      <c r="W809" s="182"/>
      <c r="X809" s="182"/>
      <c r="Y809" s="182"/>
      <c r="Z809" s="182"/>
      <c r="AA809" s="182"/>
      <c r="AB809" s="182"/>
      <c r="AC809" s="182"/>
      <c r="AD809" s="182"/>
      <c r="AE809" s="182"/>
      <c r="AF809" s="182"/>
      <c r="AG809" s="182"/>
      <c r="AH809" s="182"/>
      <c r="AI809" s="182"/>
      <c r="AJ809" s="182"/>
      <c r="AK809" s="182"/>
      <c r="AL809" s="182"/>
      <c r="AM809" s="182"/>
      <c r="AN809" s="182"/>
      <c r="AO809" s="182"/>
      <c r="AP809" s="23"/>
      <c r="AQ809" s="23"/>
      <c r="AR809" s="23"/>
      <c r="AS809" s="23"/>
      <c r="AT809" s="182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183"/>
      <c r="BS809" s="183"/>
      <c r="BT809" s="150"/>
      <c r="BU809" s="150"/>
      <c r="BV809" s="150"/>
      <c r="BW809" s="113"/>
      <c r="BX809" s="113"/>
      <c r="BY809" s="113"/>
      <c r="BZ809" s="23"/>
    </row>
    <row r="810" ht="15.75" customHeight="1">
      <c r="A810" s="148"/>
      <c r="B810" s="182"/>
      <c r="C810" s="23"/>
      <c r="D810" s="23"/>
      <c r="E810" s="23"/>
      <c r="F810" s="23"/>
      <c r="G810" s="23"/>
      <c r="H810" s="23"/>
      <c r="I810" s="23"/>
      <c r="J810" s="23"/>
      <c r="K810" s="23"/>
      <c r="L810" s="182"/>
      <c r="M810" s="182"/>
      <c r="N810" s="182"/>
      <c r="O810" s="182"/>
      <c r="P810" s="182"/>
      <c r="Q810" s="182"/>
      <c r="R810" s="182"/>
      <c r="S810" s="182"/>
      <c r="T810" s="182"/>
      <c r="U810" s="182"/>
      <c r="V810" s="182"/>
      <c r="W810" s="182"/>
      <c r="X810" s="182"/>
      <c r="Y810" s="182"/>
      <c r="Z810" s="182"/>
      <c r="AA810" s="182"/>
      <c r="AB810" s="182"/>
      <c r="AC810" s="182"/>
      <c r="AD810" s="182"/>
      <c r="AE810" s="182"/>
      <c r="AF810" s="182"/>
      <c r="AG810" s="182"/>
      <c r="AH810" s="182"/>
      <c r="AI810" s="182"/>
      <c r="AJ810" s="182"/>
      <c r="AK810" s="182"/>
      <c r="AL810" s="182"/>
      <c r="AM810" s="182"/>
      <c r="AN810" s="182"/>
      <c r="AO810" s="182"/>
      <c r="AP810" s="23"/>
      <c r="AQ810" s="23"/>
      <c r="AR810" s="23"/>
      <c r="AS810" s="23"/>
      <c r="AT810" s="182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183"/>
      <c r="BS810" s="183"/>
      <c r="BT810" s="150"/>
      <c r="BU810" s="150"/>
      <c r="BV810" s="150"/>
      <c r="BW810" s="113"/>
      <c r="BX810" s="113"/>
      <c r="BY810" s="113"/>
      <c r="BZ810" s="23"/>
    </row>
    <row r="811" ht="15.75" customHeight="1">
      <c r="A811" s="148"/>
      <c r="B811" s="182"/>
      <c r="C811" s="23"/>
      <c r="D811" s="23"/>
      <c r="E811" s="23"/>
      <c r="F811" s="23"/>
      <c r="G811" s="23"/>
      <c r="H811" s="23"/>
      <c r="I811" s="23"/>
      <c r="J811" s="23"/>
      <c r="K811" s="23"/>
      <c r="L811" s="182"/>
      <c r="M811" s="182"/>
      <c r="N811" s="182"/>
      <c r="O811" s="182"/>
      <c r="P811" s="182"/>
      <c r="Q811" s="182"/>
      <c r="R811" s="182"/>
      <c r="S811" s="182"/>
      <c r="T811" s="182"/>
      <c r="U811" s="182"/>
      <c r="V811" s="182"/>
      <c r="W811" s="182"/>
      <c r="X811" s="182"/>
      <c r="Y811" s="182"/>
      <c r="Z811" s="182"/>
      <c r="AA811" s="182"/>
      <c r="AB811" s="182"/>
      <c r="AC811" s="182"/>
      <c r="AD811" s="182"/>
      <c r="AE811" s="182"/>
      <c r="AF811" s="182"/>
      <c r="AG811" s="182"/>
      <c r="AH811" s="182"/>
      <c r="AI811" s="182"/>
      <c r="AJ811" s="182"/>
      <c r="AK811" s="182"/>
      <c r="AL811" s="182"/>
      <c r="AM811" s="182"/>
      <c r="AN811" s="182"/>
      <c r="AO811" s="182"/>
      <c r="AP811" s="23"/>
      <c r="AQ811" s="23"/>
      <c r="AR811" s="23"/>
      <c r="AS811" s="23"/>
      <c r="AT811" s="182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183"/>
      <c r="BS811" s="183"/>
      <c r="BT811" s="150"/>
      <c r="BU811" s="150"/>
      <c r="BV811" s="150"/>
      <c r="BW811" s="113"/>
      <c r="BX811" s="113"/>
      <c r="BY811" s="113"/>
      <c r="BZ811" s="23"/>
    </row>
    <row r="812" ht="15.75" customHeight="1">
      <c r="A812" s="148"/>
      <c r="B812" s="182"/>
      <c r="C812" s="23"/>
      <c r="D812" s="23"/>
      <c r="E812" s="23"/>
      <c r="F812" s="23"/>
      <c r="G812" s="23"/>
      <c r="H812" s="23"/>
      <c r="I812" s="23"/>
      <c r="J812" s="23"/>
      <c r="K812" s="23"/>
      <c r="L812" s="182"/>
      <c r="M812" s="182"/>
      <c r="N812" s="182"/>
      <c r="O812" s="182"/>
      <c r="P812" s="182"/>
      <c r="Q812" s="182"/>
      <c r="R812" s="182"/>
      <c r="S812" s="182"/>
      <c r="T812" s="182"/>
      <c r="U812" s="182"/>
      <c r="V812" s="182"/>
      <c r="W812" s="182"/>
      <c r="X812" s="182"/>
      <c r="Y812" s="182"/>
      <c r="Z812" s="182"/>
      <c r="AA812" s="182"/>
      <c r="AB812" s="182"/>
      <c r="AC812" s="182"/>
      <c r="AD812" s="182"/>
      <c r="AE812" s="182"/>
      <c r="AF812" s="182"/>
      <c r="AG812" s="182"/>
      <c r="AH812" s="182"/>
      <c r="AI812" s="182"/>
      <c r="AJ812" s="182"/>
      <c r="AK812" s="182"/>
      <c r="AL812" s="182"/>
      <c r="AM812" s="182"/>
      <c r="AN812" s="182"/>
      <c r="AO812" s="182"/>
      <c r="AP812" s="23"/>
      <c r="AQ812" s="23"/>
      <c r="AR812" s="23"/>
      <c r="AS812" s="23"/>
      <c r="AT812" s="182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183"/>
      <c r="BS812" s="183"/>
      <c r="BT812" s="150"/>
      <c r="BU812" s="150"/>
      <c r="BV812" s="150"/>
      <c r="BW812" s="113"/>
      <c r="BX812" s="113"/>
      <c r="BY812" s="113"/>
      <c r="BZ812" s="23"/>
    </row>
    <row r="813" ht="15.75" customHeight="1">
      <c r="A813" s="148"/>
      <c r="B813" s="182"/>
      <c r="C813" s="23"/>
      <c r="D813" s="23"/>
      <c r="E813" s="23"/>
      <c r="F813" s="23"/>
      <c r="G813" s="23"/>
      <c r="H813" s="23"/>
      <c r="I813" s="23"/>
      <c r="J813" s="23"/>
      <c r="K813" s="23"/>
      <c r="L813" s="182"/>
      <c r="M813" s="182"/>
      <c r="N813" s="182"/>
      <c r="O813" s="182"/>
      <c r="P813" s="182"/>
      <c r="Q813" s="182"/>
      <c r="R813" s="182"/>
      <c r="S813" s="182"/>
      <c r="T813" s="182"/>
      <c r="U813" s="182"/>
      <c r="V813" s="182"/>
      <c r="W813" s="182"/>
      <c r="X813" s="182"/>
      <c r="Y813" s="182"/>
      <c r="Z813" s="182"/>
      <c r="AA813" s="182"/>
      <c r="AB813" s="182"/>
      <c r="AC813" s="182"/>
      <c r="AD813" s="182"/>
      <c r="AE813" s="182"/>
      <c r="AF813" s="182"/>
      <c r="AG813" s="182"/>
      <c r="AH813" s="182"/>
      <c r="AI813" s="182"/>
      <c r="AJ813" s="182"/>
      <c r="AK813" s="182"/>
      <c r="AL813" s="182"/>
      <c r="AM813" s="182"/>
      <c r="AN813" s="182"/>
      <c r="AO813" s="182"/>
      <c r="AP813" s="23"/>
      <c r="AQ813" s="23"/>
      <c r="AR813" s="23"/>
      <c r="AS813" s="23"/>
      <c r="AT813" s="182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183"/>
      <c r="BS813" s="183"/>
      <c r="BT813" s="150"/>
      <c r="BU813" s="150"/>
      <c r="BV813" s="150"/>
      <c r="BW813" s="113"/>
      <c r="BX813" s="113"/>
      <c r="BY813" s="113"/>
      <c r="BZ813" s="23"/>
    </row>
    <row r="814" ht="15.75" customHeight="1">
      <c r="A814" s="148"/>
      <c r="B814" s="182"/>
      <c r="C814" s="23"/>
      <c r="D814" s="23"/>
      <c r="E814" s="23"/>
      <c r="F814" s="23"/>
      <c r="G814" s="23"/>
      <c r="H814" s="23"/>
      <c r="I814" s="23"/>
      <c r="J814" s="23"/>
      <c r="K814" s="23"/>
      <c r="L814" s="182"/>
      <c r="M814" s="182"/>
      <c r="N814" s="182"/>
      <c r="O814" s="182"/>
      <c r="P814" s="182"/>
      <c r="Q814" s="182"/>
      <c r="R814" s="182"/>
      <c r="S814" s="182"/>
      <c r="T814" s="182"/>
      <c r="U814" s="182"/>
      <c r="V814" s="182"/>
      <c r="W814" s="182"/>
      <c r="X814" s="182"/>
      <c r="Y814" s="182"/>
      <c r="Z814" s="182"/>
      <c r="AA814" s="182"/>
      <c r="AB814" s="182"/>
      <c r="AC814" s="182"/>
      <c r="AD814" s="182"/>
      <c r="AE814" s="182"/>
      <c r="AF814" s="182"/>
      <c r="AG814" s="182"/>
      <c r="AH814" s="182"/>
      <c r="AI814" s="182"/>
      <c r="AJ814" s="182"/>
      <c r="AK814" s="182"/>
      <c r="AL814" s="182"/>
      <c r="AM814" s="182"/>
      <c r="AN814" s="182"/>
      <c r="AO814" s="182"/>
      <c r="AP814" s="23"/>
      <c r="AQ814" s="23"/>
      <c r="AR814" s="23"/>
      <c r="AS814" s="23"/>
      <c r="AT814" s="182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183"/>
      <c r="BS814" s="183"/>
      <c r="BT814" s="150"/>
      <c r="BU814" s="150"/>
      <c r="BV814" s="150"/>
      <c r="BW814" s="113"/>
      <c r="BX814" s="113"/>
      <c r="BY814" s="113"/>
      <c r="BZ814" s="23"/>
    </row>
    <row r="815" ht="15.75" customHeight="1">
      <c r="A815" s="148"/>
      <c r="B815" s="182"/>
      <c r="C815" s="23"/>
      <c r="D815" s="23"/>
      <c r="E815" s="23"/>
      <c r="F815" s="23"/>
      <c r="G815" s="23"/>
      <c r="H815" s="23"/>
      <c r="I815" s="23"/>
      <c r="J815" s="23"/>
      <c r="K815" s="23"/>
      <c r="L815" s="182"/>
      <c r="M815" s="182"/>
      <c r="N815" s="182"/>
      <c r="O815" s="182"/>
      <c r="P815" s="182"/>
      <c r="Q815" s="182"/>
      <c r="R815" s="182"/>
      <c r="S815" s="182"/>
      <c r="T815" s="182"/>
      <c r="U815" s="182"/>
      <c r="V815" s="182"/>
      <c r="W815" s="182"/>
      <c r="X815" s="182"/>
      <c r="Y815" s="182"/>
      <c r="Z815" s="182"/>
      <c r="AA815" s="182"/>
      <c r="AB815" s="182"/>
      <c r="AC815" s="182"/>
      <c r="AD815" s="182"/>
      <c r="AE815" s="182"/>
      <c r="AF815" s="182"/>
      <c r="AG815" s="182"/>
      <c r="AH815" s="182"/>
      <c r="AI815" s="182"/>
      <c r="AJ815" s="182"/>
      <c r="AK815" s="182"/>
      <c r="AL815" s="182"/>
      <c r="AM815" s="182"/>
      <c r="AN815" s="182"/>
      <c r="AO815" s="182"/>
      <c r="AP815" s="23"/>
      <c r="AQ815" s="23"/>
      <c r="AR815" s="23"/>
      <c r="AS815" s="23"/>
      <c r="AT815" s="182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183"/>
      <c r="BS815" s="183"/>
      <c r="BT815" s="150"/>
      <c r="BU815" s="150"/>
      <c r="BV815" s="150"/>
      <c r="BW815" s="113"/>
      <c r="BX815" s="113"/>
      <c r="BY815" s="113"/>
      <c r="BZ815" s="23"/>
    </row>
    <row r="816" ht="15.75" customHeight="1">
      <c r="A816" s="148"/>
      <c r="B816" s="182"/>
      <c r="C816" s="23"/>
      <c r="D816" s="23"/>
      <c r="E816" s="23"/>
      <c r="F816" s="23"/>
      <c r="G816" s="23"/>
      <c r="H816" s="23"/>
      <c r="I816" s="23"/>
      <c r="J816" s="23"/>
      <c r="K816" s="23"/>
      <c r="L816" s="182"/>
      <c r="M816" s="182"/>
      <c r="N816" s="182"/>
      <c r="O816" s="182"/>
      <c r="P816" s="182"/>
      <c r="Q816" s="182"/>
      <c r="R816" s="182"/>
      <c r="S816" s="182"/>
      <c r="T816" s="182"/>
      <c r="U816" s="182"/>
      <c r="V816" s="182"/>
      <c r="W816" s="182"/>
      <c r="X816" s="182"/>
      <c r="Y816" s="182"/>
      <c r="Z816" s="182"/>
      <c r="AA816" s="182"/>
      <c r="AB816" s="182"/>
      <c r="AC816" s="182"/>
      <c r="AD816" s="182"/>
      <c r="AE816" s="182"/>
      <c r="AF816" s="182"/>
      <c r="AG816" s="182"/>
      <c r="AH816" s="182"/>
      <c r="AI816" s="182"/>
      <c r="AJ816" s="182"/>
      <c r="AK816" s="182"/>
      <c r="AL816" s="182"/>
      <c r="AM816" s="182"/>
      <c r="AN816" s="182"/>
      <c r="AO816" s="182"/>
      <c r="AP816" s="23"/>
      <c r="AQ816" s="23"/>
      <c r="AR816" s="23"/>
      <c r="AS816" s="23"/>
      <c r="AT816" s="182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183"/>
      <c r="BS816" s="183"/>
      <c r="BT816" s="150"/>
      <c r="BU816" s="150"/>
      <c r="BV816" s="150"/>
      <c r="BW816" s="113"/>
      <c r="BX816" s="113"/>
      <c r="BY816" s="113"/>
      <c r="BZ816" s="23"/>
    </row>
    <row r="817" ht="15.75" customHeight="1">
      <c r="A817" s="148"/>
      <c r="B817" s="182"/>
      <c r="C817" s="23"/>
      <c r="D817" s="23"/>
      <c r="E817" s="23"/>
      <c r="F817" s="23"/>
      <c r="G817" s="23"/>
      <c r="H817" s="23"/>
      <c r="I817" s="23"/>
      <c r="J817" s="23"/>
      <c r="K817" s="23"/>
      <c r="L817" s="182"/>
      <c r="M817" s="182"/>
      <c r="N817" s="182"/>
      <c r="O817" s="182"/>
      <c r="P817" s="182"/>
      <c r="Q817" s="182"/>
      <c r="R817" s="182"/>
      <c r="S817" s="182"/>
      <c r="T817" s="182"/>
      <c r="U817" s="182"/>
      <c r="V817" s="182"/>
      <c r="W817" s="182"/>
      <c r="X817" s="182"/>
      <c r="Y817" s="182"/>
      <c r="Z817" s="182"/>
      <c r="AA817" s="182"/>
      <c r="AB817" s="182"/>
      <c r="AC817" s="182"/>
      <c r="AD817" s="182"/>
      <c r="AE817" s="182"/>
      <c r="AF817" s="182"/>
      <c r="AG817" s="182"/>
      <c r="AH817" s="182"/>
      <c r="AI817" s="182"/>
      <c r="AJ817" s="182"/>
      <c r="AK817" s="182"/>
      <c r="AL817" s="182"/>
      <c r="AM817" s="182"/>
      <c r="AN817" s="182"/>
      <c r="AO817" s="182"/>
      <c r="AP817" s="23"/>
      <c r="AQ817" s="23"/>
      <c r="AR817" s="23"/>
      <c r="AS817" s="23"/>
      <c r="AT817" s="182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183"/>
      <c r="BS817" s="183"/>
      <c r="BT817" s="150"/>
      <c r="BU817" s="150"/>
      <c r="BV817" s="150"/>
      <c r="BW817" s="113"/>
      <c r="BX817" s="113"/>
      <c r="BY817" s="113"/>
      <c r="BZ817" s="23"/>
    </row>
    <row r="818" ht="15.75" customHeight="1">
      <c r="A818" s="148"/>
      <c r="B818" s="182"/>
      <c r="C818" s="23"/>
      <c r="D818" s="23"/>
      <c r="E818" s="23"/>
      <c r="F818" s="23"/>
      <c r="G818" s="23"/>
      <c r="H818" s="23"/>
      <c r="I818" s="23"/>
      <c r="J818" s="23"/>
      <c r="K818" s="23"/>
      <c r="L818" s="182"/>
      <c r="M818" s="182"/>
      <c r="N818" s="182"/>
      <c r="O818" s="182"/>
      <c r="P818" s="182"/>
      <c r="Q818" s="182"/>
      <c r="R818" s="182"/>
      <c r="S818" s="182"/>
      <c r="T818" s="182"/>
      <c r="U818" s="182"/>
      <c r="V818" s="182"/>
      <c r="W818" s="182"/>
      <c r="X818" s="182"/>
      <c r="Y818" s="182"/>
      <c r="Z818" s="182"/>
      <c r="AA818" s="182"/>
      <c r="AB818" s="182"/>
      <c r="AC818" s="182"/>
      <c r="AD818" s="182"/>
      <c r="AE818" s="182"/>
      <c r="AF818" s="182"/>
      <c r="AG818" s="182"/>
      <c r="AH818" s="182"/>
      <c r="AI818" s="182"/>
      <c r="AJ818" s="182"/>
      <c r="AK818" s="182"/>
      <c r="AL818" s="182"/>
      <c r="AM818" s="182"/>
      <c r="AN818" s="182"/>
      <c r="AO818" s="182"/>
      <c r="AP818" s="23"/>
      <c r="AQ818" s="23"/>
      <c r="AR818" s="23"/>
      <c r="AS818" s="23"/>
      <c r="AT818" s="182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183"/>
      <c r="BS818" s="183"/>
      <c r="BT818" s="150"/>
      <c r="BU818" s="150"/>
      <c r="BV818" s="150"/>
      <c r="BW818" s="113"/>
      <c r="BX818" s="113"/>
      <c r="BY818" s="113"/>
      <c r="BZ818" s="23"/>
    </row>
    <row r="819" ht="15.75" customHeight="1">
      <c r="A819" s="148"/>
      <c r="B819" s="182"/>
      <c r="C819" s="23"/>
      <c r="D819" s="23"/>
      <c r="E819" s="23"/>
      <c r="F819" s="23"/>
      <c r="G819" s="23"/>
      <c r="H819" s="23"/>
      <c r="I819" s="23"/>
      <c r="J819" s="23"/>
      <c r="K819" s="23"/>
      <c r="L819" s="182"/>
      <c r="M819" s="182"/>
      <c r="N819" s="182"/>
      <c r="O819" s="182"/>
      <c r="P819" s="182"/>
      <c r="Q819" s="182"/>
      <c r="R819" s="182"/>
      <c r="S819" s="182"/>
      <c r="T819" s="182"/>
      <c r="U819" s="182"/>
      <c r="V819" s="182"/>
      <c r="W819" s="182"/>
      <c r="X819" s="182"/>
      <c r="Y819" s="182"/>
      <c r="Z819" s="182"/>
      <c r="AA819" s="182"/>
      <c r="AB819" s="182"/>
      <c r="AC819" s="182"/>
      <c r="AD819" s="182"/>
      <c r="AE819" s="182"/>
      <c r="AF819" s="182"/>
      <c r="AG819" s="182"/>
      <c r="AH819" s="182"/>
      <c r="AI819" s="182"/>
      <c r="AJ819" s="182"/>
      <c r="AK819" s="182"/>
      <c r="AL819" s="182"/>
      <c r="AM819" s="182"/>
      <c r="AN819" s="182"/>
      <c r="AO819" s="182"/>
      <c r="AP819" s="23"/>
      <c r="AQ819" s="23"/>
      <c r="AR819" s="23"/>
      <c r="AS819" s="23"/>
      <c r="AT819" s="182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183"/>
      <c r="BS819" s="183"/>
      <c r="BT819" s="150"/>
      <c r="BU819" s="150"/>
      <c r="BV819" s="150"/>
      <c r="BW819" s="113"/>
      <c r="BX819" s="113"/>
      <c r="BY819" s="113"/>
      <c r="BZ819" s="23"/>
    </row>
    <row r="820" ht="15.75" customHeight="1">
      <c r="A820" s="148"/>
      <c r="B820" s="182"/>
      <c r="C820" s="23"/>
      <c r="D820" s="23"/>
      <c r="E820" s="23"/>
      <c r="F820" s="23"/>
      <c r="G820" s="23"/>
      <c r="H820" s="23"/>
      <c r="I820" s="23"/>
      <c r="J820" s="23"/>
      <c r="K820" s="23"/>
      <c r="L820" s="182"/>
      <c r="M820" s="182"/>
      <c r="N820" s="182"/>
      <c r="O820" s="182"/>
      <c r="P820" s="182"/>
      <c r="Q820" s="182"/>
      <c r="R820" s="182"/>
      <c r="S820" s="182"/>
      <c r="T820" s="182"/>
      <c r="U820" s="182"/>
      <c r="V820" s="182"/>
      <c r="W820" s="182"/>
      <c r="X820" s="182"/>
      <c r="Y820" s="182"/>
      <c r="Z820" s="182"/>
      <c r="AA820" s="182"/>
      <c r="AB820" s="182"/>
      <c r="AC820" s="182"/>
      <c r="AD820" s="182"/>
      <c r="AE820" s="182"/>
      <c r="AF820" s="182"/>
      <c r="AG820" s="182"/>
      <c r="AH820" s="182"/>
      <c r="AI820" s="182"/>
      <c r="AJ820" s="182"/>
      <c r="AK820" s="182"/>
      <c r="AL820" s="182"/>
      <c r="AM820" s="182"/>
      <c r="AN820" s="182"/>
      <c r="AO820" s="182"/>
      <c r="AP820" s="23"/>
      <c r="AQ820" s="23"/>
      <c r="AR820" s="23"/>
      <c r="AS820" s="23"/>
      <c r="AT820" s="182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183"/>
      <c r="BS820" s="183"/>
      <c r="BT820" s="150"/>
      <c r="BU820" s="150"/>
      <c r="BV820" s="150"/>
      <c r="BW820" s="113"/>
      <c r="BX820" s="113"/>
      <c r="BY820" s="113"/>
      <c r="BZ820" s="23"/>
    </row>
    <row r="821" ht="15.75" customHeight="1">
      <c r="A821" s="148"/>
      <c r="B821" s="182"/>
      <c r="C821" s="23"/>
      <c r="D821" s="23"/>
      <c r="E821" s="23"/>
      <c r="F821" s="23"/>
      <c r="G821" s="23"/>
      <c r="H821" s="23"/>
      <c r="I821" s="23"/>
      <c r="J821" s="23"/>
      <c r="K821" s="23"/>
      <c r="L821" s="182"/>
      <c r="M821" s="182"/>
      <c r="N821" s="182"/>
      <c r="O821" s="182"/>
      <c r="P821" s="182"/>
      <c r="Q821" s="182"/>
      <c r="R821" s="182"/>
      <c r="S821" s="182"/>
      <c r="T821" s="182"/>
      <c r="U821" s="182"/>
      <c r="V821" s="182"/>
      <c r="W821" s="182"/>
      <c r="X821" s="182"/>
      <c r="Y821" s="182"/>
      <c r="Z821" s="182"/>
      <c r="AA821" s="182"/>
      <c r="AB821" s="182"/>
      <c r="AC821" s="182"/>
      <c r="AD821" s="182"/>
      <c r="AE821" s="182"/>
      <c r="AF821" s="182"/>
      <c r="AG821" s="182"/>
      <c r="AH821" s="182"/>
      <c r="AI821" s="182"/>
      <c r="AJ821" s="182"/>
      <c r="AK821" s="182"/>
      <c r="AL821" s="182"/>
      <c r="AM821" s="182"/>
      <c r="AN821" s="182"/>
      <c r="AO821" s="182"/>
      <c r="AP821" s="23"/>
      <c r="AQ821" s="23"/>
      <c r="AR821" s="23"/>
      <c r="AS821" s="23"/>
      <c r="AT821" s="182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183"/>
      <c r="BS821" s="183"/>
      <c r="BT821" s="150"/>
      <c r="BU821" s="150"/>
      <c r="BV821" s="150"/>
      <c r="BW821" s="113"/>
      <c r="BX821" s="113"/>
      <c r="BY821" s="113"/>
      <c r="BZ821" s="23"/>
    </row>
    <row r="822" ht="15.75" customHeight="1">
      <c r="A822" s="148"/>
      <c r="B822" s="182"/>
      <c r="C822" s="23"/>
      <c r="D822" s="23"/>
      <c r="E822" s="23"/>
      <c r="F822" s="23"/>
      <c r="G822" s="23"/>
      <c r="H822" s="23"/>
      <c r="I822" s="23"/>
      <c r="J822" s="23"/>
      <c r="K822" s="23"/>
      <c r="L822" s="182"/>
      <c r="M822" s="182"/>
      <c r="N822" s="182"/>
      <c r="O822" s="182"/>
      <c r="P822" s="182"/>
      <c r="Q822" s="182"/>
      <c r="R822" s="182"/>
      <c r="S822" s="182"/>
      <c r="T822" s="182"/>
      <c r="U822" s="182"/>
      <c r="V822" s="182"/>
      <c r="W822" s="182"/>
      <c r="X822" s="182"/>
      <c r="Y822" s="182"/>
      <c r="Z822" s="182"/>
      <c r="AA822" s="182"/>
      <c r="AB822" s="182"/>
      <c r="AC822" s="182"/>
      <c r="AD822" s="182"/>
      <c r="AE822" s="182"/>
      <c r="AF822" s="182"/>
      <c r="AG822" s="182"/>
      <c r="AH822" s="182"/>
      <c r="AI822" s="182"/>
      <c r="AJ822" s="182"/>
      <c r="AK822" s="182"/>
      <c r="AL822" s="182"/>
      <c r="AM822" s="182"/>
      <c r="AN822" s="182"/>
      <c r="AO822" s="182"/>
      <c r="AP822" s="23"/>
      <c r="AQ822" s="23"/>
      <c r="AR822" s="23"/>
      <c r="AS822" s="23"/>
      <c r="AT822" s="182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183"/>
      <c r="BS822" s="183"/>
      <c r="BT822" s="150"/>
      <c r="BU822" s="150"/>
      <c r="BV822" s="150"/>
      <c r="BW822" s="113"/>
      <c r="BX822" s="113"/>
      <c r="BY822" s="113"/>
      <c r="BZ822" s="23"/>
    </row>
    <row r="823" ht="15.75" customHeight="1">
      <c r="A823" s="148"/>
      <c r="B823" s="182"/>
      <c r="C823" s="23"/>
      <c r="D823" s="23"/>
      <c r="E823" s="23"/>
      <c r="F823" s="23"/>
      <c r="G823" s="23"/>
      <c r="H823" s="23"/>
      <c r="I823" s="23"/>
      <c r="J823" s="23"/>
      <c r="K823" s="23"/>
      <c r="L823" s="182"/>
      <c r="M823" s="182"/>
      <c r="N823" s="182"/>
      <c r="O823" s="182"/>
      <c r="P823" s="182"/>
      <c r="Q823" s="182"/>
      <c r="R823" s="182"/>
      <c r="S823" s="182"/>
      <c r="T823" s="182"/>
      <c r="U823" s="182"/>
      <c r="V823" s="182"/>
      <c r="W823" s="182"/>
      <c r="X823" s="182"/>
      <c r="Y823" s="182"/>
      <c r="Z823" s="182"/>
      <c r="AA823" s="182"/>
      <c r="AB823" s="182"/>
      <c r="AC823" s="182"/>
      <c r="AD823" s="182"/>
      <c r="AE823" s="182"/>
      <c r="AF823" s="182"/>
      <c r="AG823" s="182"/>
      <c r="AH823" s="182"/>
      <c r="AI823" s="182"/>
      <c r="AJ823" s="182"/>
      <c r="AK823" s="182"/>
      <c r="AL823" s="182"/>
      <c r="AM823" s="182"/>
      <c r="AN823" s="182"/>
      <c r="AO823" s="182"/>
      <c r="AP823" s="23"/>
      <c r="AQ823" s="23"/>
      <c r="AR823" s="23"/>
      <c r="AS823" s="23"/>
      <c r="AT823" s="182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183"/>
      <c r="BS823" s="183"/>
      <c r="BT823" s="150"/>
      <c r="BU823" s="150"/>
      <c r="BV823" s="150"/>
      <c r="BW823" s="113"/>
      <c r="BX823" s="113"/>
      <c r="BY823" s="113"/>
      <c r="BZ823" s="23"/>
    </row>
    <row r="824" ht="15.75" customHeight="1">
      <c r="A824" s="148"/>
      <c r="B824" s="182"/>
      <c r="C824" s="23"/>
      <c r="D824" s="23"/>
      <c r="E824" s="23"/>
      <c r="F824" s="23"/>
      <c r="G824" s="23"/>
      <c r="H824" s="23"/>
      <c r="I824" s="23"/>
      <c r="J824" s="23"/>
      <c r="K824" s="23"/>
      <c r="L824" s="182"/>
      <c r="M824" s="182"/>
      <c r="N824" s="182"/>
      <c r="O824" s="182"/>
      <c r="P824" s="182"/>
      <c r="Q824" s="182"/>
      <c r="R824" s="182"/>
      <c r="S824" s="182"/>
      <c r="T824" s="182"/>
      <c r="U824" s="182"/>
      <c r="V824" s="182"/>
      <c r="W824" s="182"/>
      <c r="X824" s="182"/>
      <c r="Y824" s="182"/>
      <c r="Z824" s="182"/>
      <c r="AA824" s="182"/>
      <c r="AB824" s="182"/>
      <c r="AC824" s="182"/>
      <c r="AD824" s="182"/>
      <c r="AE824" s="182"/>
      <c r="AF824" s="182"/>
      <c r="AG824" s="182"/>
      <c r="AH824" s="182"/>
      <c r="AI824" s="182"/>
      <c r="AJ824" s="182"/>
      <c r="AK824" s="182"/>
      <c r="AL824" s="182"/>
      <c r="AM824" s="182"/>
      <c r="AN824" s="182"/>
      <c r="AO824" s="182"/>
      <c r="AP824" s="23"/>
      <c r="AQ824" s="23"/>
      <c r="AR824" s="23"/>
      <c r="AS824" s="23"/>
      <c r="AT824" s="182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183"/>
      <c r="BS824" s="183"/>
      <c r="BT824" s="150"/>
      <c r="BU824" s="150"/>
      <c r="BV824" s="150"/>
      <c r="BW824" s="113"/>
      <c r="BX824" s="113"/>
      <c r="BY824" s="113"/>
      <c r="BZ824" s="23"/>
    </row>
    <row r="825" ht="15.75" customHeight="1">
      <c r="A825" s="148"/>
      <c r="B825" s="182"/>
      <c r="C825" s="23"/>
      <c r="D825" s="23"/>
      <c r="E825" s="23"/>
      <c r="F825" s="23"/>
      <c r="G825" s="23"/>
      <c r="H825" s="23"/>
      <c r="I825" s="23"/>
      <c r="J825" s="23"/>
      <c r="K825" s="23"/>
      <c r="L825" s="182"/>
      <c r="M825" s="182"/>
      <c r="N825" s="182"/>
      <c r="O825" s="182"/>
      <c r="P825" s="182"/>
      <c r="Q825" s="182"/>
      <c r="R825" s="182"/>
      <c r="S825" s="182"/>
      <c r="T825" s="182"/>
      <c r="U825" s="182"/>
      <c r="V825" s="182"/>
      <c r="W825" s="182"/>
      <c r="X825" s="182"/>
      <c r="Y825" s="182"/>
      <c r="Z825" s="182"/>
      <c r="AA825" s="182"/>
      <c r="AB825" s="182"/>
      <c r="AC825" s="182"/>
      <c r="AD825" s="182"/>
      <c r="AE825" s="182"/>
      <c r="AF825" s="182"/>
      <c r="AG825" s="182"/>
      <c r="AH825" s="182"/>
      <c r="AI825" s="182"/>
      <c r="AJ825" s="182"/>
      <c r="AK825" s="182"/>
      <c r="AL825" s="182"/>
      <c r="AM825" s="182"/>
      <c r="AN825" s="182"/>
      <c r="AO825" s="182"/>
      <c r="AP825" s="23"/>
      <c r="AQ825" s="23"/>
      <c r="AR825" s="23"/>
      <c r="AS825" s="23"/>
      <c r="AT825" s="182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183"/>
      <c r="BS825" s="183"/>
      <c r="BT825" s="150"/>
      <c r="BU825" s="150"/>
      <c r="BV825" s="150"/>
      <c r="BW825" s="113"/>
      <c r="BX825" s="113"/>
      <c r="BY825" s="113"/>
      <c r="BZ825" s="23"/>
    </row>
    <row r="826" ht="15.75" customHeight="1">
      <c r="A826" s="148"/>
      <c r="B826" s="182"/>
      <c r="C826" s="23"/>
      <c r="D826" s="23"/>
      <c r="E826" s="23"/>
      <c r="F826" s="23"/>
      <c r="G826" s="23"/>
      <c r="H826" s="23"/>
      <c r="I826" s="23"/>
      <c r="J826" s="23"/>
      <c r="K826" s="23"/>
      <c r="L826" s="182"/>
      <c r="M826" s="182"/>
      <c r="N826" s="182"/>
      <c r="O826" s="182"/>
      <c r="P826" s="182"/>
      <c r="Q826" s="182"/>
      <c r="R826" s="182"/>
      <c r="S826" s="182"/>
      <c r="T826" s="182"/>
      <c r="U826" s="182"/>
      <c r="V826" s="182"/>
      <c r="W826" s="182"/>
      <c r="X826" s="182"/>
      <c r="Y826" s="182"/>
      <c r="Z826" s="182"/>
      <c r="AA826" s="182"/>
      <c r="AB826" s="182"/>
      <c r="AC826" s="182"/>
      <c r="AD826" s="182"/>
      <c r="AE826" s="182"/>
      <c r="AF826" s="182"/>
      <c r="AG826" s="182"/>
      <c r="AH826" s="182"/>
      <c r="AI826" s="182"/>
      <c r="AJ826" s="182"/>
      <c r="AK826" s="182"/>
      <c r="AL826" s="182"/>
      <c r="AM826" s="182"/>
      <c r="AN826" s="182"/>
      <c r="AO826" s="182"/>
      <c r="AP826" s="23"/>
      <c r="AQ826" s="23"/>
      <c r="AR826" s="23"/>
      <c r="AS826" s="23"/>
      <c r="AT826" s="182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183"/>
      <c r="BS826" s="183"/>
      <c r="BT826" s="150"/>
      <c r="BU826" s="150"/>
      <c r="BV826" s="150"/>
      <c r="BW826" s="113"/>
      <c r="BX826" s="113"/>
      <c r="BY826" s="113"/>
      <c r="BZ826" s="23"/>
    </row>
    <row r="827" ht="15.75" customHeight="1">
      <c r="A827" s="148"/>
      <c r="B827" s="182"/>
      <c r="C827" s="23"/>
      <c r="D827" s="23"/>
      <c r="E827" s="23"/>
      <c r="F827" s="23"/>
      <c r="G827" s="23"/>
      <c r="H827" s="23"/>
      <c r="I827" s="23"/>
      <c r="J827" s="23"/>
      <c r="K827" s="23"/>
      <c r="L827" s="182"/>
      <c r="M827" s="182"/>
      <c r="N827" s="182"/>
      <c r="O827" s="182"/>
      <c r="P827" s="182"/>
      <c r="Q827" s="182"/>
      <c r="R827" s="182"/>
      <c r="S827" s="182"/>
      <c r="T827" s="182"/>
      <c r="U827" s="182"/>
      <c r="V827" s="182"/>
      <c r="W827" s="182"/>
      <c r="X827" s="182"/>
      <c r="Y827" s="182"/>
      <c r="Z827" s="182"/>
      <c r="AA827" s="182"/>
      <c r="AB827" s="182"/>
      <c r="AC827" s="182"/>
      <c r="AD827" s="182"/>
      <c r="AE827" s="182"/>
      <c r="AF827" s="182"/>
      <c r="AG827" s="182"/>
      <c r="AH827" s="182"/>
      <c r="AI827" s="182"/>
      <c r="AJ827" s="182"/>
      <c r="AK827" s="182"/>
      <c r="AL827" s="182"/>
      <c r="AM827" s="182"/>
      <c r="AN827" s="182"/>
      <c r="AO827" s="182"/>
      <c r="AP827" s="23"/>
      <c r="AQ827" s="23"/>
      <c r="AR827" s="23"/>
      <c r="AS827" s="23"/>
      <c r="AT827" s="182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183"/>
      <c r="BS827" s="183"/>
      <c r="BT827" s="150"/>
      <c r="BU827" s="150"/>
      <c r="BV827" s="150"/>
      <c r="BW827" s="113"/>
      <c r="BX827" s="113"/>
      <c r="BY827" s="113"/>
      <c r="BZ827" s="23"/>
    </row>
    <row r="828" ht="15.75" customHeight="1">
      <c r="A828" s="148"/>
      <c r="B828" s="182"/>
      <c r="C828" s="23"/>
      <c r="D828" s="23"/>
      <c r="E828" s="23"/>
      <c r="F828" s="23"/>
      <c r="G828" s="23"/>
      <c r="H828" s="23"/>
      <c r="I828" s="23"/>
      <c r="J828" s="23"/>
      <c r="K828" s="23"/>
      <c r="L828" s="182"/>
      <c r="M828" s="182"/>
      <c r="N828" s="182"/>
      <c r="O828" s="182"/>
      <c r="P828" s="182"/>
      <c r="Q828" s="182"/>
      <c r="R828" s="182"/>
      <c r="S828" s="182"/>
      <c r="T828" s="182"/>
      <c r="U828" s="182"/>
      <c r="V828" s="182"/>
      <c r="W828" s="182"/>
      <c r="X828" s="182"/>
      <c r="Y828" s="182"/>
      <c r="Z828" s="182"/>
      <c r="AA828" s="182"/>
      <c r="AB828" s="182"/>
      <c r="AC828" s="182"/>
      <c r="AD828" s="182"/>
      <c r="AE828" s="182"/>
      <c r="AF828" s="182"/>
      <c r="AG828" s="182"/>
      <c r="AH828" s="182"/>
      <c r="AI828" s="182"/>
      <c r="AJ828" s="182"/>
      <c r="AK828" s="182"/>
      <c r="AL828" s="182"/>
      <c r="AM828" s="182"/>
      <c r="AN828" s="182"/>
      <c r="AO828" s="182"/>
      <c r="AP828" s="23"/>
      <c r="AQ828" s="23"/>
      <c r="AR828" s="23"/>
      <c r="AS828" s="23"/>
      <c r="AT828" s="182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183"/>
      <c r="BS828" s="183"/>
      <c r="BT828" s="150"/>
      <c r="BU828" s="150"/>
      <c r="BV828" s="150"/>
      <c r="BW828" s="113"/>
      <c r="BX828" s="113"/>
      <c r="BY828" s="113"/>
      <c r="BZ828" s="23"/>
    </row>
    <row r="829" ht="15.75" customHeight="1">
      <c r="A829" s="148"/>
      <c r="B829" s="182"/>
      <c r="C829" s="23"/>
      <c r="D829" s="23"/>
      <c r="E829" s="23"/>
      <c r="F829" s="23"/>
      <c r="G829" s="23"/>
      <c r="H829" s="23"/>
      <c r="I829" s="23"/>
      <c r="J829" s="23"/>
      <c r="K829" s="23"/>
      <c r="L829" s="182"/>
      <c r="M829" s="182"/>
      <c r="N829" s="182"/>
      <c r="O829" s="182"/>
      <c r="P829" s="182"/>
      <c r="Q829" s="182"/>
      <c r="R829" s="182"/>
      <c r="S829" s="182"/>
      <c r="T829" s="182"/>
      <c r="U829" s="182"/>
      <c r="V829" s="182"/>
      <c r="W829" s="182"/>
      <c r="X829" s="182"/>
      <c r="Y829" s="182"/>
      <c r="Z829" s="182"/>
      <c r="AA829" s="182"/>
      <c r="AB829" s="182"/>
      <c r="AC829" s="182"/>
      <c r="AD829" s="182"/>
      <c r="AE829" s="182"/>
      <c r="AF829" s="182"/>
      <c r="AG829" s="182"/>
      <c r="AH829" s="182"/>
      <c r="AI829" s="182"/>
      <c r="AJ829" s="182"/>
      <c r="AK829" s="182"/>
      <c r="AL829" s="182"/>
      <c r="AM829" s="182"/>
      <c r="AN829" s="182"/>
      <c r="AO829" s="182"/>
      <c r="AP829" s="23"/>
      <c r="AQ829" s="23"/>
      <c r="AR829" s="23"/>
      <c r="AS829" s="23"/>
      <c r="AT829" s="182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183"/>
      <c r="BS829" s="183"/>
      <c r="BT829" s="150"/>
      <c r="BU829" s="150"/>
      <c r="BV829" s="150"/>
      <c r="BW829" s="113"/>
      <c r="BX829" s="113"/>
      <c r="BY829" s="113"/>
      <c r="BZ829" s="23"/>
    </row>
    <row r="830" ht="15.75" customHeight="1">
      <c r="A830" s="148"/>
      <c r="B830" s="182"/>
      <c r="C830" s="23"/>
      <c r="D830" s="23"/>
      <c r="E830" s="23"/>
      <c r="F830" s="23"/>
      <c r="G830" s="23"/>
      <c r="H830" s="23"/>
      <c r="I830" s="23"/>
      <c r="J830" s="23"/>
      <c r="K830" s="23"/>
      <c r="L830" s="182"/>
      <c r="M830" s="182"/>
      <c r="N830" s="182"/>
      <c r="O830" s="182"/>
      <c r="P830" s="182"/>
      <c r="Q830" s="182"/>
      <c r="R830" s="182"/>
      <c r="S830" s="182"/>
      <c r="T830" s="182"/>
      <c r="U830" s="182"/>
      <c r="V830" s="182"/>
      <c r="W830" s="182"/>
      <c r="X830" s="182"/>
      <c r="Y830" s="182"/>
      <c r="Z830" s="182"/>
      <c r="AA830" s="182"/>
      <c r="AB830" s="182"/>
      <c r="AC830" s="182"/>
      <c r="AD830" s="182"/>
      <c r="AE830" s="182"/>
      <c r="AF830" s="182"/>
      <c r="AG830" s="182"/>
      <c r="AH830" s="182"/>
      <c r="AI830" s="182"/>
      <c r="AJ830" s="182"/>
      <c r="AK830" s="182"/>
      <c r="AL830" s="182"/>
      <c r="AM830" s="182"/>
      <c r="AN830" s="182"/>
      <c r="AO830" s="182"/>
      <c r="AP830" s="23"/>
      <c r="AQ830" s="23"/>
      <c r="AR830" s="23"/>
      <c r="AS830" s="23"/>
      <c r="AT830" s="182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183"/>
      <c r="BS830" s="183"/>
      <c r="BT830" s="150"/>
      <c r="BU830" s="150"/>
      <c r="BV830" s="150"/>
      <c r="BW830" s="113"/>
      <c r="BX830" s="113"/>
      <c r="BY830" s="113"/>
      <c r="BZ830" s="23"/>
    </row>
    <row r="831" ht="15.75" customHeight="1">
      <c r="A831" s="148"/>
      <c r="B831" s="182"/>
      <c r="C831" s="23"/>
      <c r="D831" s="23"/>
      <c r="E831" s="23"/>
      <c r="F831" s="23"/>
      <c r="G831" s="23"/>
      <c r="H831" s="23"/>
      <c r="I831" s="23"/>
      <c r="J831" s="23"/>
      <c r="K831" s="23"/>
      <c r="L831" s="182"/>
      <c r="M831" s="182"/>
      <c r="N831" s="182"/>
      <c r="O831" s="182"/>
      <c r="P831" s="182"/>
      <c r="Q831" s="182"/>
      <c r="R831" s="182"/>
      <c r="S831" s="182"/>
      <c r="T831" s="182"/>
      <c r="U831" s="182"/>
      <c r="V831" s="182"/>
      <c r="W831" s="182"/>
      <c r="X831" s="182"/>
      <c r="Y831" s="182"/>
      <c r="Z831" s="182"/>
      <c r="AA831" s="182"/>
      <c r="AB831" s="182"/>
      <c r="AC831" s="182"/>
      <c r="AD831" s="182"/>
      <c r="AE831" s="182"/>
      <c r="AF831" s="182"/>
      <c r="AG831" s="182"/>
      <c r="AH831" s="182"/>
      <c r="AI831" s="182"/>
      <c r="AJ831" s="182"/>
      <c r="AK831" s="182"/>
      <c r="AL831" s="182"/>
      <c r="AM831" s="182"/>
      <c r="AN831" s="182"/>
      <c r="AO831" s="182"/>
      <c r="AP831" s="23"/>
      <c r="AQ831" s="23"/>
      <c r="AR831" s="23"/>
      <c r="AS831" s="23"/>
      <c r="AT831" s="182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183"/>
      <c r="BS831" s="183"/>
      <c r="BT831" s="150"/>
      <c r="BU831" s="150"/>
      <c r="BV831" s="150"/>
      <c r="BW831" s="113"/>
      <c r="BX831" s="113"/>
      <c r="BY831" s="113"/>
      <c r="BZ831" s="23"/>
    </row>
    <row r="832" ht="15.75" customHeight="1">
      <c r="A832" s="148"/>
      <c r="B832" s="182"/>
      <c r="C832" s="23"/>
      <c r="D832" s="23"/>
      <c r="E832" s="23"/>
      <c r="F832" s="23"/>
      <c r="G832" s="23"/>
      <c r="H832" s="23"/>
      <c r="I832" s="23"/>
      <c r="J832" s="23"/>
      <c r="K832" s="23"/>
      <c r="L832" s="182"/>
      <c r="M832" s="182"/>
      <c r="N832" s="182"/>
      <c r="O832" s="182"/>
      <c r="P832" s="182"/>
      <c r="Q832" s="182"/>
      <c r="R832" s="182"/>
      <c r="S832" s="182"/>
      <c r="T832" s="182"/>
      <c r="U832" s="182"/>
      <c r="V832" s="182"/>
      <c r="W832" s="182"/>
      <c r="X832" s="182"/>
      <c r="Y832" s="182"/>
      <c r="Z832" s="182"/>
      <c r="AA832" s="182"/>
      <c r="AB832" s="182"/>
      <c r="AC832" s="182"/>
      <c r="AD832" s="182"/>
      <c r="AE832" s="182"/>
      <c r="AF832" s="182"/>
      <c r="AG832" s="182"/>
      <c r="AH832" s="182"/>
      <c r="AI832" s="182"/>
      <c r="AJ832" s="182"/>
      <c r="AK832" s="182"/>
      <c r="AL832" s="182"/>
      <c r="AM832" s="182"/>
      <c r="AN832" s="182"/>
      <c r="AO832" s="182"/>
      <c r="AP832" s="23"/>
      <c r="AQ832" s="23"/>
      <c r="AR832" s="23"/>
      <c r="AS832" s="23"/>
      <c r="AT832" s="182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183"/>
      <c r="BS832" s="183"/>
      <c r="BT832" s="150"/>
      <c r="BU832" s="150"/>
      <c r="BV832" s="150"/>
      <c r="BW832" s="113"/>
      <c r="BX832" s="113"/>
      <c r="BY832" s="113"/>
      <c r="BZ832" s="23"/>
    </row>
    <row r="833" ht="15.75" customHeight="1">
      <c r="A833" s="148"/>
      <c r="B833" s="182"/>
      <c r="C833" s="23"/>
      <c r="D833" s="23"/>
      <c r="E833" s="23"/>
      <c r="F833" s="23"/>
      <c r="G833" s="23"/>
      <c r="H833" s="23"/>
      <c r="I833" s="23"/>
      <c r="J833" s="23"/>
      <c r="K833" s="23"/>
      <c r="L833" s="182"/>
      <c r="M833" s="182"/>
      <c r="N833" s="182"/>
      <c r="O833" s="182"/>
      <c r="P833" s="182"/>
      <c r="Q833" s="182"/>
      <c r="R833" s="182"/>
      <c r="S833" s="182"/>
      <c r="T833" s="182"/>
      <c r="U833" s="182"/>
      <c r="V833" s="182"/>
      <c r="W833" s="182"/>
      <c r="X833" s="182"/>
      <c r="Y833" s="182"/>
      <c r="Z833" s="182"/>
      <c r="AA833" s="182"/>
      <c r="AB833" s="182"/>
      <c r="AC833" s="182"/>
      <c r="AD833" s="182"/>
      <c r="AE833" s="182"/>
      <c r="AF833" s="182"/>
      <c r="AG833" s="182"/>
      <c r="AH833" s="182"/>
      <c r="AI833" s="182"/>
      <c r="AJ833" s="182"/>
      <c r="AK833" s="182"/>
      <c r="AL833" s="182"/>
      <c r="AM833" s="182"/>
      <c r="AN833" s="182"/>
      <c r="AO833" s="182"/>
      <c r="AP833" s="23"/>
      <c r="AQ833" s="23"/>
      <c r="AR833" s="23"/>
      <c r="AS833" s="23"/>
      <c r="AT833" s="182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183"/>
      <c r="BS833" s="183"/>
      <c r="BT833" s="150"/>
      <c r="BU833" s="150"/>
      <c r="BV833" s="150"/>
      <c r="BW833" s="113"/>
      <c r="BX833" s="113"/>
      <c r="BY833" s="113"/>
      <c r="BZ833" s="23"/>
    </row>
    <row r="834" ht="15.75" customHeight="1">
      <c r="A834" s="148"/>
      <c r="B834" s="182"/>
      <c r="C834" s="23"/>
      <c r="D834" s="23"/>
      <c r="E834" s="23"/>
      <c r="F834" s="23"/>
      <c r="G834" s="23"/>
      <c r="H834" s="23"/>
      <c r="I834" s="23"/>
      <c r="J834" s="23"/>
      <c r="K834" s="23"/>
      <c r="L834" s="182"/>
      <c r="M834" s="182"/>
      <c r="N834" s="182"/>
      <c r="O834" s="182"/>
      <c r="P834" s="182"/>
      <c r="Q834" s="182"/>
      <c r="R834" s="182"/>
      <c r="S834" s="182"/>
      <c r="T834" s="182"/>
      <c r="U834" s="182"/>
      <c r="V834" s="182"/>
      <c r="W834" s="182"/>
      <c r="X834" s="182"/>
      <c r="Y834" s="182"/>
      <c r="Z834" s="182"/>
      <c r="AA834" s="182"/>
      <c r="AB834" s="182"/>
      <c r="AC834" s="182"/>
      <c r="AD834" s="182"/>
      <c r="AE834" s="182"/>
      <c r="AF834" s="182"/>
      <c r="AG834" s="182"/>
      <c r="AH834" s="182"/>
      <c r="AI834" s="182"/>
      <c r="AJ834" s="182"/>
      <c r="AK834" s="182"/>
      <c r="AL834" s="182"/>
      <c r="AM834" s="182"/>
      <c r="AN834" s="182"/>
      <c r="AO834" s="182"/>
      <c r="AP834" s="23"/>
      <c r="AQ834" s="23"/>
      <c r="AR834" s="23"/>
      <c r="AS834" s="23"/>
      <c r="AT834" s="182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183"/>
      <c r="BS834" s="183"/>
      <c r="BT834" s="150"/>
      <c r="BU834" s="150"/>
      <c r="BV834" s="150"/>
      <c r="BW834" s="113"/>
      <c r="BX834" s="113"/>
      <c r="BY834" s="113"/>
      <c r="BZ834" s="23"/>
    </row>
    <row r="835" ht="15.75" customHeight="1">
      <c r="A835" s="148"/>
      <c r="B835" s="182"/>
      <c r="C835" s="23"/>
      <c r="D835" s="23"/>
      <c r="E835" s="23"/>
      <c r="F835" s="23"/>
      <c r="G835" s="23"/>
      <c r="H835" s="23"/>
      <c r="I835" s="23"/>
      <c r="J835" s="23"/>
      <c r="K835" s="23"/>
      <c r="L835" s="182"/>
      <c r="M835" s="182"/>
      <c r="N835" s="182"/>
      <c r="O835" s="182"/>
      <c r="P835" s="182"/>
      <c r="Q835" s="182"/>
      <c r="R835" s="182"/>
      <c r="S835" s="182"/>
      <c r="T835" s="182"/>
      <c r="U835" s="182"/>
      <c r="V835" s="182"/>
      <c r="W835" s="182"/>
      <c r="X835" s="182"/>
      <c r="Y835" s="182"/>
      <c r="Z835" s="182"/>
      <c r="AA835" s="182"/>
      <c r="AB835" s="182"/>
      <c r="AC835" s="182"/>
      <c r="AD835" s="182"/>
      <c r="AE835" s="182"/>
      <c r="AF835" s="182"/>
      <c r="AG835" s="182"/>
      <c r="AH835" s="182"/>
      <c r="AI835" s="182"/>
      <c r="AJ835" s="182"/>
      <c r="AK835" s="182"/>
      <c r="AL835" s="182"/>
      <c r="AM835" s="182"/>
      <c r="AN835" s="182"/>
      <c r="AO835" s="182"/>
      <c r="AP835" s="23"/>
      <c r="AQ835" s="23"/>
      <c r="AR835" s="23"/>
      <c r="AS835" s="23"/>
      <c r="AT835" s="182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183"/>
      <c r="BS835" s="183"/>
      <c r="BT835" s="150"/>
      <c r="BU835" s="150"/>
      <c r="BV835" s="150"/>
      <c r="BW835" s="113"/>
      <c r="BX835" s="113"/>
      <c r="BY835" s="113"/>
      <c r="BZ835" s="23"/>
    </row>
    <row r="836" ht="15.75" customHeight="1">
      <c r="A836" s="148"/>
      <c r="B836" s="182"/>
      <c r="C836" s="23"/>
      <c r="D836" s="23"/>
      <c r="E836" s="23"/>
      <c r="F836" s="23"/>
      <c r="G836" s="23"/>
      <c r="H836" s="23"/>
      <c r="I836" s="23"/>
      <c r="J836" s="23"/>
      <c r="K836" s="23"/>
      <c r="L836" s="182"/>
      <c r="M836" s="182"/>
      <c r="N836" s="182"/>
      <c r="O836" s="182"/>
      <c r="P836" s="182"/>
      <c r="Q836" s="182"/>
      <c r="R836" s="182"/>
      <c r="S836" s="182"/>
      <c r="T836" s="182"/>
      <c r="U836" s="182"/>
      <c r="V836" s="182"/>
      <c r="W836" s="182"/>
      <c r="X836" s="182"/>
      <c r="Y836" s="182"/>
      <c r="Z836" s="182"/>
      <c r="AA836" s="182"/>
      <c r="AB836" s="182"/>
      <c r="AC836" s="182"/>
      <c r="AD836" s="182"/>
      <c r="AE836" s="182"/>
      <c r="AF836" s="182"/>
      <c r="AG836" s="182"/>
      <c r="AH836" s="182"/>
      <c r="AI836" s="182"/>
      <c r="AJ836" s="182"/>
      <c r="AK836" s="182"/>
      <c r="AL836" s="182"/>
      <c r="AM836" s="182"/>
      <c r="AN836" s="182"/>
      <c r="AO836" s="182"/>
      <c r="AP836" s="23"/>
      <c r="AQ836" s="23"/>
      <c r="AR836" s="23"/>
      <c r="AS836" s="23"/>
      <c r="AT836" s="182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183"/>
      <c r="BS836" s="183"/>
      <c r="BT836" s="150"/>
      <c r="BU836" s="150"/>
      <c r="BV836" s="150"/>
      <c r="BW836" s="113"/>
      <c r="BX836" s="113"/>
      <c r="BY836" s="113"/>
      <c r="BZ836" s="23"/>
    </row>
    <row r="837" ht="15.75" customHeight="1">
      <c r="A837" s="148"/>
      <c r="B837" s="182"/>
      <c r="C837" s="23"/>
      <c r="D837" s="23"/>
      <c r="E837" s="23"/>
      <c r="F837" s="23"/>
      <c r="G837" s="23"/>
      <c r="H837" s="23"/>
      <c r="I837" s="23"/>
      <c r="J837" s="23"/>
      <c r="K837" s="23"/>
      <c r="L837" s="182"/>
      <c r="M837" s="182"/>
      <c r="N837" s="182"/>
      <c r="O837" s="182"/>
      <c r="P837" s="182"/>
      <c r="Q837" s="182"/>
      <c r="R837" s="182"/>
      <c r="S837" s="182"/>
      <c r="T837" s="182"/>
      <c r="U837" s="182"/>
      <c r="V837" s="182"/>
      <c r="W837" s="182"/>
      <c r="X837" s="182"/>
      <c r="Y837" s="182"/>
      <c r="Z837" s="182"/>
      <c r="AA837" s="182"/>
      <c r="AB837" s="182"/>
      <c r="AC837" s="182"/>
      <c r="AD837" s="182"/>
      <c r="AE837" s="182"/>
      <c r="AF837" s="182"/>
      <c r="AG837" s="182"/>
      <c r="AH837" s="182"/>
      <c r="AI837" s="182"/>
      <c r="AJ837" s="182"/>
      <c r="AK837" s="182"/>
      <c r="AL837" s="182"/>
      <c r="AM837" s="182"/>
      <c r="AN837" s="182"/>
      <c r="AO837" s="182"/>
      <c r="AP837" s="23"/>
      <c r="AQ837" s="23"/>
      <c r="AR837" s="23"/>
      <c r="AS837" s="23"/>
      <c r="AT837" s="182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183"/>
      <c r="BS837" s="183"/>
      <c r="BT837" s="150"/>
      <c r="BU837" s="150"/>
      <c r="BV837" s="150"/>
      <c r="BW837" s="113"/>
      <c r="BX837" s="113"/>
      <c r="BY837" s="113"/>
      <c r="BZ837" s="23"/>
    </row>
    <row r="838" ht="15.75" customHeight="1">
      <c r="A838" s="148"/>
      <c r="B838" s="182"/>
      <c r="C838" s="23"/>
      <c r="D838" s="23"/>
      <c r="E838" s="23"/>
      <c r="F838" s="23"/>
      <c r="G838" s="23"/>
      <c r="H838" s="23"/>
      <c r="I838" s="23"/>
      <c r="J838" s="23"/>
      <c r="K838" s="23"/>
      <c r="L838" s="182"/>
      <c r="M838" s="182"/>
      <c r="N838" s="182"/>
      <c r="O838" s="182"/>
      <c r="P838" s="182"/>
      <c r="Q838" s="182"/>
      <c r="R838" s="182"/>
      <c r="S838" s="182"/>
      <c r="T838" s="182"/>
      <c r="U838" s="182"/>
      <c r="V838" s="182"/>
      <c r="W838" s="182"/>
      <c r="X838" s="182"/>
      <c r="Y838" s="182"/>
      <c r="Z838" s="182"/>
      <c r="AA838" s="182"/>
      <c r="AB838" s="182"/>
      <c r="AC838" s="182"/>
      <c r="AD838" s="182"/>
      <c r="AE838" s="182"/>
      <c r="AF838" s="182"/>
      <c r="AG838" s="182"/>
      <c r="AH838" s="182"/>
      <c r="AI838" s="182"/>
      <c r="AJ838" s="182"/>
      <c r="AK838" s="182"/>
      <c r="AL838" s="182"/>
      <c r="AM838" s="182"/>
      <c r="AN838" s="182"/>
      <c r="AO838" s="182"/>
      <c r="AP838" s="23"/>
      <c r="AQ838" s="23"/>
      <c r="AR838" s="23"/>
      <c r="AS838" s="23"/>
      <c r="AT838" s="182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183"/>
      <c r="BS838" s="183"/>
      <c r="BT838" s="150"/>
      <c r="BU838" s="150"/>
      <c r="BV838" s="150"/>
      <c r="BW838" s="113"/>
      <c r="BX838" s="113"/>
      <c r="BY838" s="113"/>
      <c r="BZ838" s="23"/>
    </row>
    <row r="839" ht="15.75" customHeight="1">
      <c r="A839" s="148"/>
      <c r="B839" s="182"/>
      <c r="C839" s="23"/>
      <c r="D839" s="23"/>
      <c r="E839" s="23"/>
      <c r="F839" s="23"/>
      <c r="G839" s="23"/>
      <c r="H839" s="23"/>
      <c r="I839" s="23"/>
      <c r="J839" s="23"/>
      <c r="K839" s="23"/>
      <c r="L839" s="182"/>
      <c r="M839" s="182"/>
      <c r="N839" s="182"/>
      <c r="O839" s="182"/>
      <c r="P839" s="182"/>
      <c r="Q839" s="182"/>
      <c r="R839" s="182"/>
      <c r="S839" s="182"/>
      <c r="T839" s="182"/>
      <c r="U839" s="182"/>
      <c r="V839" s="182"/>
      <c r="W839" s="182"/>
      <c r="X839" s="182"/>
      <c r="Y839" s="182"/>
      <c r="Z839" s="182"/>
      <c r="AA839" s="182"/>
      <c r="AB839" s="182"/>
      <c r="AC839" s="182"/>
      <c r="AD839" s="182"/>
      <c r="AE839" s="182"/>
      <c r="AF839" s="182"/>
      <c r="AG839" s="182"/>
      <c r="AH839" s="182"/>
      <c r="AI839" s="182"/>
      <c r="AJ839" s="182"/>
      <c r="AK839" s="182"/>
      <c r="AL839" s="182"/>
      <c r="AM839" s="182"/>
      <c r="AN839" s="182"/>
      <c r="AO839" s="182"/>
      <c r="AP839" s="23"/>
      <c r="AQ839" s="23"/>
      <c r="AR839" s="23"/>
      <c r="AS839" s="23"/>
      <c r="AT839" s="182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183"/>
      <c r="BS839" s="183"/>
      <c r="BT839" s="150"/>
      <c r="BU839" s="150"/>
      <c r="BV839" s="150"/>
      <c r="BW839" s="113"/>
      <c r="BX839" s="113"/>
      <c r="BY839" s="113"/>
      <c r="BZ839" s="23"/>
    </row>
    <row r="840" ht="15.75" customHeight="1">
      <c r="A840" s="148"/>
      <c r="B840" s="182"/>
      <c r="C840" s="23"/>
      <c r="D840" s="23"/>
      <c r="E840" s="23"/>
      <c r="F840" s="23"/>
      <c r="G840" s="23"/>
      <c r="H840" s="23"/>
      <c r="I840" s="23"/>
      <c r="J840" s="23"/>
      <c r="K840" s="23"/>
      <c r="L840" s="182"/>
      <c r="M840" s="182"/>
      <c r="N840" s="182"/>
      <c r="O840" s="182"/>
      <c r="P840" s="182"/>
      <c r="Q840" s="182"/>
      <c r="R840" s="182"/>
      <c r="S840" s="182"/>
      <c r="T840" s="182"/>
      <c r="U840" s="182"/>
      <c r="V840" s="182"/>
      <c r="W840" s="182"/>
      <c r="X840" s="182"/>
      <c r="Y840" s="182"/>
      <c r="Z840" s="182"/>
      <c r="AA840" s="182"/>
      <c r="AB840" s="182"/>
      <c r="AC840" s="182"/>
      <c r="AD840" s="182"/>
      <c r="AE840" s="182"/>
      <c r="AF840" s="182"/>
      <c r="AG840" s="182"/>
      <c r="AH840" s="182"/>
      <c r="AI840" s="182"/>
      <c r="AJ840" s="182"/>
      <c r="AK840" s="182"/>
      <c r="AL840" s="182"/>
      <c r="AM840" s="182"/>
      <c r="AN840" s="182"/>
      <c r="AO840" s="182"/>
      <c r="AP840" s="23"/>
      <c r="AQ840" s="23"/>
      <c r="AR840" s="23"/>
      <c r="AS840" s="23"/>
      <c r="AT840" s="182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183"/>
      <c r="BS840" s="183"/>
      <c r="BT840" s="150"/>
      <c r="BU840" s="150"/>
      <c r="BV840" s="150"/>
      <c r="BW840" s="113"/>
      <c r="BX840" s="113"/>
      <c r="BY840" s="113"/>
      <c r="BZ840" s="23"/>
    </row>
    <row r="841" ht="15.75" customHeight="1">
      <c r="A841" s="148"/>
      <c r="B841" s="182"/>
      <c r="C841" s="23"/>
      <c r="D841" s="23"/>
      <c r="E841" s="23"/>
      <c r="F841" s="23"/>
      <c r="G841" s="23"/>
      <c r="H841" s="23"/>
      <c r="I841" s="23"/>
      <c r="J841" s="23"/>
      <c r="K841" s="23"/>
      <c r="L841" s="182"/>
      <c r="M841" s="182"/>
      <c r="N841" s="182"/>
      <c r="O841" s="182"/>
      <c r="P841" s="182"/>
      <c r="Q841" s="182"/>
      <c r="R841" s="182"/>
      <c r="S841" s="182"/>
      <c r="T841" s="182"/>
      <c r="U841" s="182"/>
      <c r="V841" s="182"/>
      <c r="W841" s="182"/>
      <c r="X841" s="182"/>
      <c r="Y841" s="182"/>
      <c r="Z841" s="182"/>
      <c r="AA841" s="182"/>
      <c r="AB841" s="182"/>
      <c r="AC841" s="182"/>
      <c r="AD841" s="182"/>
      <c r="AE841" s="182"/>
      <c r="AF841" s="182"/>
      <c r="AG841" s="182"/>
      <c r="AH841" s="182"/>
      <c r="AI841" s="182"/>
      <c r="AJ841" s="182"/>
      <c r="AK841" s="182"/>
      <c r="AL841" s="182"/>
      <c r="AM841" s="182"/>
      <c r="AN841" s="182"/>
      <c r="AO841" s="182"/>
      <c r="AP841" s="23"/>
      <c r="AQ841" s="23"/>
      <c r="AR841" s="23"/>
      <c r="AS841" s="23"/>
      <c r="AT841" s="182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183"/>
      <c r="BS841" s="183"/>
      <c r="BT841" s="150"/>
      <c r="BU841" s="150"/>
      <c r="BV841" s="150"/>
      <c r="BW841" s="113"/>
      <c r="BX841" s="113"/>
      <c r="BY841" s="113"/>
      <c r="BZ841" s="23"/>
    </row>
    <row r="842" ht="15.75" customHeight="1">
      <c r="A842" s="148"/>
      <c r="B842" s="182"/>
      <c r="C842" s="23"/>
      <c r="D842" s="23"/>
      <c r="E842" s="23"/>
      <c r="F842" s="23"/>
      <c r="G842" s="23"/>
      <c r="H842" s="23"/>
      <c r="I842" s="23"/>
      <c r="J842" s="23"/>
      <c r="K842" s="23"/>
      <c r="L842" s="182"/>
      <c r="M842" s="182"/>
      <c r="N842" s="182"/>
      <c r="O842" s="182"/>
      <c r="P842" s="182"/>
      <c r="Q842" s="182"/>
      <c r="R842" s="182"/>
      <c r="S842" s="182"/>
      <c r="T842" s="182"/>
      <c r="U842" s="182"/>
      <c r="V842" s="182"/>
      <c r="W842" s="182"/>
      <c r="X842" s="182"/>
      <c r="Y842" s="182"/>
      <c r="Z842" s="182"/>
      <c r="AA842" s="182"/>
      <c r="AB842" s="182"/>
      <c r="AC842" s="182"/>
      <c r="AD842" s="182"/>
      <c r="AE842" s="182"/>
      <c r="AF842" s="182"/>
      <c r="AG842" s="182"/>
      <c r="AH842" s="182"/>
      <c r="AI842" s="182"/>
      <c r="AJ842" s="182"/>
      <c r="AK842" s="182"/>
      <c r="AL842" s="182"/>
      <c r="AM842" s="182"/>
      <c r="AN842" s="182"/>
      <c r="AO842" s="182"/>
      <c r="AP842" s="23"/>
      <c r="AQ842" s="23"/>
      <c r="AR842" s="23"/>
      <c r="AS842" s="23"/>
      <c r="AT842" s="182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183"/>
      <c r="BS842" s="183"/>
      <c r="BT842" s="150"/>
      <c r="BU842" s="150"/>
      <c r="BV842" s="150"/>
      <c r="BW842" s="113"/>
      <c r="BX842" s="113"/>
      <c r="BY842" s="113"/>
      <c r="BZ842" s="23"/>
    </row>
    <row r="843" ht="15.75" customHeight="1">
      <c r="A843" s="148"/>
      <c r="B843" s="182"/>
      <c r="C843" s="23"/>
      <c r="D843" s="23"/>
      <c r="E843" s="23"/>
      <c r="F843" s="23"/>
      <c r="G843" s="23"/>
      <c r="H843" s="23"/>
      <c r="I843" s="23"/>
      <c r="J843" s="23"/>
      <c r="K843" s="23"/>
      <c r="L843" s="182"/>
      <c r="M843" s="182"/>
      <c r="N843" s="182"/>
      <c r="O843" s="182"/>
      <c r="P843" s="182"/>
      <c r="Q843" s="182"/>
      <c r="R843" s="182"/>
      <c r="S843" s="182"/>
      <c r="T843" s="182"/>
      <c r="U843" s="182"/>
      <c r="V843" s="182"/>
      <c r="W843" s="182"/>
      <c r="X843" s="182"/>
      <c r="Y843" s="182"/>
      <c r="Z843" s="182"/>
      <c r="AA843" s="182"/>
      <c r="AB843" s="182"/>
      <c r="AC843" s="182"/>
      <c r="AD843" s="182"/>
      <c r="AE843" s="182"/>
      <c r="AF843" s="182"/>
      <c r="AG843" s="182"/>
      <c r="AH843" s="182"/>
      <c r="AI843" s="182"/>
      <c r="AJ843" s="182"/>
      <c r="AK843" s="182"/>
      <c r="AL843" s="182"/>
      <c r="AM843" s="182"/>
      <c r="AN843" s="182"/>
      <c r="AO843" s="182"/>
      <c r="AP843" s="23"/>
      <c r="AQ843" s="23"/>
      <c r="AR843" s="23"/>
      <c r="AS843" s="23"/>
      <c r="AT843" s="182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183"/>
      <c r="BS843" s="183"/>
      <c r="BT843" s="150"/>
      <c r="BU843" s="150"/>
      <c r="BV843" s="150"/>
      <c r="BW843" s="113"/>
      <c r="BX843" s="113"/>
      <c r="BY843" s="113"/>
      <c r="BZ843" s="23"/>
    </row>
    <row r="844" ht="15.75" customHeight="1">
      <c r="A844" s="148"/>
      <c r="B844" s="182"/>
      <c r="C844" s="23"/>
      <c r="D844" s="23"/>
      <c r="E844" s="23"/>
      <c r="F844" s="23"/>
      <c r="G844" s="23"/>
      <c r="H844" s="23"/>
      <c r="I844" s="23"/>
      <c r="J844" s="23"/>
      <c r="K844" s="23"/>
      <c r="L844" s="182"/>
      <c r="M844" s="182"/>
      <c r="N844" s="182"/>
      <c r="O844" s="182"/>
      <c r="P844" s="182"/>
      <c r="Q844" s="182"/>
      <c r="R844" s="182"/>
      <c r="S844" s="182"/>
      <c r="T844" s="182"/>
      <c r="U844" s="182"/>
      <c r="V844" s="182"/>
      <c r="W844" s="182"/>
      <c r="X844" s="182"/>
      <c r="Y844" s="182"/>
      <c r="Z844" s="182"/>
      <c r="AA844" s="182"/>
      <c r="AB844" s="182"/>
      <c r="AC844" s="182"/>
      <c r="AD844" s="182"/>
      <c r="AE844" s="182"/>
      <c r="AF844" s="182"/>
      <c r="AG844" s="182"/>
      <c r="AH844" s="182"/>
      <c r="AI844" s="182"/>
      <c r="AJ844" s="182"/>
      <c r="AK844" s="182"/>
      <c r="AL844" s="182"/>
      <c r="AM844" s="182"/>
      <c r="AN844" s="182"/>
      <c r="AO844" s="182"/>
      <c r="AP844" s="23"/>
      <c r="AQ844" s="23"/>
      <c r="AR844" s="23"/>
      <c r="AS844" s="23"/>
      <c r="AT844" s="182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183"/>
      <c r="BS844" s="183"/>
      <c r="BT844" s="150"/>
      <c r="BU844" s="150"/>
      <c r="BV844" s="150"/>
      <c r="BW844" s="113"/>
      <c r="BX844" s="113"/>
      <c r="BY844" s="113"/>
      <c r="BZ844" s="23"/>
    </row>
    <row r="845" ht="15.75" customHeight="1">
      <c r="A845" s="148"/>
      <c r="B845" s="182"/>
      <c r="C845" s="23"/>
      <c r="D845" s="23"/>
      <c r="E845" s="23"/>
      <c r="F845" s="23"/>
      <c r="G845" s="23"/>
      <c r="H845" s="23"/>
      <c r="I845" s="23"/>
      <c r="J845" s="23"/>
      <c r="K845" s="23"/>
      <c r="L845" s="182"/>
      <c r="M845" s="182"/>
      <c r="N845" s="182"/>
      <c r="O845" s="182"/>
      <c r="P845" s="182"/>
      <c r="Q845" s="182"/>
      <c r="R845" s="182"/>
      <c r="S845" s="182"/>
      <c r="T845" s="182"/>
      <c r="U845" s="182"/>
      <c r="V845" s="182"/>
      <c r="W845" s="182"/>
      <c r="X845" s="182"/>
      <c r="Y845" s="182"/>
      <c r="Z845" s="182"/>
      <c r="AA845" s="182"/>
      <c r="AB845" s="182"/>
      <c r="AC845" s="182"/>
      <c r="AD845" s="182"/>
      <c r="AE845" s="182"/>
      <c r="AF845" s="182"/>
      <c r="AG845" s="182"/>
      <c r="AH845" s="182"/>
      <c r="AI845" s="182"/>
      <c r="AJ845" s="182"/>
      <c r="AK845" s="182"/>
      <c r="AL845" s="182"/>
      <c r="AM845" s="182"/>
      <c r="AN845" s="182"/>
      <c r="AO845" s="182"/>
      <c r="AP845" s="23"/>
      <c r="AQ845" s="23"/>
      <c r="AR845" s="23"/>
      <c r="AS845" s="23"/>
      <c r="AT845" s="182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183"/>
      <c r="BS845" s="183"/>
      <c r="BT845" s="150"/>
      <c r="BU845" s="150"/>
      <c r="BV845" s="150"/>
      <c r="BW845" s="113"/>
      <c r="BX845" s="113"/>
      <c r="BY845" s="113"/>
      <c r="BZ845" s="23"/>
    </row>
    <row r="846" ht="15.75" customHeight="1">
      <c r="A846" s="148"/>
      <c r="B846" s="182"/>
      <c r="C846" s="23"/>
      <c r="D846" s="23"/>
      <c r="E846" s="23"/>
      <c r="F846" s="23"/>
      <c r="G846" s="23"/>
      <c r="H846" s="23"/>
      <c r="I846" s="23"/>
      <c r="J846" s="23"/>
      <c r="K846" s="23"/>
      <c r="L846" s="182"/>
      <c r="M846" s="182"/>
      <c r="N846" s="182"/>
      <c r="O846" s="182"/>
      <c r="P846" s="182"/>
      <c r="Q846" s="182"/>
      <c r="R846" s="182"/>
      <c r="S846" s="182"/>
      <c r="T846" s="182"/>
      <c r="U846" s="182"/>
      <c r="V846" s="182"/>
      <c r="W846" s="182"/>
      <c r="X846" s="182"/>
      <c r="Y846" s="182"/>
      <c r="Z846" s="182"/>
      <c r="AA846" s="182"/>
      <c r="AB846" s="182"/>
      <c r="AC846" s="182"/>
      <c r="AD846" s="182"/>
      <c r="AE846" s="182"/>
      <c r="AF846" s="182"/>
      <c r="AG846" s="182"/>
      <c r="AH846" s="182"/>
      <c r="AI846" s="182"/>
      <c r="AJ846" s="182"/>
      <c r="AK846" s="182"/>
      <c r="AL846" s="182"/>
      <c r="AM846" s="182"/>
      <c r="AN846" s="182"/>
      <c r="AO846" s="182"/>
      <c r="AP846" s="23"/>
      <c r="AQ846" s="23"/>
      <c r="AR846" s="23"/>
      <c r="AS846" s="23"/>
      <c r="AT846" s="182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183"/>
      <c r="BS846" s="183"/>
      <c r="BT846" s="150"/>
      <c r="BU846" s="150"/>
      <c r="BV846" s="150"/>
      <c r="BW846" s="113"/>
      <c r="BX846" s="113"/>
      <c r="BY846" s="113"/>
      <c r="BZ846" s="23"/>
    </row>
    <row r="847" ht="15.75" customHeight="1">
      <c r="A847" s="148"/>
      <c r="B847" s="182"/>
      <c r="C847" s="23"/>
      <c r="D847" s="23"/>
      <c r="E847" s="23"/>
      <c r="F847" s="23"/>
      <c r="G847" s="23"/>
      <c r="H847" s="23"/>
      <c r="I847" s="23"/>
      <c r="J847" s="23"/>
      <c r="K847" s="23"/>
      <c r="L847" s="182"/>
      <c r="M847" s="182"/>
      <c r="N847" s="182"/>
      <c r="O847" s="182"/>
      <c r="P847" s="182"/>
      <c r="Q847" s="182"/>
      <c r="R847" s="182"/>
      <c r="S847" s="182"/>
      <c r="T847" s="182"/>
      <c r="U847" s="182"/>
      <c r="V847" s="182"/>
      <c r="W847" s="182"/>
      <c r="X847" s="182"/>
      <c r="Y847" s="182"/>
      <c r="Z847" s="182"/>
      <c r="AA847" s="182"/>
      <c r="AB847" s="182"/>
      <c r="AC847" s="182"/>
      <c r="AD847" s="182"/>
      <c r="AE847" s="182"/>
      <c r="AF847" s="182"/>
      <c r="AG847" s="182"/>
      <c r="AH847" s="182"/>
      <c r="AI847" s="182"/>
      <c r="AJ847" s="182"/>
      <c r="AK847" s="182"/>
      <c r="AL847" s="182"/>
      <c r="AM847" s="182"/>
      <c r="AN847" s="182"/>
      <c r="AO847" s="182"/>
      <c r="AP847" s="23"/>
      <c r="AQ847" s="23"/>
      <c r="AR847" s="23"/>
      <c r="AS847" s="23"/>
      <c r="AT847" s="182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183"/>
      <c r="BS847" s="183"/>
      <c r="BT847" s="150"/>
      <c r="BU847" s="150"/>
      <c r="BV847" s="150"/>
      <c r="BW847" s="113"/>
      <c r="BX847" s="113"/>
      <c r="BY847" s="113"/>
      <c r="BZ847" s="23"/>
    </row>
    <row r="848" ht="15.75" customHeight="1">
      <c r="A848" s="148"/>
      <c r="B848" s="182"/>
      <c r="C848" s="23"/>
      <c r="D848" s="23"/>
      <c r="E848" s="23"/>
      <c r="F848" s="23"/>
      <c r="G848" s="23"/>
      <c r="H848" s="23"/>
      <c r="I848" s="23"/>
      <c r="J848" s="23"/>
      <c r="K848" s="23"/>
      <c r="L848" s="182"/>
      <c r="M848" s="182"/>
      <c r="N848" s="182"/>
      <c r="O848" s="182"/>
      <c r="P848" s="182"/>
      <c r="Q848" s="182"/>
      <c r="R848" s="182"/>
      <c r="S848" s="182"/>
      <c r="T848" s="182"/>
      <c r="U848" s="182"/>
      <c r="V848" s="182"/>
      <c r="W848" s="182"/>
      <c r="X848" s="182"/>
      <c r="Y848" s="182"/>
      <c r="Z848" s="182"/>
      <c r="AA848" s="182"/>
      <c r="AB848" s="182"/>
      <c r="AC848" s="182"/>
      <c r="AD848" s="182"/>
      <c r="AE848" s="182"/>
      <c r="AF848" s="182"/>
      <c r="AG848" s="182"/>
      <c r="AH848" s="182"/>
      <c r="AI848" s="182"/>
      <c r="AJ848" s="182"/>
      <c r="AK848" s="182"/>
      <c r="AL848" s="182"/>
      <c r="AM848" s="182"/>
      <c r="AN848" s="182"/>
      <c r="AO848" s="182"/>
      <c r="AP848" s="23"/>
      <c r="AQ848" s="23"/>
      <c r="AR848" s="23"/>
      <c r="AS848" s="23"/>
      <c r="AT848" s="182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183"/>
      <c r="BS848" s="183"/>
      <c r="BT848" s="150"/>
      <c r="BU848" s="150"/>
      <c r="BV848" s="150"/>
      <c r="BW848" s="113"/>
      <c r="BX848" s="113"/>
      <c r="BY848" s="113"/>
      <c r="BZ848" s="23"/>
    </row>
    <row r="849" ht="15.75" customHeight="1">
      <c r="A849" s="148"/>
      <c r="B849" s="182"/>
      <c r="C849" s="23"/>
      <c r="D849" s="23"/>
      <c r="E849" s="23"/>
      <c r="F849" s="23"/>
      <c r="G849" s="23"/>
      <c r="H849" s="23"/>
      <c r="I849" s="23"/>
      <c r="J849" s="23"/>
      <c r="K849" s="23"/>
      <c r="L849" s="182"/>
      <c r="M849" s="182"/>
      <c r="N849" s="182"/>
      <c r="O849" s="182"/>
      <c r="P849" s="182"/>
      <c r="Q849" s="182"/>
      <c r="R849" s="182"/>
      <c r="S849" s="182"/>
      <c r="T849" s="182"/>
      <c r="U849" s="182"/>
      <c r="V849" s="182"/>
      <c r="W849" s="182"/>
      <c r="X849" s="182"/>
      <c r="Y849" s="182"/>
      <c r="Z849" s="182"/>
      <c r="AA849" s="182"/>
      <c r="AB849" s="182"/>
      <c r="AC849" s="182"/>
      <c r="AD849" s="182"/>
      <c r="AE849" s="182"/>
      <c r="AF849" s="182"/>
      <c r="AG849" s="182"/>
      <c r="AH849" s="182"/>
      <c r="AI849" s="182"/>
      <c r="AJ849" s="182"/>
      <c r="AK849" s="182"/>
      <c r="AL849" s="182"/>
      <c r="AM849" s="182"/>
      <c r="AN849" s="182"/>
      <c r="AO849" s="182"/>
      <c r="AP849" s="23"/>
      <c r="AQ849" s="23"/>
      <c r="AR849" s="23"/>
      <c r="AS849" s="23"/>
      <c r="AT849" s="182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183"/>
      <c r="BS849" s="183"/>
      <c r="BT849" s="150"/>
      <c r="BU849" s="150"/>
      <c r="BV849" s="150"/>
      <c r="BW849" s="113"/>
      <c r="BX849" s="113"/>
      <c r="BY849" s="113"/>
      <c r="BZ849" s="23"/>
    </row>
    <row r="850" ht="15.75" customHeight="1">
      <c r="A850" s="148"/>
      <c r="B850" s="182"/>
      <c r="C850" s="23"/>
      <c r="D850" s="23"/>
      <c r="E850" s="23"/>
      <c r="F850" s="23"/>
      <c r="G850" s="23"/>
      <c r="H850" s="23"/>
      <c r="I850" s="23"/>
      <c r="J850" s="23"/>
      <c r="K850" s="23"/>
      <c r="L850" s="182"/>
      <c r="M850" s="182"/>
      <c r="N850" s="182"/>
      <c r="O850" s="182"/>
      <c r="P850" s="182"/>
      <c r="Q850" s="182"/>
      <c r="R850" s="182"/>
      <c r="S850" s="182"/>
      <c r="T850" s="182"/>
      <c r="U850" s="182"/>
      <c r="V850" s="182"/>
      <c r="W850" s="182"/>
      <c r="X850" s="182"/>
      <c r="Y850" s="182"/>
      <c r="Z850" s="182"/>
      <c r="AA850" s="182"/>
      <c r="AB850" s="182"/>
      <c r="AC850" s="182"/>
      <c r="AD850" s="182"/>
      <c r="AE850" s="182"/>
      <c r="AF850" s="182"/>
      <c r="AG850" s="182"/>
      <c r="AH850" s="182"/>
      <c r="AI850" s="182"/>
      <c r="AJ850" s="182"/>
      <c r="AK850" s="182"/>
      <c r="AL850" s="182"/>
      <c r="AM850" s="182"/>
      <c r="AN850" s="182"/>
      <c r="AO850" s="182"/>
      <c r="AP850" s="23"/>
      <c r="AQ850" s="23"/>
      <c r="AR850" s="23"/>
      <c r="AS850" s="23"/>
      <c r="AT850" s="182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183"/>
      <c r="BS850" s="183"/>
      <c r="BT850" s="150"/>
      <c r="BU850" s="150"/>
      <c r="BV850" s="150"/>
      <c r="BW850" s="113"/>
      <c r="BX850" s="113"/>
      <c r="BY850" s="113"/>
      <c r="BZ850" s="23"/>
    </row>
    <row r="851" ht="15.75" customHeight="1">
      <c r="A851" s="148"/>
      <c r="B851" s="182"/>
      <c r="C851" s="23"/>
      <c r="D851" s="23"/>
      <c r="E851" s="23"/>
      <c r="F851" s="23"/>
      <c r="G851" s="23"/>
      <c r="H851" s="23"/>
      <c r="I851" s="23"/>
      <c r="J851" s="23"/>
      <c r="K851" s="23"/>
      <c r="L851" s="182"/>
      <c r="M851" s="182"/>
      <c r="N851" s="182"/>
      <c r="O851" s="182"/>
      <c r="P851" s="182"/>
      <c r="Q851" s="182"/>
      <c r="R851" s="182"/>
      <c r="S851" s="182"/>
      <c r="T851" s="182"/>
      <c r="U851" s="182"/>
      <c r="V851" s="182"/>
      <c r="W851" s="182"/>
      <c r="X851" s="182"/>
      <c r="Y851" s="182"/>
      <c r="Z851" s="182"/>
      <c r="AA851" s="182"/>
      <c r="AB851" s="182"/>
      <c r="AC851" s="182"/>
      <c r="AD851" s="182"/>
      <c r="AE851" s="182"/>
      <c r="AF851" s="182"/>
      <c r="AG851" s="182"/>
      <c r="AH851" s="182"/>
      <c r="AI851" s="182"/>
      <c r="AJ851" s="182"/>
      <c r="AK851" s="182"/>
      <c r="AL851" s="182"/>
      <c r="AM851" s="182"/>
      <c r="AN851" s="182"/>
      <c r="AO851" s="182"/>
      <c r="AP851" s="23"/>
      <c r="AQ851" s="23"/>
      <c r="AR851" s="23"/>
      <c r="AS851" s="23"/>
      <c r="AT851" s="182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183"/>
      <c r="BS851" s="183"/>
      <c r="BT851" s="150"/>
      <c r="BU851" s="150"/>
      <c r="BV851" s="150"/>
      <c r="BW851" s="113"/>
      <c r="BX851" s="113"/>
      <c r="BY851" s="113"/>
      <c r="BZ851" s="23"/>
    </row>
    <row r="852" ht="15.75" customHeight="1">
      <c r="A852" s="148"/>
      <c r="B852" s="182"/>
      <c r="C852" s="23"/>
      <c r="D852" s="23"/>
      <c r="E852" s="23"/>
      <c r="F852" s="23"/>
      <c r="G852" s="23"/>
      <c r="H852" s="23"/>
      <c r="I852" s="23"/>
      <c r="J852" s="23"/>
      <c r="K852" s="23"/>
      <c r="L852" s="182"/>
      <c r="M852" s="182"/>
      <c r="N852" s="182"/>
      <c r="O852" s="182"/>
      <c r="P852" s="182"/>
      <c r="Q852" s="182"/>
      <c r="R852" s="182"/>
      <c r="S852" s="182"/>
      <c r="T852" s="182"/>
      <c r="U852" s="182"/>
      <c r="V852" s="182"/>
      <c r="W852" s="182"/>
      <c r="X852" s="182"/>
      <c r="Y852" s="182"/>
      <c r="Z852" s="182"/>
      <c r="AA852" s="182"/>
      <c r="AB852" s="182"/>
      <c r="AC852" s="182"/>
      <c r="AD852" s="182"/>
      <c r="AE852" s="182"/>
      <c r="AF852" s="182"/>
      <c r="AG852" s="182"/>
      <c r="AH852" s="182"/>
      <c r="AI852" s="182"/>
      <c r="AJ852" s="182"/>
      <c r="AK852" s="182"/>
      <c r="AL852" s="182"/>
      <c r="AM852" s="182"/>
      <c r="AN852" s="182"/>
      <c r="AO852" s="182"/>
      <c r="AP852" s="23"/>
      <c r="AQ852" s="23"/>
      <c r="AR852" s="23"/>
      <c r="AS852" s="23"/>
      <c r="AT852" s="182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183"/>
      <c r="BS852" s="183"/>
      <c r="BT852" s="150"/>
      <c r="BU852" s="150"/>
      <c r="BV852" s="150"/>
      <c r="BW852" s="113"/>
      <c r="BX852" s="113"/>
      <c r="BY852" s="113"/>
      <c r="BZ852" s="23"/>
    </row>
    <row r="853" ht="15.75" customHeight="1">
      <c r="A853" s="148"/>
      <c r="B853" s="182"/>
      <c r="C853" s="23"/>
      <c r="D853" s="23"/>
      <c r="E853" s="23"/>
      <c r="F853" s="23"/>
      <c r="G853" s="23"/>
      <c r="H853" s="23"/>
      <c r="I853" s="23"/>
      <c r="J853" s="23"/>
      <c r="K853" s="23"/>
      <c r="L853" s="182"/>
      <c r="M853" s="182"/>
      <c r="N853" s="182"/>
      <c r="O853" s="182"/>
      <c r="P853" s="182"/>
      <c r="Q853" s="182"/>
      <c r="R853" s="182"/>
      <c r="S853" s="182"/>
      <c r="T853" s="182"/>
      <c r="U853" s="182"/>
      <c r="V853" s="182"/>
      <c r="W853" s="182"/>
      <c r="X853" s="182"/>
      <c r="Y853" s="182"/>
      <c r="Z853" s="182"/>
      <c r="AA853" s="182"/>
      <c r="AB853" s="182"/>
      <c r="AC853" s="182"/>
      <c r="AD853" s="182"/>
      <c r="AE853" s="182"/>
      <c r="AF853" s="182"/>
      <c r="AG853" s="182"/>
      <c r="AH853" s="182"/>
      <c r="AI853" s="182"/>
      <c r="AJ853" s="182"/>
      <c r="AK853" s="182"/>
      <c r="AL853" s="182"/>
      <c r="AM853" s="182"/>
      <c r="AN853" s="182"/>
      <c r="AO853" s="182"/>
      <c r="AP853" s="23"/>
      <c r="AQ853" s="23"/>
      <c r="AR853" s="23"/>
      <c r="AS853" s="23"/>
      <c r="AT853" s="182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183"/>
      <c r="BS853" s="183"/>
      <c r="BT853" s="150"/>
      <c r="BU853" s="150"/>
      <c r="BV853" s="150"/>
      <c r="BW853" s="113"/>
      <c r="BX853" s="113"/>
      <c r="BY853" s="113"/>
      <c r="BZ853" s="23"/>
    </row>
    <row r="854" ht="15.75" customHeight="1">
      <c r="A854" s="148"/>
      <c r="B854" s="182"/>
      <c r="C854" s="23"/>
      <c r="D854" s="23"/>
      <c r="E854" s="23"/>
      <c r="F854" s="23"/>
      <c r="G854" s="23"/>
      <c r="H854" s="23"/>
      <c r="I854" s="23"/>
      <c r="J854" s="23"/>
      <c r="K854" s="23"/>
      <c r="L854" s="182"/>
      <c r="M854" s="182"/>
      <c r="N854" s="182"/>
      <c r="O854" s="182"/>
      <c r="P854" s="182"/>
      <c r="Q854" s="182"/>
      <c r="R854" s="182"/>
      <c r="S854" s="182"/>
      <c r="T854" s="182"/>
      <c r="U854" s="182"/>
      <c r="V854" s="182"/>
      <c r="W854" s="182"/>
      <c r="X854" s="182"/>
      <c r="Y854" s="182"/>
      <c r="Z854" s="182"/>
      <c r="AA854" s="182"/>
      <c r="AB854" s="182"/>
      <c r="AC854" s="182"/>
      <c r="AD854" s="182"/>
      <c r="AE854" s="182"/>
      <c r="AF854" s="182"/>
      <c r="AG854" s="182"/>
      <c r="AH854" s="182"/>
      <c r="AI854" s="182"/>
      <c r="AJ854" s="182"/>
      <c r="AK854" s="182"/>
      <c r="AL854" s="182"/>
      <c r="AM854" s="182"/>
      <c r="AN854" s="182"/>
      <c r="AO854" s="182"/>
      <c r="AP854" s="23"/>
      <c r="AQ854" s="23"/>
      <c r="AR854" s="23"/>
      <c r="AS854" s="23"/>
      <c r="AT854" s="182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183"/>
      <c r="BS854" s="183"/>
      <c r="BT854" s="150"/>
      <c r="BU854" s="150"/>
      <c r="BV854" s="150"/>
      <c r="BW854" s="113"/>
      <c r="BX854" s="113"/>
      <c r="BY854" s="113"/>
      <c r="BZ854" s="23"/>
    </row>
    <row r="855" ht="15.75" customHeight="1">
      <c r="A855" s="148"/>
      <c r="B855" s="182"/>
      <c r="C855" s="23"/>
      <c r="D855" s="23"/>
      <c r="E855" s="23"/>
      <c r="F855" s="23"/>
      <c r="G855" s="23"/>
      <c r="H855" s="23"/>
      <c r="I855" s="23"/>
      <c r="J855" s="23"/>
      <c r="K855" s="23"/>
      <c r="L855" s="182"/>
      <c r="M855" s="182"/>
      <c r="N855" s="182"/>
      <c r="O855" s="182"/>
      <c r="P855" s="182"/>
      <c r="Q855" s="182"/>
      <c r="R855" s="182"/>
      <c r="S855" s="182"/>
      <c r="T855" s="182"/>
      <c r="U855" s="182"/>
      <c r="V855" s="182"/>
      <c r="W855" s="182"/>
      <c r="X855" s="182"/>
      <c r="Y855" s="182"/>
      <c r="Z855" s="182"/>
      <c r="AA855" s="182"/>
      <c r="AB855" s="182"/>
      <c r="AC855" s="182"/>
      <c r="AD855" s="182"/>
      <c r="AE855" s="182"/>
      <c r="AF855" s="182"/>
      <c r="AG855" s="182"/>
      <c r="AH855" s="182"/>
      <c r="AI855" s="182"/>
      <c r="AJ855" s="182"/>
      <c r="AK855" s="182"/>
      <c r="AL855" s="182"/>
      <c r="AM855" s="182"/>
      <c r="AN855" s="182"/>
      <c r="AO855" s="182"/>
      <c r="AP855" s="23"/>
      <c r="AQ855" s="23"/>
      <c r="AR855" s="23"/>
      <c r="AS855" s="23"/>
      <c r="AT855" s="182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183"/>
      <c r="BS855" s="183"/>
      <c r="BT855" s="150"/>
      <c r="BU855" s="150"/>
      <c r="BV855" s="150"/>
      <c r="BW855" s="113"/>
      <c r="BX855" s="113"/>
      <c r="BY855" s="113"/>
      <c r="BZ855" s="23"/>
    </row>
    <row r="856" ht="15.75" customHeight="1">
      <c r="A856" s="148"/>
      <c r="B856" s="182"/>
      <c r="C856" s="23"/>
      <c r="D856" s="23"/>
      <c r="E856" s="23"/>
      <c r="F856" s="23"/>
      <c r="G856" s="23"/>
      <c r="H856" s="23"/>
      <c r="I856" s="23"/>
      <c r="J856" s="23"/>
      <c r="K856" s="23"/>
      <c r="L856" s="182"/>
      <c r="M856" s="182"/>
      <c r="N856" s="182"/>
      <c r="O856" s="182"/>
      <c r="P856" s="182"/>
      <c r="Q856" s="182"/>
      <c r="R856" s="182"/>
      <c r="S856" s="182"/>
      <c r="T856" s="182"/>
      <c r="U856" s="182"/>
      <c r="V856" s="182"/>
      <c r="W856" s="182"/>
      <c r="X856" s="182"/>
      <c r="Y856" s="182"/>
      <c r="Z856" s="182"/>
      <c r="AA856" s="182"/>
      <c r="AB856" s="182"/>
      <c r="AC856" s="182"/>
      <c r="AD856" s="182"/>
      <c r="AE856" s="182"/>
      <c r="AF856" s="182"/>
      <c r="AG856" s="182"/>
      <c r="AH856" s="182"/>
      <c r="AI856" s="182"/>
      <c r="AJ856" s="182"/>
      <c r="AK856" s="182"/>
      <c r="AL856" s="182"/>
      <c r="AM856" s="182"/>
      <c r="AN856" s="182"/>
      <c r="AO856" s="182"/>
      <c r="AP856" s="23"/>
      <c r="AQ856" s="23"/>
      <c r="AR856" s="23"/>
      <c r="AS856" s="23"/>
      <c r="AT856" s="182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183"/>
      <c r="BS856" s="183"/>
      <c r="BT856" s="150"/>
      <c r="BU856" s="150"/>
      <c r="BV856" s="150"/>
      <c r="BW856" s="113"/>
      <c r="BX856" s="113"/>
      <c r="BY856" s="113"/>
      <c r="BZ856" s="23"/>
    </row>
    <row r="857" ht="15.75" customHeight="1">
      <c r="A857" s="148"/>
      <c r="B857" s="182"/>
      <c r="C857" s="23"/>
      <c r="D857" s="23"/>
      <c r="E857" s="23"/>
      <c r="F857" s="23"/>
      <c r="G857" s="23"/>
      <c r="H857" s="23"/>
      <c r="I857" s="23"/>
      <c r="J857" s="23"/>
      <c r="K857" s="23"/>
      <c r="L857" s="182"/>
      <c r="M857" s="182"/>
      <c r="N857" s="182"/>
      <c r="O857" s="182"/>
      <c r="P857" s="182"/>
      <c r="Q857" s="182"/>
      <c r="R857" s="182"/>
      <c r="S857" s="182"/>
      <c r="T857" s="182"/>
      <c r="U857" s="182"/>
      <c r="V857" s="182"/>
      <c r="W857" s="182"/>
      <c r="X857" s="182"/>
      <c r="Y857" s="182"/>
      <c r="Z857" s="182"/>
      <c r="AA857" s="182"/>
      <c r="AB857" s="182"/>
      <c r="AC857" s="182"/>
      <c r="AD857" s="182"/>
      <c r="AE857" s="182"/>
      <c r="AF857" s="182"/>
      <c r="AG857" s="182"/>
      <c r="AH857" s="182"/>
      <c r="AI857" s="182"/>
      <c r="AJ857" s="182"/>
      <c r="AK857" s="182"/>
      <c r="AL857" s="182"/>
      <c r="AM857" s="182"/>
      <c r="AN857" s="182"/>
      <c r="AO857" s="182"/>
      <c r="AP857" s="23"/>
      <c r="AQ857" s="23"/>
      <c r="AR857" s="23"/>
      <c r="AS857" s="23"/>
      <c r="AT857" s="182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183"/>
      <c r="BS857" s="183"/>
      <c r="BT857" s="150"/>
      <c r="BU857" s="150"/>
      <c r="BV857" s="150"/>
      <c r="BW857" s="113"/>
      <c r="BX857" s="113"/>
      <c r="BY857" s="113"/>
      <c r="BZ857" s="23"/>
    </row>
    <row r="858" ht="15.75" customHeight="1">
      <c r="A858" s="148"/>
      <c r="B858" s="182"/>
      <c r="C858" s="23"/>
      <c r="D858" s="23"/>
      <c r="E858" s="23"/>
      <c r="F858" s="23"/>
      <c r="G858" s="23"/>
      <c r="H858" s="23"/>
      <c r="I858" s="23"/>
      <c r="J858" s="23"/>
      <c r="K858" s="23"/>
      <c r="L858" s="182"/>
      <c r="M858" s="182"/>
      <c r="N858" s="182"/>
      <c r="O858" s="182"/>
      <c r="P858" s="182"/>
      <c r="Q858" s="182"/>
      <c r="R858" s="182"/>
      <c r="S858" s="182"/>
      <c r="T858" s="182"/>
      <c r="U858" s="182"/>
      <c r="V858" s="182"/>
      <c r="W858" s="182"/>
      <c r="X858" s="182"/>
      <c r="Y858" s="182"/>
      <c r="Z858" s="182"/>
      <c r="AA858" s="182"/>
      <c r="AB858" s="182"/>
      <c r="AC858" s="182"/>
      <c r="AD858" s="182"/>
      <c r="AE858" s="182"/>
      <c r="AF858" s="182"/>
      <c r="AG858" s="182"/>
      <c r="AH858" s="182"/>
      <c r="AI858" s="182"/>
      <c r="AJ858" s="182"/>
      <c r="AK858" s="182"/>
      <c r="AL858" s="182"/>
      <c r="AM858" s="182"/>
      <c r="AN858" s="182"/>
      <c r="AO858" s="182"/>
      <c r="AP858" s="23"/>
      <c r="AQ858" s="23"/>
      <c r="AR858" s="23"/>
      <c r="AS858" s="23"/>
      <c r="AT858" s="182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183"/>
      <c r="BS858" s="183"/>
      <c r="BT858" s="150"/>
      <c r="BU858" s="150"/>
      <c r="BV858" s="150"/>
      <c r="BW858" s="113"/>
      <c r="BX858" s="113"/>
      <c r="BY858" s="113"/>
      <c r="BZ858" s="23"/>
    </row>
    <row r="859" ht="15.75" customHeight="1">
      <c r="A859" s="148"/>
      <c r="B859" s="182"/>
      <c r="C859" s="23"/>
      <c r="D859" s="23"/>
      <c r="E859" s="23"/>
      <c r="F859" s="23"/>
      <c r="G859" s="23"/>
      <c r="H859" s="23"/>
      <c r="I859" s="23"/>
      <c r="J859" s="23"/>
      <c r="K859" s="23"/>
      <c r="L859" s="182"/>
      <c r="M859" s="182"/>
      <c r="N859" s="182"/>
      <c r="O859" s="182"/>
      <c r="P859" s="182"/>
      <c r="Q859" s="182"/>
      <c r="R859" s="182"/>
      <c r="S859" s="182"/>
      <c r="T859" s="182"/>
      <c r="U859" s="182"/>
      <c r="V859" s="182"/>
      <c r="W859" s="182"/>
      <c r="X859" s="182"/>
      <c r="Y859" s="182"/>
      <c r="Z859" s="182"/>
      <c r="AA859" s="182"/>
      <c r="AB859" s="182"/>
      <c r="AC859" s="182"/>
      <c r="AD859" s="182"/>
      <c r="AE859" s="182"/>
      <c r="AF859" s="182"/>
      <c r="AG859" s="182"/>
      <c r="AH859" s="182"/>
      <c r="AI859" s="182"/>
      <c r="AJ859" s="182"/>
      <c r="AK859" s="182"/>
      <c r="AL859" s="182"/>
      <c r="AM859" s="182"/>
      <c r="AN859" s="182"/>
      <c r="AO859" s="182"/>
      <c r="AP859" s="23"/>
      <c r="AQ859" s="23"/>
      <c r="AR859" s="23"/>
      <c r="AS859" s="23"/>
      <c r="AT859" s="182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183"/>
      <c r="BS859" s="183"/>
      <c r="BT859" s="150"/>
      <c r="BU859" s="150"/>
      <c r="BV859" s="150"/>
      <c r="BW859" s="113"/>
      <c r="BX859" s="113"/>
      <c r="BY859" s="113"/>
      <c r="BZ859" s="23"/>
    </row>
    <row r="860" ht="15.75" customHeight="1">
      <c r="A860" s="148"/>
      <c r="B860" s="182"/>
      <c r="C860" s="23"/>
      <c r="D860" s="23"/>
      <c r="E860" s="23"/>
      <c r="F860" s="23"/>
      <c r="G860" s="23"/>
      <c r="H860" s="23"/>
      <c r="I860" s="23"/>
      <c r="J860" s="23"/>
      <c r="K860" s="23"/>
      <c r="L860" s="182"/>
      <c r="M860" s="182"/>
      <c r="N860" s="182"/>
      <c r="O860" s="182"/>
      <c r="P860" s="182"/>
      <c r="Q860" s="182"/>
      <c r="R860" s="182"/>
      <c r="S860" s="182"/>
      <c r="T860" s="182"/>
      <c r="U860" s="182"/>
      <c r="V860" s="182"/>
      <c r="W860" s="182"/>
      <c r="X860" s="182"/>
      <c r="Y860" s="182"/>
      <c r="Z860" s="182"/>
      <c r="AA860" s="182"/>
      <c r="AB860" s="182"/>
      <c r="AC860" s="182"/>
      <c r="AD860" s="182"/>
      <c r="AE860" s="182"/>
      <c r="AF860" s="182"/>
      <c r="AG860" s="182"/>
      <c r="AH860" s="182"/>
      <c r="AI860" s="182"/>
      <c r="AJ860" s="182"/>
      <c r="AK860" s="182"/>
      <c r="AL860" s="182"/>
      <c r="AM860" s="182"/>
      <c r="AN860" s="182"/>
      <c r="AO860" s="182"/>
      <c r="AP860" s="23"/>
      <c r="AQ860" s="23"/>
      <c r="AR860" s="23"/>
      <c r="AS860" s="23"/>
      <c r="AT860" s="182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183"/>
      <c r="BS860" s="183"/>
      <c r="BT860" s="150"/>
      <c r="BU860" s="150"/>
      <c r="BV860" s="150"/>
      <c r="BW860" s="113"/>
      <c r="BX860" s="113"/>
      <c r="BY860" s="113"/>
      <c r="BZ860" s="23"/>
    </row>
    <row r="861" ht="15.75" customHeight="1">
      <c r="A861" s="148"/>
      <c r="B861" s="182"/>
      <c r="C861" s="23"/>
      <c r="D861" s="23"/>
      <c r="E861" s="23"/>
      <c r="F861" s="23"/>
      <c r="G861" s="23"/>
      <c r="H861" s="23"/>
      <c r="I861" s="23"/>
      <c r="J861" s="23"/>
      <c r="K861" s="23"/>
      <c r="L861" s="182"/>
      <c r="M861" s="182"/>
      <c r="N861" s="182"/>
      <c r="O861" s="182"/>
      <c r="P861" s="182"/>
      <c r="Q861" s="182"/>
      <c r="R861" s="182"/>
      <c r="S861" s="182"/>
      <c r="T861" s="182"/>
      <c r="U861" s="182"/>
      <c r="V861" s="182"/>
      <c r="W861" s="182"/>
      <c r="X861" s="182"/>
      <c r="Y861" s="182"/>
      <c r="Z861" s="182"/>
      <c r="AA861" s="182"/>
      <c r="AB861" s="182"/>
      <c r="AC861" s="182"/>
      <c r="AD861" s="182"/>
      <c r="AE861" s="182"/>
      <c r="AF861" s="182"/>
      <c r="AG861" s="182"/>
      <c r="AH861" s="182"/>
      <c r="AI861" s="182"/>
      <c r="AJ861" s="182"/>
      <c r="AK861" s="182"/>
      <c r="AL861" s="182"/>
      <c r="AM861" s="182"/>
      <c r="AN861" s="182"/>
      <c r="AO861" s="182"/>
      <c r="AP861" s="23"/>
      <c r="AQ861" s="23"/>
      <c r="AR861" s="23"/>
      <c r="AS861" s="23"/>
      <c r="AT861" s="182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183"/>
      <c r="BS861" s="183"/>
      <c r="BT861" s="150"/>
      <c r="BU861" s="150"/>
      <c r="BV861" s="150"/>
      <c r="BW861" s="113"/>
      <c r="BX861" s="113"/>
      <c r="BY861" s="113"/>
      <c r="BZ861" s="23"/>
    </row>
    <row r="862" ht="15.75" customHeight="1">
      <c r="A862" s="148"/>
      <c r="B862" s="182"/>
      <c r="C862" s="23"/>
      <c r="D862" s="23"/>
      <c r="E862" s="23"/>
      <c r="F862" s="23"/>
      <c r="G862" s="23"/>
      <c r="H862" s="23"/>
      <c r="I862" s="23"/>
      <c r="J862" s="23"/>
      <c r="K862" s="23"/>
      <c r="L862" s="182"/>
      <c r="M862" s="182"/>
      <c r="N862" s="182"/>
      <c r="O862" s="182"/>
      <c r="P862" s="182"/>
      <c r="Q862" s="182"/>
      <c r="R862" s="182"/>
      <c r="S862" s="182"/>
      <c r="T862" s="182"/>
      <c r="U862" s="182"/>
      <c r="V862" s="182"/>
      <c r="W862" s="182"/>
      <c r="X862" s="182"/>
      <c r="Y862" s="182"/>
      <c r="Z862" s="182"/>
      <c r="AA862" s="182"/>
      <c r="AB862" s="182"/>
      <c r="AC862" s="182"/>
      <c r="AD862" s="182"/>
      <c r="AE862" s="182"/>
      <c r="AF862" s="182"/>
      <c r="AG862" s="182"/>
      <c r="AH862" s="182"/>
      <c r="AI862" s="182"/>
      <c r="AJ862" s="182"/>
      <c r="AK862" s="182"/>
      <c r="AL862" s="182"/>
      <c r="AM862" s="182"/>
      <c r="AN862" s="182"/>
      <c r="AO862" s="182"/>
      <c r="AP862" s="23"/>
      <c r="AQ862" s="23"/>
      <c r="AR862" s="23"/>
      <c r="AS862" s="23"/>
      <c r="AT862" s="182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183"/>
      <c r="BS862" s="183"/>
      <c r="BT862" s="150"/>
      <c r="BU862" s="150"/>
      <c r="BV862" s="150"/>
      <c r="BW862" s="113"/>
      <c r="BX862" s="113"/>
      <c r="BY862" s="113"/>
      <c r="BZ862" s="23"/>
    </row>
    <row r="863" ht="15.75" customHeight="1">
      <c r="A863" s="148"/>
      <c r="B863" s="182"/>
      <c r="C863" s="23"/>
      <c r="D863" s="23"/>
      <c r="E863" s="23"/>
      <c r="F863" s="23"/>
      <c r="G863" s="23"/>
      <c r="H863" s="23"/>
      <c r="I863" s="23"/>
      <c r="J863" s="23"/>
      <c r="K863" s="23"/>
      <c r="L863" s="182"/>
      <c r="M863" s="182"/>
      <c r="N863" s="182"/>
      <c r="O863" s="182"/>
      <c r="P863" s="182"/>
      <c r="Q863" s="182"/>
      <c r="R863" s="182"/>
      <c r="S863" s="182"/>
      <c r="T863" s="182"/>
      <c r="U863" s="182"/>
      <c r="V863" s="182"/>
      <c r="W863" s="182"/>
      <c r="X863" s="182"/>
      <c r="Y863" s="182"/>
      <c r="Z863" s="182"/>
      <c r="AA863" s="182"/>
      <c r="AB863" s="182"/>
      <c r="AC863" s="182"/>
      <c r="AD863" s="182"/>
      <c r="AE863" s="182"/>
      <c r="AF863" s="182"/>
      <c r="AG863" s="182"/>
      <c r="AH863" s="182"/>
      <c r="AI863" s="182"/>
      <c r="AJ863" s="182"/>
      <c r="AK863" s="182"/>
      <c r="AL863" s="182"/>
      <c r="AM863" s="182"/>
      <c r="AN863" s="182"/>
      <c r="AO863" s="182"/>
      <c r="AP863" s="23"/>
      <c r="AQ863" s="23"/>
      <c r="AR863" s="23"/>
      <c r="AS863" s="23"/>
      <c r="AT863" s="182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183"/>
      <c r="BS863" s="183"/>
      <c r="BT863" s="150"/>
      <c r="BU863" s="150"/>
      <c r="BV863" s="150"/>
      <c r="BW863" s="113"/>
      <c r="BX863" s="113"/>
      <c r="BY863" s="113"/>
      <c r="BZ863" s="23"/>
    </row>
    <row r="864" ht="15.75" customHeight="1">
      <c r="A864" s="148"/>
      <c r="B864" s="182"/>
      <c r="C864" s="23"/>
      <c r="D864" s="23"/>
      <c r="E864" s="23"/>
      <c r="F864" s="23"/>
      <c r="G864" s="23"/>
      <c r="H864" s="23"/>
      <c r="I864" s="23"/>
      <c r="J864" s="23"/>
      <c r="K864" s="23"/>
      <c r="L864" s="182"/>
      <c r="M864" s="182"/>
      <c r="N864" s="182"/>
      <c r="O864" s="182"/>
      <c r="P864" s="182"/>
      <c r="Q864" s="182"/>
      <c r="R864" s="182"/>
      <c r="S864" s="182"/>
      <c r="T864" s="182"/>
      <c r="U864" s="182"/>
      <c r="V864" s="182"/>
      <c r="W864" s="182"/>
      <c r="X864" s="182"/>
      <c r="Y864" s="182"/>
      <c r="Z864" s="182"/>
      <c r="AA864" s="182"/>
      <c r="AB864" s="182"/>
      <c r="AC864" s="182"/>
      <c r="AD864" s="182"/>
      <c r="AE864" s="182"/>
      <c r="AF864" s="182"/>
      <c r="AG864" s="182"/>
      <c r="AH864" s="182"/>
      <c r="AI864" s="182"/>
      <c r="AJ864" s="182"/>
      <c r="AK864" s="182"/>
      <c r="AL864" s="182"/>
      <c r="AM864" s="182"/>
      <c r="AN864" s="182"/>
      <c r="AO864" s="182"/>
      <c r="AP864" s="23"/>
      <c r="AQ864" s="23"/>
      <c r="AR864" s="23"/>
      <c r="AS864" s="23"/>
      <c r="AT864" s="182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183"/>
      <c r="BS864" s="183"/>
      <c r="BT864" s="150"/>
      <c r="BU864" s="150"/>
      <c r="BV864" s="150"/>
      <c r="BW864" s="113"/>
      <c r="BX864" s="113"/>
      <c r="BY864" s="113"/>
      <c r="BZ864" s="23"/>
    </row>
    <row r="865" ht="15.75" customHeight="1">
      <c r="A865" s="148"/>
      <c r="B865" s="182"/>
      <c r="C865" s="23"/>
      <c r="D865" s="23"/>
      <c r="E865" s="23"/>
      <c r="F865" s="23"/>
      <c r="G865" s="23"/>
      <c r="H865" s="23"/>
      <c r="I865" s="23"/>
      <c r="J865" s="23"/>
      <c r="K865" s="23"/>
      <c r="L865" s="182"/>
      <c r="M865" s="182"/>
      <c r="N865" s="182"/>
      <c r="O865" s="182"/>
      <c r="P865" s="182"/>
      <c r="Q865" s="182"/>
      <c r="R865" s="182"/>
      <c r="S865" s="182"/>
      <c r="T865" s="182"/>
      <c r="U865" s="182"/>
      <c r="V865" s="182"/>
      <c r="W865" s="182"/>
      <c r="X865" s="182"/>
      <c r="Y865" s="182"/>
      <c r="Z865" s="182"/>
      <c r="AA865" s="182"/>
      <c r="AB865" s="182"/>
      <c r="AC865" s="182"/>
      <c r="AD865" s="182"/>
      <c r="AE865" s="182"/>
      <c r="AF865" s="182"/>
      <c r="AG865" s="182"/>
      <c r="AH865" s="182"/>
      <c r="AI865" s="182"/>
      <c r="AJ865" s="182"/>
      <c r="AK865" s="182"/>
      <c r="AL865" s="182"/>
      <c r="AM865" s="182"/>
      <c r="AN865" s="182"/>
      <c r="AO865" s="182"/>
      <c r="AP865" s="23"/>
      <c r="AQ865" s="23"/>
      <c r="AR865" s="23"/>
      <c r="AS865" s="23"/>
      <c r="AT865" s="182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183"/>
      <c r="BS865" s="183"/>
      <c r="BT865" s="150"/>
      <c r="BU865" s="150"/>
      <c r="BV865" s="150"/>
      <c r="BW865" s="113"/>
      <c r="BX865" s="113"/>
      <c r="BY865" s="113"/>
      <c r="BZ865" s="23"/>
    </row>
    <row r="866" ht="15.75" customHeight="1">
      <c r="A866" s="148"/>
      <c r="B866" s="182"/>
      <c r="C866" s="23"/>
      <c r="D866" s="23"/>
      <c r="E866" s="23"/>
      <c r="F866" s="23"/>
      <c r="G866" s="23"/>
      <c r="H866" s="23"/>
      <c r="I866" s="23"/>
      <c r="J866" s="23"/>
      <c r="K866" s="23"/>
      <c r="L866" s="182"/>
      <c r="M866" s="182"/>
      <c r="N866" s="182"/>
      <c r="O866" s="182"/>
      <c r="P866" s="182"/>
      <c r="Q866" s="182"/>
      <c r="R866" s="182"/>
      <c r="S866" s="182"/>
      <c r="T866" s="182"/>
      <c r="U866" s="182"/>
      <c r="V866" s="182"/>
      <c r="W866" s="182"/>
      <c r="X866" s="182"/>
      <c r="Y866" s="182"/>
      <c r="Z866" s="182"/>
      <c r="AA866" s="182"/>
      <c r="AB866" s="182"/>
      <c r="AC866" s="182"/>
      <c r="AD866" s="182"/>
      <c r="AE866" s="182"/>
      <c r="AF866" s="182"/>
      <c r="AG866" s="182"/>
      <c r="AH866" s="182"/>
      <c r="AI866" s="182"/>
      <c r="AJ866" s="182"/>
      <c r="AK866" s="182"/>
      <c r="AL866" s="182"/>
      <c r="AM866" s="182"/>
      <c r="AN866" s="182"/>
      <c r="AO866" s="182"/>
      <c r="AP866" s="23"/>
      <c r="AQ866" s="23"/>
      <c r="AR866" s="23"/>
      <c r="AS866" s="23"/>
      <c r="AT866" s="182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183"/>
      <c r="BS866" s="183"/>
      <c r="BT866" s="150"/>
      <c r="BU866" s="150"/>
      <c r="BV866" s="150"/>
      <c r="BW866" s="113"/>
      <c r="BX866" s="113"/>
      <c r="BY866" s="113"/>
      <c r="BZ866" s="23"/>
    </row>
    <row r="867" ht="15.75" customHeight="1">
      <c r="A867" s="148"/>
      <c r="B867" s="182"/>
      <c r="C867" s="23"/>
      <c r="D867" s="23"/>
      <c r="E867" s="23"/>
      <c r="F867" s="23"/>
      <c r="G867" s="23"/>
      <c r="H867" s="23"/>
      <c r="I867" s="23"/>
      <c r="J867" s="23"/>
      <c r="K867" s="23"/>
      <c r="L867" s="182"/>
      <c r="M867" s="182"/>
      <c r="N867" s="182"/>
      <c r="O867" s="182"/>
      <c r="P867" s="182"/>
      <c r="Q867" s="182"/>
      <c r="R867" s="182"/>
      <c r="S867" s="182"/>
      <c r="T867" s="182"/>
      <c r="U867" s="182"/>
      <c r="V867" s="182"/>
      <c r="W867" s="182"/>
      <c r="X867" s="182"/>
      <c r="Y867" s="182"/>
      <c r="Z867" s="182"/>
      <c r="AA867" s="182"/>
      <c r="AB867" s="182"/>
      <c r="AC867" s="182"/>
      <c r="AD867" s="182"/>
      <c r="AE867" s="182"/>
      <c r="AF867" s="182"/>
      <c r="AG867" s="182"/>
      <c r="AH867" s="182"/>
      <c r="AI867" s="182"/>
      <c r="AJ867" s="182"/>
      <c r="AK867" s="182"/>
      <c r="AL867" s="182"/>
      <c r="AM867" s="182"/>
      <c r="AN867" s="182"/>
      <c r="AO867" s="182"/>
      <c r="AP867" s="23"/>
      <c r="AQ867" s="23"/>
      <c r="AR867" s="23"/>
      <c r="AS867" s="23"/>
      <c r="AT867" s="182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183"/>
      <c r="BS867" s="183"/>
      <c r="BT867" s="150"/>
      <c r="BU867" s="150"/>
      <c r="BV867" s="150"/>
      <c r="BW867" s="113"/>
      <c r="BX867" s="113"/>
      <c r="BY867" s="113"/>
      <c r="BZ867" s="23"/>
    </row>
    <row r="868" ht="15.75" customHeight="1">
      <c r="A868" s="148"/>
      <c r="B868" s="182"/>
      <c r="C868" s="23"/>
      <c r="D868" s="23"/>
      <c r="E868" s="23"/>
      <c r="F868" s="23"/>
      <c r="G868" s="23"/>
      <c r="H868" s="23"/>
      <c r="I868" s="23"/>
      <c r="J868" s="23"/>
      <c r="K868" s="23"/>
      <c r="L868" s="182"/>
      <c r="M868" s="182"/>
      <c r="N868" s="182"/>
      <c r="O868" s="182"/>
      <c r="P868" s="182"/>
      <c r="Q868" s="182"/>
      <c r="R868" s="182"/>
      <c r="S868" s="182"/>
      <c r="T868" s="182"/>
      <c r="U868" s="182"/>
      <c r="V868" s="182"/>
      <c r="W868" s="182"/>
      <c r="X868" s="182"/>
      <c r="Y868" s="182"/>
      <c r="Z868" s="182"/>
      <c r="AA868" s="182"/>
      <c r="AB868" s="182"/>
      <c r="AC868" s="182"/>
      <c r="AD868" s="182"/>
      <c r="AE868" s="182"/>
      <c r="AF868" s="182"/>
      <c r="AG868" s="182"/>
      <c r="AH868" s="182"/>
      <c r="AI868" s="182"/>
      <c r="AJ868" s="182"/>
      <c r="AK868" s="182"/>
      <c r="AL868" s="182"/>
      <c r="AM868" s="182"/>
      <c r="AN868" s="182"/>
      <c r="AO868" s="182"/>
      <c r="AP868" s="23"/>
      <c r="AQ868" s="23"/>
      <c r="AR868" s="23"/>
      <c r="AS868" s="23"/>
      <c r="AT868" s="182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183"/>
      <c r="BS868" s="183"/>
      <c r="BT868" s="150"/>
      <c r="BU868" s="150"/>
      <c r="BV868" s="150"/>
      <c r="BW868" s="113"/>
      <c r="BX868" s="113"/>
      <c r="BY868" s="113"/>
      <c r="BZ868" s="23"/>
    </row>
    <row r="869" ht="15.75" customHeight="1">
      <c r="A869" s="148"/>
      <c r="B869" s="182"/>
      <c r="C869" s="23"/>
      <c r="D869" s="23"/>
      <c r="E869" s="23"/>
      <c r="F869" s="23"/>
      <c r="G869" s="23"/>
      <c r="H869" s="23"/>
      <c r="I869" s="23"/>
      <c r="J869" s="23"/>
      <c r="K869" s="23"/>
      <c r="L869" s="182"/>
      <c r="M869" s="182"/>
      <c r="N869" s="182"/>
      <c r="O869" s="182"/>
      <c r="P869" s="182"/>
      <c r="Q869" s="182"/>
      <c r="R869" s="182"/>
      <c r="S869" s="182"/>
      <c r="T869" s="182"/>
      <c r="U869" s="182"/>
      <c r="V869" s="182"/>
      <c r="W869" s="182"/>
      <c r="X869" s="182"/>
      <c r="Y869" s="182"/>
      <c r="Z869" s="182"/>
      <c r="AA869" s="182"/>
      <c r="AB869" s="182"/>
      <c r="AC869" s="182"/>
      <c r="AD869" s="182"/>
      <c r="AE869" s="182"/>
      <c r="AF869" s="182"/>
      <c r="AG869" s="182"/>
      <c r="AH869" s="182"/>
      <c r="AI869" s="182"/>
      <c r="AJ869" s="182"/>
      <c r="AK869" s="182"/>
      <c r="AL869" s="182"/>
      <c r="AM869" s="182"/>
      <c r="AN869" s="182"/>
      <c r="AO869" s="182"/>
      <c r="AP869" s="23"/>
      <c r="AQ869" s="23"/>
      <c r="AR869" s="23"/>
      <c r="AS869" s="23"/>
      <c r="AT869" s="182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183"/>
      <c r="BS869" s="183"/>
      <c r="BT869" s="150"/>
      <c r="BU869" s="150"/>
      <c r="BV869" s="150"/>
      <c r="BW869" s="113"/>
      <c r="BX869" s="113"/>
      <c r="BY869" s="113"/>
      <c r="BZ869" s="23"/>
    </row>
    <row r="870" ht="15.75" customHeight="1">
      <c r="A870" s="148"/>
      <c r="B870" s="182"/>
      <c r="C870" s="23"/>
      <c r="D870" s="23"/>
      <c r="E870" s="23"/>
      <c r="F870" s="23"/>
      <c r="G870" s="23"/>
      <c r="H870" s="23"/>
      <c r="I870" s="23"/>
      <c r="J870" s="23"/>
      <c r="K870" s="23"/>
      <c r="L870" s="182"/>
      <c r="M870" s="182"/>
      <c r="N870" s="182"/>
      <c r="O870" s="182"/>
      <c r="P870" s="182"/>
      <c r="Q870" s="182"/>
      <c r="R870" s="182"/>
      <c r="S870" s="182"/>
      <c r="T870" s="182"/>
      <c r="U870" s="182"/>
      <c r="V870" s="182"/>
      <c r="W870" s="182"/>
      <c r="X870" s="182"/>
      <c r="Y870" s="182"/>
      <c r="Z870" s="182"/>
      <c r="AA870" s="182"/>
      <c r="AB870" s="182"/>
      <c r="AC870" s="182"/>
      <c r="AD870" s="182"/>
      <c r="AE870" s="182"/>
      <c r="AF870" s="182"/>
      <c r="AG870" s="182"/>
      <c r="AH870" s="182"/>
      <c r="AI870" s="182"/>
      <c r="AJ870" s="182"/>
      <c r="AK870" s="182"/>
      <c r="AL870" s="182"/>
      <c r="AM870" s="182"/>
      <c r="AN870" s="182"/>
      <c r="AO870" s="182"/>
      <c r="AP870" s="23"/>
      <c r="AQ870" s="23"/>
      <c r="AR870" s="23"/>
      <c r="AS870" s="23"/>
      <c r="AT870" s="182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183"/>
      <c r="BS870" s="183"/>
      <c r="BT870" s="150"/>
      <c r="BU870" s="150"/>
      <c r="BV870" s="150"/>
      <c r="BW870" s="113"/>
      <c r="BX870" s="113"/>
      <c r="BY870" s="113"/>
      <c r="BZ870" s="23"/>
    </row>
    <row r="871" ht="15.75" customHeight="1">
      <c r="A871" s="148"/>
      <c r="B871" s="182"/>
      <c r="C871" s="23"/>
      <c r="D871" s="23"/>
      <c r="E871" s="23"/>
      <c r="F871" s="23"/>
      <c r="G871" s="23"/>
      <c r="H871" s="23"/>
      <c r="I871" s="23"/>
      <c r="J871" s="23"/>
      <c r="K871" s="23"/>
      <c r="L871" s="182"/>
      <c r="M871" s="182"/>
      <c r="N871" s="182"/>
      <c r="O871" s="182"/>
      <c r="P871" s="182"/>
      <c r="Q871" s="182"/>
      <c r="R871" s="182"/>
      <c r="S871" s="182"/>
      <c r="T871" s="182"/>
      <c r="U871" s="182"/>
      <c r="V871" s="182"/>
      <c r="W871" s="182"/>
      <c r="X871" s="182"/>
      <c r="Y871" s="182"/>
      <c r="Z871" s="182"/>
      <c r="AA871" s="182"/>
      <c r="AB871" s="182"/>
      <c r="AC871" s="182"/>
      <c r="AD871" s="182"/>
      <c r="AE871" s="182"/>
      <c r="AF871" s="182"/>
      <c r="AG871" s="182"/>
      <c r="AH871" s="182"/>
      <c r="AI871" s="182"/>
      <c r="AJ871" s="182"/>
      <c r="AK871" s="182"/>
      <c r="AL871" s="182"/>
      <c r="AM871" s="182"/>
      <c r="AN871" s="182"/>
      <c r="AO871" s="182"/>
      <c r="AP871" s="23"/>
      <c r="AQ871" s="23"/>
      <c r="AR871" s="23"/>
      <c r="AS871" s="23"/>
      <c r="AT871" s="182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183"/>
      <c r="BS871" s="183"/>
      <c r="BT871" s="150"/>
      <c r="BU871" s="150"/>
      <c r="BV871" s="150"/>
      <c r="BW871" s="113"/>
      <c r="BX871" s="113"/>
      <c r="BY871" s="113"/>
      <c r="BZ871" s="23"/>
    </row>
    <row r="872" ht="15.75" customHeight="1">
      <c r="A872" s="148"/>
      <c r="B872" s="182"/>
      <c r="C872" s="23"/>
      <c r="D872" s="23"/>
      <c r="E872" s="23"/>
      <c r="F872" s="23"/>
      <c r="G872" s="23"/>
      <c r="H872" s="23"/>
      <c r="I872" s="23"/>
      <c r="J872" s="23"/>
      <c r="K872" s="23"/>
      <c r="L872" s="182"/>
      <c r="M872" s="182"/>
      <c r="N872" s="182"/>
      <c r="O872" s="182"/>
      <c r="P872" s="182"/>
      <c r="Q872" s="182"/>
      <c r="R872" s="182"/>
      <c r="S872" s="182"/>
      <c r="T872" s="182"/>
      <c r="U872" s="182"/>
      <c r="V872" s="182"/>
      <c r="W872" s="182"/>
      <c r="X872" s="182"/>
      <c r="Y872" s="182"/>
      <c r="Z872" s="182"/>
      <c r="AA872" s="182"/>
      <c r="AB872" s="182"/>
      <c r="AC872" s="182"/>
      <c r="AD872" s="182"/>
      <c r="AE872" s="182"/>
      <c r="AF872" s="182"/>
      <c r="AG872" s="182"/>
      <c r="AH872" s="182"/>
      <c r="AI872" s="182"/>
      <c r="AJ872" s="182"/>
      <c r="AK872" s="182"/>
      <c r="AL872" s="182"/>
      <c r="AM872" s="182"/>
      <c r="AN872" s="182"/>
      <c r="AO872" s="182"/>
      <c r="AP872" s="23"/>
      <c r="AQ872" s="23"/>
      <c r="AR872" s="23"/>
      <c r="AS872" s="23"/>
      <c r="AT872" s="182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183"/>
      <c r="BS872" s="183"/>
      <c r="BT872" s="150"/>
      <c r="BU872" s="150"/>
      <c r="BV872" s="150"/>
      <c r="BW872" s="113"/>
      <c r="BX872" s="113"/>
      <c r="BY872" s="113"/>
      <c r="BZ872" s="23"/>
    </row>
    <row r="873" ht="15.75" customHeight="1">
      <c r="A873" s="148"/>
      <c r="B873" s="182"/>
      <c r="C873" s="23"/>
      <c r="D873" s="23"/>
      <c r="E873" s="23"/>
      <c r="F873" s="23"/>
      <c r="G873" s="23"/>
      <c r="H873" s="23"/>
      <c r="I873" s="23"/>
      <c r="J873" s="23"/>
      <c r="K873" s="23"/>
      <c r="L873" s="182"/>
      <c r="M873" s="182"/>
      <c r="N873" s="182"/>
      <c r="O873" s="182"/>
      <c r="P873" s="182"/>
      <c r="Q873" s="182"/>
      <c r="R873" s="182"/>
      <c r="S873" s="182"/>
      <c r="T873" s="182"/>
      <c r="U873" s="182"/>
      <c r="V873" s="182"/>
      <c r="W873" s="182"/>
      <c r="X873" s="182"/>
      <c r="Y873" s="182"/>
      <c r="Z873" s="182"/>
      <c r="AA873" s="182"/>
      <c r="AB873" s="182"/>
      <c r="AC873" s="182"/>
      <c r="AD873" s="182"/>
      <c r="AE873" s="182"/>
      <c r="AF873" s="182"/>
      <c r="AG873" s="182"/>
      <c r="AH873" s="182"/>
      <c r="AI873" s="182"/>
      <c r="AJ873" s="182"/>
      <c r="AK873" s="182"/>
      <c r="AL873" s="182"/>
      <c r="AM873" s="182"/>
      <c r="AN873" s="182"/>
      <c r="AO873" s="182"/>
      <c r="AP873" s="23"/>
      <c r="AQ873" s="23"/>
      <c r="AR873" s="23"/>
      <c r="AS873" s="23"/>
      <c r="AT873" s="182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183"/>
      <c r="BS873" s="183"/>
      <c r="BT873" s="150"/>
      <c r="BU873" s="150"/>
      <c r="BV873" s="150"/>
      <c r="BW873" s="113"/>
      <c r="BX873" s="113"/>
      <c r="BY873" s="113"/>
      <c r="BZ873" s="23"/>
    </row>
    <row r="874" ht="15.75" customHeight="1">
      <c r="A874" s="148"/>
      <c r="B874" s="182"/>
      <c r="C874" s="23"/>
      <c r="D874" s="23"/>
      <c r="E874" s="23"/>
      <c r="F874" s="23"/>
      <c r="G874" s="23"/>
      <c r="H874" s="23"/>
      <c r="I874" s="23"/>
      <c r="J874" s="23"/>
      <c r="K874" s="23"/>
      <c r="L874" s="182"/>
      <c r="M874" s="182"/>
      <c r="N874" s="182"/>
      <c r="O874" s="182"/>
      <c r="P874" s="182"/>
      <c r="Q874" s="182"/>
      <c r="R874" s="182"/>
      <c r="S874" s="182"/>
      <c r="T874" s="182"/>
      <c r="U874" s="182"/>
      <c r="V874" s="182"/>
      <c r="W874" s="182"/>
      <c r="X874" s="182"/>
      <c r="Y874" s="182"/>
      <c r="Z874" s="182"/>
      <c r="AA874" s="182"/>
      <c r="AB874" s="182"/>
      <c r="AC874" s="182"/>
      <c r="AD874" s="182"/>
      <c r="AE874" s="182"/>
      <c r="AF874" s="182"/>
      <c r="AG874" s="182"/>
      <c r="AH874" s="182"/>
      <c r="AI874" s="182"/>
      <c r="AJ874" s="182"/>
      <c r="AK874" s="182"/>
      <c r="AL874" s="182"/>
      <c r="AM874" s="182"/>
      <c r="AN874" s="182"/>
      <c r="AO874" s="182"/>
      <c r="AP874" s="23"/>
      <c r="AQ874" s="23"/>
      <c r="AR874" s="23"/>
      <c r="AS874" s="23"/>
      <c r="AT874" s="182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183"/>
      <c r="BS874" s="183"/>
      <c r="BT874" s="150"/>
      <c r="BU874" s="150"/>
      <c r="BV874" s="150"/>
      <c r="BW874" s="113"/>
      <c r="BX874" s="113"/>
      <c r="BY874" s="113"/>
      <c r="BZ874" s="23"/>
    </row>
    <row r="875" ht="15.75" customHeight="1">
      <c r="A875" s="148"/>
      <c r="B875" s="182"/>
      <c r="C875" s="23"/>
      <c r="D875" s="23"/>
      <c r="E875" s="23"/>
      <c r="F875" s="23"/>
      <c r="G875" s="23"/>
      <c r="H875" s="23"/>
      <c r="I875" s="23"/>
      <c r="J875" s="23"/>
      <c r="K875" s="23"/>
      <c r="L875" s="182"/>
      <c r="M875" s="182"/>
      <c r="N875" s="182"/>
      <c r="O875" s="182"/>
      <c r="P875" s="182"/>
      <c r="Q875" s="182"/>
      <c r="R875" s="182"/>
      <c r="S875" s="182"/>
      <c r="T875" s="182"/>
      <c r="U875" s="182"/>
      <c r="V875" s="182"/>
      <c r="W875" s="182"/>
      <c r="X875" s="182"/>
      <c r="Y875" s="182"/>
      <c r="Z875" s="182"/>
      <c r="AA875" s="182"/>
      <c r="AB875" s="182"/>
      <c r="AC875" s="182"/>
      <c r="AD875" s="182"/>
      <c r="AE875" s="182"/>
      <c r="AF875" s="182"/>
      <c r="AG875" s="182"/>
      <c r="AH875" s="182"/>
      <c r="AI875" s="182"/>
      <c r="AJ875" s="182"/>
      <c r="AK875" s="182"/>
      <c r="AL875" s="182"/>
      <c r="AM875" s="182"/>
      <c r="AN875" s="182"/>
      <c r="AO875" s="182"/>
      <c r="AP875" s="23"/>
      <c r="AQ875" s="23"/>
      <c r="AR875" s="23"/>
      <c r="AS875" s="23"/>
      <c r="AT875" s="182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183"/>
      <c r="BS875" s="183"/>
      <c r="BT875" s="150"/>
      <c r="BU875" s="150"/>
      <c r="BV875" s="150"/>
      <c r="BW875" s="113"/>
      <c r="BX875" s="113"/>
      <c r="BY875" s="113"/>
      <c r="BZ875" s="23"/>
    </row>
    <row r="876" ht="15.75" customHeight="1">
      <c r="A876" s="148"/>
      <c r="B876" s="182"/>
      <c r="C876" s="23"/>
      <c r="D876" s="23"/>
      <c r="E876" s="23"/>
      <c r="F876" s="23"/>
      <c r="G876" s="23"/>
      <c r="H876" s="23"/>
      <c r="I876" s="23"/>
      <c r="J876" s="23"/>
      <c r="K876" s="23"/>
      <c r="L876" s="182"/>
      <c r="M876" s="182"/>
      <c r="N876" s="182"/>
      <c r="O876" s="182"/>
      <c r="P876" s="182"/>
      <c r="Q876" s="182"/>
      <c r="R876" s="182"/>
      <c r="S876" s="182"/>
      <c r="T876" s="182"/>
      <c r="U876" s="182"/>
      <c r="V876" s="182"/>
      <c r="W876" s="182"/>
      <c r="X876" s="182"/>
      <c r="Y876" s="182"/>
      <c r="Z876" s="182"/>
      <c r="AA876" s="182"/>
      <c r="AB876" s="182"/>
      <c r="AC876" s="182"/>
      <c r="AD876" s="182"/>
      <c r="AE876" s="182"/>
      <c r="AF876" s="182"/>
      <c r="AG876" s="182"/>
      <c r="AH876" s="182"/>
      <c r="AI876" s="182"/>
      <c r="AJ876" s="182"/>
      <c r="AK876" s="182"/>
      <c r="AL876" s="182"/>
      <c r="AM876" s="182"/>
      <c r="AN876" s="182"/>
      <c r="AO876" s="182"/>
      <c r="AP876" s="23"/>
      <c r="AQ876" s="23"/>
      <c r="AR876" s="23"/>
      <c r="AS876" s="23"/>
      <c r="AT876" s="182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183"/>
      <c r="BS876" s="183"/>
      <c r="BT876" s="150"/>
      <c r="BU876" s="150"/>
      <c r="BV876" s="150"/>
      <c r="BW876" s="113"/>
      <c r="BX876" s="113"/>
      <c r="BY876" s="113"/>
      <c r="BZ876" s="23"/>
    </row>
    <row r="877" ht="15.75" customHeight="1">
      <c r="A877" s="148"/>
      <c r="B877" s="182"/>
      <c r="C877" s="23"/>
      <c r="D877" s="23"/>
      <c r="E877" s="23"/>
      <c r="F877" s="23"/>
      <c r="G877" s="23"/>
      <c r="H877" s="23"/>
      <c r="I877" s="23"/>
      <c r="J877" s="23"/>
      <c r="K877" s="23"/>
      <c r="L877" s="182"/>
      <c r="M877" s="182"/>
      <c r="N877" s="182"/>
      <c r="O877" s="182"/>
      <c r="P877" s="182"/>
      <c r="Q877" s="182"/>
      <c r="R877" s="182"/>
      <c r="S877" s="182"/>
      <c r="T877" s="182"/>
      <c r="U877" s="182"/>
      <c r="V877" s="182"/>
      <c r="W877" s="182"/>
      <c r="X877" s="182"/>
      <c r="Y877" s="182"/>
      <c r="Z877" s="182"/>
      <c r="AA877" s="182"/>
      <c r="AB877" s="182"/>
      <c r="AC877" s="182"/>
      <c r="AD877" s="182"/>
      <c r="AE877" s="182"/>
      <c r="AF877" s="182"/>
      <c r="AG877" s="182"/>
      <c r="AH877" s="182"/>
      <c r="AI877" s="182"/>
      <c r="AJ877" s="182"/>
      <c r="AK877" s="182"/>
      <c r="AL877" s="182"/>
      <c r="AM877" s="182"/>
      <c r="AN877" s="182"/>
      <c r="AO877" s="182"/>
      <c r="AP877" s="23"/>
      <c r="AQ877" s="23"/>
      <c r="AR877" s="23"/>
      <c r="AS877" s="23"/>
      <c r="AT877" s="182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183"/>
      <c r="BS877" s="183"/>
      <c r="BT877" s="150"/>
      <c r="BU877" s="150"/>
      <c r="BV877" s="150"/>
      <c r="BW877" s="113"/>
      <c r="BX877" s="113"/>
      <c r="BY877" s="113"/>
      <c r="BZ877" s="23"/>
    </row>
    <row r="878" ht="15.75" customHeight="1">
      <c r="A878" s="148"/>
      <c r="B878" s="182"/>
      <c r="C878" s="23"/>
      <c r="D878" s="23"/>
      <c r="E878" s="23"/>
      <c r="F878" s="23"/>
      <c r="G878" s="23"/>
      <c r="H878" s="23"/>
      <c r="I878" s="23"/>
      <c r="J878" s="23"/>
      <c r="K878" s="23"/>
      <c r="L878" s="182"/>
      <c r="M878" s="182"/>
      <c r="N878" s="182"/>
      <c r="O878" s="182"/>
      <c r="P878" s="182"/>
      <c r="Q878" s="182"/>
      <c r="R878" s="182"/>
      <c r="S878" s="182"/>
      <c r="T878" s="182"/>
      <c r="U878" s="182"/>
      <c r="V878" s="182"/>
      <c r="W878" s="182"/>
      <c r="X878" s="182"/>
      <c r="Y878" s="182"/>
      <c r="Z878" s="182"/>
      <c r="AA878" s="182"/>
      <c r="AB878" s="182"/>
      <c r="AC878" s="182"/>
      <c r="AD878" s="182"/>
      <c r="AE878" s="182"/>
      <c r="AF878" s="182"/>
      <c r="AG878" s="182"/>
      <c r="AH878" s="182"/>
      <c r="AI878" s="182"/>
      <c r="AJ878" s="182"/>
      <c r="AK878" s="182"/>
      <c r="AL878" s="182"/>
      <c r="AM878" s="182"/>
      <c r="AN878" s="182"/>
      <c r="AO878" s="182"/>
      <c r="AP878" s="23"/>
      <c r="AQ878" s="23"/>
      <c r="AR878" s="23"/>
      <c r="AS878" s="23"/>
      <c r="AT878" s="182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183"/>
      <c r="BS878" s="183"/>
      <c r="BT878" s="150"/>
      <c r="BU878" s="150"/>
      <c r="BV878" s="150"/>
      <c r="BW878" s="113"/>
      <c r="BX878" s="113"/>
      <c r="BY878" s="113"/>
      <c r="BZ878" s="23"/>
    </row>
    <row r="879" ht="15.75" customHeight="1">
      <c r="A879" s="148"/>
      <c r="B879" s="182"/>
      <c r="C879" s="23"/>
      <c r="D879" s="23"/>
      <c r="E879" s="23"/>
      <c r="F879" s="23"/>
      <c r="G879" s="23"/>
      <c r="H879" s="23"/>
      <c r="I879" s="23"/>
      <c r="J879" s="23"/>
      <c r="K879" s="23"/>
      <c r="L879" s="182"/>
      <c r="M879" s="182"/>
      <c r="N879" s="182"/>
      <c r="O879" s="182"/>
      <c r="P879" s="182"/>
      <c r="Q879" s="182"/>
      <c r="R879" s="182"/>
      <c r="S879" s="182"/>
      <c r="T879" s="182"/>
      <c r="U879" s="182"/>
      <c r="V879" s="182"/>
      <c r="W879" s="182"/>
      <c r="X879" s="182"/>
      <c r="Y879" s="182"/>
      <c r="Z879" s="182"/>
      <c r="AA879" s="182"/>
      <c r="AB879" s="182"/>
      <c r="AC879" s="182"/>
      <c r="AD879" s="182"/>
      <c r="AE879" s="182"/>
      <c r="AF879" s="182"/>
      <c r="AG879" s="182"/>
      <c r="AH879" s="182"/>
      <c r="AI879" s="182"/>
      <c r="AJ879" s="182"/>
      <c r="AK879" s="182"/>
      <c r="AL879" s="182"/>
      <c r="AM879" s="182"/>
      <c r="AN879" s="182"/>
      <c r="AO879" s="182"/>
      <c r="AP879" s="23"/>
      <c r="AQ879" s="23"/>
      <c r="AR879" s="23"/>
      <c r="AS879" s="23"/>
      <c r="AT879" s="182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183"/>
      <c r="BS879" s="183"/>
      <c r="BT879" s="150"/>
      <c r="BU879" s="150"/>
      <c r="BV879" s="150"/>
      <c r="BW879" s="113"/>
      <c r="BX879" s="113"/>
      <c r="BY879" s="113"/>
      <c r="BZ879" s="23"/>
    </row>
    <row r="880" ht="15.75" customHeight="1">
      <c r="A880" s="148"/>
      <c r="B880" s="182"/>
      <c r="C880" s="23"/>
      <c r="D880" s="23"/>
      <c r="E880" s="23"/>
      <c r="F880" s="23"/>
      <c r="G880" s="23"/>
      <c r="H880" s="23"/>
      <c r="I880" s="23"/>
      <c r="J880" s="23"/>
      <c r="K880" s="23"/>
      <c r="L880" s="182"/>
      <c r="M880" s="182"/>
      <c r="N880" s="182"/>
      <c r="O880" s="182"/>
      <c r="P880" s="182"/>
      <c r="Q880" s="182"/>
      <c r="R880" s="182"/>
      <c r="S880" s="182"/>
      <c r="T880" s="182"/>
      <c r="U880" s="182"/>
      <c r="V880" s="182"/>
      <c r="W880" s="182"/>
      <c r="X880" s="182"/>
      <c r="Y880" s="182"/>
      <c r="Z880" s="182"/>
      <c r="AA880" s="182"/>
      <c r="AB880" s="182"/>
      <c r="AC880" s="182"/>
      <c r="AD880" s="182"/>
      <c r="AE880" s="182"/>
      <c r="AF880" s="182"/>
      <c r="AG880" s="182"/>
      <c r="AH880" s="182"/>
      <c r="AI880" s="182"/>
      <c r="AJ880" s="182"/>
      <c r="AK880" s="182"/>
      <c r="AL880" s="182"/>
      <c r="AM880" s="182"/>
      <c r="AN880" s="182"/>
      <c r="AO880" s="182"/>
      <c r="AP880" s="23"/>
      <c r="AQ880" s="23"/>
      <c r="AR880" s="23"/>
      <c r="AS880" s="23"/>
      <c r="AT880" s="182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183"/>
      <c r="BS880" s="183"/>
      <c r="BT880" s="150"/>
      <c r="BU880" s="150"/>
      <c r="BV880" s="150"/>
      <c r="BW880" s="113"/>
      <c r="BX880" s="113"/>
      <c r="BY880" s="113"/>
      <c r="BZ880" s="23"/>
    </row>
    <row r="881" ht="15.75" customHeight="1">
      <c r="A881" s="148"/>
      <c r="B881" s="182"/>
      <c r="C881" s="23"/>
      <c r="D881" s="23"/>
      <c r="E881" s="23"/>
      <c r="F881" s="23"/>
      <c r="G881" s="23"/>
      <c r="H881" s="23"/>
      <c r="I881" s="23"/>
      <c r="J881" s="23"/>
      <c r="K881" s="23"/>
      <c r="L881" s="182"/>
      <c r="M881" s="182"/>
      <c r="N881" s="182"/>
      <c r="O881" s="182"/>
      <c r="P881" s="182"/>
      <c r="Q881" s="182"/>
      <c r="R881" s="182"/>
      <c r="S881" s="182"/>
      <c r="T881" s="182"/>
      <c r="U881" s="182"/>
      <c r="V881" s="182"/>
      <c r="W881" s="182"/>
      <c r="X881" s="182"/>
      <c r="Y881" s="182"/>
      <c r="Z881" s="182"/>
      <c r="AA881" s="182"/>
      <c r="AB881" s="182"/>
      <c r="AC881" s="182"/>
      <c r="AD881" s="182"/>
      <c r="AE881" s="182"/>
      <c r="AF881" s="182"/>
      <c r="AG881" s="182"/>
      <c r="AH881" s="182"/>
      <c r="AI881" s="182"/>
      <c r="AJ881" s="182"/>
      <c r="AK881" s="182"/>
      <c r="AL881" s="182"/>
      <c r="AM881" s="182"/>
      <c r="AN881" s="182"/>
      <c r="AO881" s="182"/>
      <c r="AP881" s="23"/>
      <c r="AQ881" s="23"/>
      <c r="AR881" s="23"/>
      <c r="AS881" s="23"/>
      <c r="AT881" s="182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183"/>
      <c r="BS881" s="183"/>
      <c r="BT881" s="150"/>
      <c r="BU881" s="150"/>
      <c r="BV881" s="150"/>
      <c r="BW881" s="113"/>
      <c r="BX881" s="113"/>
      <c r="BY881" s="113"/>
      <c r="BZ881" s="23"/>
    </row>
    <row r="882" ht="15.75" customHeight="1">
      <c r="A882" s="148"/>
      <c r="B882" s="182"/>
      <c r="C882" s="23"/>
      <c r="D882" s="23"/>
      <c r="E882" s="23"/>
      <c r="F882" s="23"/>
      <c r="G882" s="23"/>
      <c r="H882" s="23"/>
      <c r="I882" s="23"/>
      <c r="J882" s="23"/>
      <c r="K882" s="23"/>
      <c r="L882" s="182"/>
      <c r="M882" s="182"/>
      <c r="N882" s="182"/>
      <c r="O882" s="182"/>
      <c r="P882" s="182"/>
      <c r="Q882" s="182"/>
      <c r="R882" s="182"/>
      <c r="S882" s="182"/>
      <c r="T882" s="182"/>
      <c r="U882" s="182"/>
      <c r="V882" s="182"/>
      <c r="W882" s="182"/>
      <c r="X882" s="182"/>
      <c r="Y882" s="182"/>
      <c r="Z882" s="182"/>
      <c r="AA882" s="182"/>
      <c r="AB882" s="182"/>
      <c r="AC882" s="182"/>
      <c r="AD882" s="182"/>
      <c r="AE882" s="182"/>
      <c r="AF882" s="182"/>
      <c r="AG882" s="182"/>
      <c r="AH882" s="182"/>
      <c r="AI882" s="182"/>
      <c r="AJ882" s="182"/>
      <c r="AK882" s="182"/>
      <c r="AL882" s="182"/>
      <c r="AM882" s="182"/>
      <c r="AN882" s="182"/>
      <c r="AO882" s="182"/>
      <c r="AP882" s="23"/>
      <c r="AQ882" s="23"/>
      <c r="AR882" s="23"/>
      <c r="AS882" s="23"/>
      <c r="AT882" s="182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183"/>
      <c r="BS882" s="183"/>
      <c r="BT882" s="150"/>
      <c r="BU882" s="150"/>
      <c r="BV882" s="150"/>
      <c r="BW882" s="113"/>
      <c r="BX882" s="113"/>
      <c r="BY882" s="113"/>
      <c r="BZ882" s="23"/>
    </row>
    <row r="883" ht="15.75" customHeight="1">
      <c r="A883" s="148"/>
      <c r="B883" s="182"/>
      <c r="C883" s="23"/>
      <c r="D883" s="23"/>
      <c r="E883" s="23"/>
      <c r="F883" s="23"/>
      <c r="G883" s="23"/>
      <c r="H883" s="23"/>
      <c r="I883" s="23"/>
      <c r="J883" s="23"/>
      <c r="K883" s="23"/>
      <c r="L883" s="182"/>
      <c r="M883" s="182"/>
      <c r="N883" s="182"/>
      <c r="O883" s="182"/>
      <c r="P883" s="182"/>
      <c r="Q883" s="182"/>
      <c r="R883" s="182"/>
      <c r="S883" s="182"/>
      <c r="T883" s="182"/>
      <c r="U883" s="182"/>
      <c r="V883" s="182"/>
      <c r="W883" s="182"/>
      <c r="X883" s="182"/>
      <c r="Y883" s="182"/>
      <c r="Z883" s="182"/>
      <c r="AA883" s="182"/>
      <c r="AB883" s="182"/>
      <c r="AC883" s="182"/>
      <c r="AD883" s="182"/>
      <c r="AE883" s="182"/>
      <c r="AF883" s="182"/>
      <c r="AG883" s="182"/>
      <c r="AH883" s="182"/>
      <c r="AI883" s="182"/>
      <c r="AJ883" s="182"/>
      <c r="AK883" s="182"/>
      <c r="AL883" s="182"/>
      <c r="AM883" s="182"/>
      <c r="AN883" s="182"/>
      <c r="AO883" s="182"/>
      <c r="AP883" s="23"/>
      <c r="AQ883" s="23"/>
      <c r="AR883" s="23"/>
      <c r="AS883" s="23"/>
      <c r="AT883" s="182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183"/>
      <c r="BS883" s="183"/>
      <c r="BT883" s="150"/>
      <c r="BU883" s="150"/>
      <c r="BV883" s="150"/>
      <c r="BW883" s="113"/>
      <c r="BX883" s="113"/>
      <c r="BY883" s="113"/>
      <c r="BZ883" s="23"/>
    </row>
    <row r="884" ht="15.75" customHeight="1">
      <c r="A884" s="148"/>
      <c r="B884" s="182"/>
      <c r="C884" s="23"/>
      <c r="D884" s="23"/>
      <c r="E884" s="23"/>
      <c r="F884" s="23"/>
      <c r="G884" s="23"/>
      <c r="H884" s="23"/>
      <c r="I884" s="23"/>
      <c r="J884" s="23"/>
      <c r="K884" s="23"/>
      <c r="L884" s="182"/>
      <c r="M884" s="182"/>
      <c r="N884" s="182"/>
      <c r="O884" s="182"/>
      <c r="P884" s="182"/>
      <c r="Q884" s="182"/>
      <c r="R884" s="182"/>
      <c r="S884" s="182"/>
      <c r="T884" s="182"/>
      <c r="U884" s="182"/>
      <c r="V884" s="182"/>
      <c r="W884" s="182"/>
      <c r="X884" s="182"/>
      <c r="Y884" s="182"/>
      <c r="Z884" s="182"/>
      <c r="AA884" s="182"/>
      <c r="AB884" s="182"/>
      <c r="AC884" s="182"/>
      <c r="AD884" s="182"/>
      <c r="AE884" s="182"/>
      <c r="AF884" s="182"/>
      <c r="AG884" s="182"/>
      <c r="AH884" s="182"/>
      <c r="AI884" s="182"/>
      <c r="AJ884" s="182"/>
      <c r="AK884" s="182"/>
      <c r="AL884" s="182"/>
      <c r="AM884" s="182"/>
      <c r="AN884" s="182"/>
      <c r="AO884" s="182"/>
      <c r="AP884" s="23"/>
      <c r="AQ884" s="23"/>
      <c r="AR884" s="23"/>
      <c r="AS884" s="23"/>
      <c r="AT884" s="182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183"/>
      <c r="BS884" s="183"/>
      <c r="BT884" s="150"/>
      <c r="BU884" s="150"/>
      <c r="BV884" s="150"/>
      <c r="BW884" s="113"/>
      <c r="BX884" s="113"/>
      <c r="BY884" s="113"/>
      <c r="BZ884" s="23"/>
    </row>
    <row r="885" ht="15.75" customHeight="1">
      <c r="A885" s="148"/>
      <c r="B885" s="182"/>
      <c r="C885" s="23"/>
      <c r="D885" s="23"/>
      <c r="E885" s="23"/>
      <c r="F885" s="23"/>
      <c r="G885" s="23"/>
      <c r="H885" s="23"/>
      <c r="I885" s="23"/>
      <c r="J885" s="23"/>
      <c r="K885" s="23"/>
      <c r="L885" s="182"/>
      <c r="M885" s="182"/>
      <c r="N885" s="182"/>
      <c r="O885" s="182"/>
      <c r="P885" s="182"/>
      <c r="Q885" s="182"/>
      <c r="R885" s="182"/>
      <c r="S885" s="182"/>
      <c r="T885" s="182"/>
      <c r="U885" s="182"/>
      <c r="V885" s="182"/>
      <c r="W885" s="182"/>
      <c r="X885" s="182"/>
      <c r="Y885" s="182"/>
      <c r="Z885" s="182"/>
      <c r="AA885" s="182"/>
      <c r="AB885" s="182"/>
      <c r="AC885" s="182"/>
      <c r="AD885" s="182"/>
      <c r="AE885" s="182"/>
      <c r="AF885" s="182"/>
      <c r="AG885" s="182"/>
      <c r="AH885" s="182"/>
      <c r="AI885" s="182"/>
      <c r="AJ885" s="182"/>
      <c r="AK885" s="182"/>
      <c r="AL885" s="182"/>
      <c r="AM885" s="182"/>
      <c r="AN885" s="182"/>
      <c r="AO885" s="182"/>
      <c r="AP885" s="23"/>
      <c r="AQ885" s="23"/>
      <c r="AR885" s="23"/>
      <c r="AS885" s="23"/>
      <c r="AT885" s="182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183"/>
      <c r="BS885" s="183"/>
      <c r="BT885" s="150"/>
      <c r="BU885" s="150"/>
      <c r="BV885" s="150"/>
      <c r="BW885" s="113"/>
      <c r="BX885" s="113"/>
      <c r="BY885" s="113"/>
      <c r="BZ885" s="23"/>
    </row>
    <row r="886" ht="15.75" customHeight="1">
      <c r="A886" s="148"/>
      <c r="B886" s="182"/>
      <c r="C886" s="23"/>
      <c r="D886" s="23"/>
      <c r="E886" s="23"/>
      <c r="F886" s="23"/>
      <c r="G886" s="23"/>
      <c r="H886" s="23"/>
      <c r="I886" s="23"/>
      <c r="J886" s="23"/>
      <c r="K886" s="23"/>
      <c r="L886" s="182"/>
      <c r="M886" s="182"/>
      <c r="N886" s="182"/>
      <c r="O886" s="182"/>
      <c r="P886" s="182"/>
      <c r="Q886" s="182"/>
      <c r="R886" s="182"/>
      <c r="S886" s="182"/>
      <c r="T886" s="182"/>
      <c r="U886" s="182"/>
      <c r="V886" s="182"/>
      <c r="W886" s="182"/>
      <c r="X886" s="182"/>
      <c r="Y886" s="182"/>
      <c r="Z886" s="182"/>
      <c r="AA886" s="182"/>
      <c r="AB886" s="182"/>
      <c r="AC886" s="182"/>
      <c r="AD886" s="182"/>
      <c r="AE886" s="182"/>
      <c r="AF886" s="182"/>
      <c r="AG886" s="182"/>
      <c r="AH886" s="182"/>
      <c r="AI886" s="182"/>
      <c r="AJ886" s="182"/>
      <c r="AK886" s="182"/>
      <c r="AL886" s="182"/>
      <c r="AM886" s="182"/>
      <c r="AN886" s="182"/>
      <c r="AO886" s="182"/>
      <c r="AP886" s="23"/>
      <c r="AQ886" s="23"/>
      <c r="AR886" s="23"/>
      <c r="AS886" s="23"/>
      <c r="AT886" s="182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183"/>
      <c r="BS886" s="183"/>
      <c r="BT886" s="150"/>
      <c r="BU886" s="150"/>
      <c r="BV886" s="150"/>
      <c r="BW886" s="113"/>
      <c r="BX886" s="113"/>
      <c r="BY886" s="113"/>
      <c r="BZ886" s="23"/>
    </row>
    <row r="887" ht="15.75" customHeight="1">
      <c r="A887" s="148"/>
      <c r="B887" s="182"/>
      <c r="C887" s="23"/>
      <c r="D887" s="23"/>
      <c r="E887" s="23"/>
      <c r="F887" s="23"/>
      <c r="G887" s="23"/>
      <c r="H887" s="23"/>
      <c r="I887" s="23"/>
      <c r="J887" s="23"/>
      <c r="K887" s="23"/>
      <c r="L887" s="182"/>
      <c r="M887" s="182"/>
      <c r="N887" s="182"/>
      <c r="O887" s="182"/>
      <c r="P887" s="182"/>
      <c r="Q887" s="182"/>
      <c r="R887" s="182"/>
      <c r="S887" s="182"/>
      <c r="T887" s="182"/>
      <c r="U887" s="182"/>
      <c r="V887" s="182"/>
      <c r="W887" s="182"/>
      <c r="X887" s="182"/>
      <c r="Y887" s="182"/>
      <c r="Z887" s="182"/>
      <c r="AA887" s="182"/>
      <c r="AB887" s="182"/>
      <c r="AC887" s="182"/>
      <c r="AD887" s="182"/>
      <c r="AE887" s="182"/>
      <c r="AF887" s="182"/>
      <c r="AG887" s="182"/>
      <c r="AH887" s="182"/>
      <c r="AI887" s="182"/>
      <c r="AJ887" s="182"/>
      <c r="AK887" s="182"/>
      <c r="AL887" s="182"/>
      <c r="AM887" s="182"/>
      <c r="AN887" s="182"/>
      <c r="AO887" s="182"/>
      <c r="AP887" s="23"/>
      <c r="AQ887" s="23"/>
      <c r="AR887" s="23"/>
      <c r="AS887" s="23"/>
      <c r="AT887" s="182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183"/>
      <c r="BS887" s="183"/>
      <c r="BT887" s="150"/>
      <c r="BU887" s="150"/>
      <c r="BV887" s="150"/>
      <c r="BW887" s="113"/>
      <c r="BX887" s="113"/>
      <c r="BY887" s="113"/>
      <c r="BZ887" s="23"/>
    </row>
    <row r="888" ht="15.75" customHeight="1">
      <c r="A888" s="148"/>
      <c r="B888" s="182"/>
      <c r="C888" s="23"/>
      <c r="D888" s="23"/>
      <c r="E888" s="23"/>
      <c r="F888" s="23"/>
      <c r="G888" s="23"/>
      <c r="H888" s="23"/>
      <c r="I888" s="23"/>
      <c r="J888" s="23"/>
      <c r="K888" s="23"/>
      <c r="L888" s="182"/>
      <c r="M888" s="182"/>
      <c r="N888" s="182"/>
      <c r="O888" s="182"/>
      <c r="P888" s="182"/>
      <c r="Q888" s="182"/>
      <c r="R888" s="182"/>
      <c r="S888" s="182"/>
      <c r="T888" s="182"/>
      <c r="U888" s="182"/>
      <c r="V888" s="182"/>
      <c r="W888" s="182"/>
      <c r="X888" s="182"/>
      <c r="Y888" s="182"/>
      <c r="Z888" s="182"/>
      <c r="AA888" s="182"/>
      <c r="AB888" s="182"/>
      <c r="AC888" s="182"/>
      <c r="AD888" s="182"/>
      <c r="AE888" s="182"/>
      <c r="AF888" s="182"/>
      <c r="AG888" s="182"/>
      <c r="AH888" s="182"/>
      <c r="AI888" s="182"/>
      <c r="AJ888" s="182"/>
      <c r="AK888" s="182"/>
      <c r="AL888" s="182"/>
      <c r="AM888" s="182"/>
      <c r="AN888" s="182"/>
      <c r="AO888" s="182"/>
      <c r="AP888" s="23"/>
      <c r="AQ888" s="23"/>
      <c r="AR888" s="23"/>
      <c r="AS888" s="23"/>
      <c r="AT888" s="182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183"/>
      <c r="BS888" s="183"/>
      <c r="BT888" s="150"/>
      <c r="BU888" s="150"/>
      <c r="BV888" s="150"/>
      <c r="BW888" s="113"/>
      <c r="BX888" s="113"/>
      <c r="BY888" s="113"/>
      <c r="BZ888" s="23"/>
    </row>
    <row r="889" ht="15.75" customHeight="1">
      <c r="A889" s="148"/>
      <c r="B889" s="182"/>
      <c r="C889" s="23"/>
      <c r="D889" s="23"/>
      <c r="E889" s="23"/>
      <c r="F889" s="23"/>
      <c r="G889" s="23"/>
      <c r="H889" s="23"/>
      <c r="I889" s="23"/>
      <c r="J889" s="23"/>
      <c r="K889" s="23"/>
      <c r="L889" s="182"/>
      <c r="M889" s="182"/>
      <c r="N889" s="182"/>
      <c r="O889" s="182"/>
      <c r="P889" s="182"/>
      <c r="Q889" s="182"/>
      <c r="R889" s="182"/>
      <c r="S889" s="182"/>
      <c r="T889" s="182"/>
      <c r="U889" s="182"/>
      <c r="V889" s="182"/>
      <c r="W889" s="182"/>
      <c r="X889" s="182"/>
      <c r="Y889" s="182"/>
      <c r="Z889" s="182"/>
      <c r="AA889" s="182"/>
      <c r="AB889" s="182"/>
      <c r="AC889" s="182"/>
      <c r="AD889" s="182"/>
      <c r="AE889" s="182"/>
      <c r="AF889" s="182"/>
      <c r="AG889" s="182"/>
      <c r="AH889" s="182"/>
      <c r="AI889" s="182"/>
      <c r="AJ889" s="182"/>
      <c r="AK889" s="182"/>
      <c r="AL889" s="182"/>
      <c r="AM889" s="182"/>
      <c r="AN889" s="182"/>
      <c r="AO889" s="182"/>
      <c r="AP889" s="23"/>
      <c r="AQ889" s="23"/>
      <c r="AR889" s="23"/>
      <c r="AS889" s="23"/>
      <c r="AT889" s="182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183"/>
      <c r="BS889" s="183"/>
      <c r="BT889" s="150"/>
      <c r="BU889" s="150"/>
      <c r="BV889" s="150"/>
      <c r="BW889" s="113"/>
      <c r="BX889" s="113"/>
      <c r="BY889" s="113"/>
      <c r="BZ889" s="23"/>
    </row>
    <row r="890" ht="15.75" customHeight="1">
      <c r="A890" s="148"/>
      <c r="B890" s="182"/>
      <c r="C890" s="23"/>
      <c r="D890" s="23"/>
      <c r="E890" s="23"/>
      <c r="F890" s="23"/>
      <c r="G890" s="23"/>
      <c r="H890" s="23"/>
      <c r="I890" s="23"/>
      <c r="J890" s="23"/>
      <c r="K890" s="23"/>
      <c r="L890" s="182"/>
      <c r="M890" s="182"/>
      <c r="N890" s="182"/>
      <c r="O890" s="182"/>
      <c r="P890" s="182"/>
      <c r="Q890" s="182"/>
      <c r="R890" s="182"/>
      <c r="S890" s="182"/>
      <c r="T890" s="182"/>
      <c r="U890" s="182"/>
      <c r="V890" s="182"/>
      <c r="W890" s="182"/>
      <c r="X890" s="182"/>
      <c r="Y890" s="182"/>
      <c r="Z890" s="182"/>
      <c r="AA890" s="182"/>
      <c r="AB890" s="182"/>
      <c r="AC890" s="182"/>
      <c r="AD890" s="182"/>
      <c r="AE890" s="182"/>
      <c r="AF890" s="182"/>
      <c r="AG890" s="182"/>
      <c r="AH890" s="182"/>
      <c r="AI890" s="182"/>
      <c r="AJ890" s="182"/>
      <c r="AK890" s="182"/>
      <c r="AL890" s="182"/>
      <c r="AM890" s="182"/>
      <c r="AN890" s="182"/>
      <c r="AO890" s="182"/>
      <c r="AP890" s="23"/>
      <c r="AQ890" s="23"/>
      <c r="AR890" s="23"/>
      <c r="AS890" s="23"/>
      <c r="AT890" s="182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183"/>
      <c r="BS890" s="183"/>
      <c r="BT890" s="150"/>
      <c r="BU890" s="150"/>
      <c r="BV890" s="150"/>
      <c r="BW890" s="113"/>
      <c r="BX890" s="113"/>
      <c r="BY890" s="113"/>
      <c r="BZ890" s="23"/>
    </row>
    <row r="891" ht="15.75" customHeight="1">
      <c r="A891" s="148"/>
      <c r="B891" s="182"/>
      <c r="C891" s="23"/>
      <c r="D891" s="23"/>
      <c r="E891" s="23"/>
      <c r="F891" s="23"/>
      <c r="G891" s="23"/>
      <c r="H891" s="23"/>
      <c r="I891" s="23"/>
      <c r="J891" s="23"/>
      <c r="K891" s="23"/>
      <c r="L891" s="182"/>
      <c r="M891" s="182"/>
      <c r="N891" s="182"/>
      <c r="O891" s="182"/>
      <c r="P891" s="182"/>
      <c r="Q891" s="182"/>
      <c r="R891" s="182"/>
      <c r="S891" s="182"/>
      <c r="T891" s="182"/>
      <c r="U891" s="182"/>
      <c r="V891" s="182"/>
      <c r="W891" s="182"/>
      <c r="X891" s="182"/>
      <c r="Y891" s="182"/>
      <c r="Z891" s="182"/>
      <c r="AA891" s="182"/>
      <c r="AB891" s="182"/>
      <c r="AC891" s="182"/>
      <c r="AD891" s="182"/>
      <c r="AE891" s="182"/>
      <c r="AF891" s="182"/>
      <c r="AG891" s="182"/>
      <c r="AH891" s="182"/>
      <c r="AI891" s="182"/>
      <c r="AJ891" s="182"/>
      <c r="AK891" s="182"/>
      <c r="AL891" s="182"/>
      <c r="AM891" s="182"/>
      <c r="AN891" s="182"/>
      <c r="AO891" s="182"/>
      <c r="AP891" s="23"/>
      <c r="AQ891" s="23"/>
      <c r="AR891" s="23"/>
      <c r="AS891" s="23"/>
      <c r="AT891" s="182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183"/>
      <c r="BS891" s="183"/>
      <c r="BT891" s="150"/>
      <c r="BU891" s="150"/>
      <c r="BV891" s="150"/>
      <c r="BW891" s="113"/>
      <c r="BX891" s="113"/>
      <c r="BY891" s="113"/>
      <c r="BZ891" s="23"/>
    </row>
    <row r="892" ht="15.75" customHeight="1">
      <c r="A892" s="148"/>
      <c r="B892" s="182"/>
      <c r="C892" s="23"/>
      <c r="D892" s="23"/>
      <c r="E892" s="23"/>
      <c r="F892" s="23"/>
      <c r="G892" s="23"/>
      <c r="H892" s="23"/>
      <c r="I892" s="23"/>
      <c r="J892" s="23"/>
      <c r="K892" s="23"/>
      <c r="L892" s="182"/>
      <c r="M892" s="182"/>
      <c r="N892" s="182"/>
      <c r="O892" s="182"/>
      <c r="P892" s="182"/>
      <c r="Q892" s="182"/>
      <c r="R892" s="182"/>
      <c r="S892" s="182"/>
      <c r="T892" s="182"/>
      <c r="U892" s="182"/>
      <c r="V892" s="182"/>
      <c r="W892" s="182"/>
      <c r="X892" s="182"/>
      <c r="Y892" s="182"/>
      <c r="Z892" s="182"/>
      <c r="AA892" s="182"/>
      <c r="AB892" s="182"/>
      <c r="AC892" s="182"/>
      <c r="AD892" s="182"/>
      <c r="AE892" s="182"/>
      <c r="AF892" s="182"/>
      <c r="AG892" s="182"/>
      <c r="AH892" s="182"/>
      <c r="AI892" s="182"/>
      <c r="AJ892" s="182"/>
      <c r="AK892" s="182"/>
      <c r="AL892" s="182"/>
      <c r="AM892" s="182"/>
      <c r="AN892" s="182"/>
      <c r="AO892" s="182"/>
      <c r="AP892" s="23"/>
      <c r="AQ892" s="23"/>
      <c r="AR892" s="23"/>
      <c r="AS892" s="23"/>
      <c r="AT892" s="182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183"/>
      <c r="BS892" s="183"/>
      <c r="BT892" s="150"/>
      <c r="BU892" s="150"/>
      <c r="BV892" s="150"/>
      <c r="BW892" s="113"/>
      <c r="BX892" s="113"/>
      <c r="BY892" s="113"/>
      <c r="BZ892" s="23"/>
    </row>
    <row r="893" ht="15.75" customHeight="1">
      <c r="A893" s="148"/>
      <c r="B893" s="182"/>
      <c r="C893" s="23"/>
      <c r="D893" s="23"/>
      <c r="E893" s="23"/>
      <c r="F893" s="23"/>
      <c r="G893" s="23"/>
      <c r="H893" s="23"/>
      <c r="I893" s="23"/>
      <c r="J893" s="23"/>
      <c r="K893" s="23"/>
      <c r="L893" s="182"/>
      <c r="M893" s="182"/>
      <c r="N893" s="182"/>
      <c r="O893" s="182"/>
      <c r="P893" s="182"/>
      <c r="Q893" s="182"/>
      <c r="R893" s="182"/>
      <c r="S893" s="182"/>
      <c r="T893" s="182"/>
      <c r="U893" s="182"/>
      <c r="V893" s="182"/>
      <c r="W893" s="182"/>
      <c r="X893" s="182"/>
      <c r="Y893" s="182"/>
      <c r="Z893" s="182"/>
      <c r="AA893" s="182"/>
      <c r="AB893" s="182"/>
      <c r="AC893" s="182"/>
      <c r="AD893" s="182"/>
      <c r="AE893" s="182"/>
      <c r="AF893" s="182"/>
      <c r="AG893" s="182"/>
      <c r="AH893" s="182"/>
      <c r="AI893" s="182"/>
      <c r="AJ893" s="182"/>
      <c r="AK893" s="182"/>
      <c r="AL893" s="182"/>
      <c r="AM893" s="182"/>
      <c r="AN893" s="182"/>
      <c r="AO893" s="182"/>
      <c r="AP893" s="23"/>
      <c r="AQ893" s="23"/>
      <c r="AR893" s="23"/>
      <c r="AS893" s="23"/>
      <c r="AT893" s="182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183"/>
      <c r="BS893" s="183"/>
      <c r="BT893" s="150"/>
      <c r="BU893" s="150"/>
      <c r="BV893" s="150"/>
      <c r="BW893" s="113"/>
      <c r="BX893" s="113"/>
      <c r="BY893" s="113"/>
      <c r="BZ893" s="23"/>
    </row>
    <row r="894" ht="15.75" customHeight="1">
      <c r="A894" s="148"/>
      <c r="B894" s="182"/>
      <c r="C894" s="23"/>
      <c r="D894" s="23"/>
      <c r="E894" s="23"/>
      <c r="F894" s="23"/>
      <c r="G894" s="23"/>
      <c r="H894" s="23"/>
      <c r="I894" s="23"/>
      <c r="J894" s="23"/>
      <c r="K894" s="23"/>
      <c r="L894" s="182"/>
      <c r="M894" s="182"/>
      <c r="N894" s="182"/>
      <c r="O894" s="182"/>
      <c r="P894" s="182"/>
      <c r="Q894" s="182"/>
      <c r="R894" s="182"/>
      <c r="S894" s="182"/>
      <c r="T894" s="182"/>
      <c r="U894" s="182"/>
      <c r="V894" s="182"/>
      <c r="W894" s="182"/>
      <c r="X894" s="182"/>
      <c r="Y894" s="182"/>
      <c r="Z894" s="182"/>
      <c r="AA894" s="182"/>
      <c r="AB894" s="182"/>
      <c r="AC894" s="182"/>
      <c r="AD894" s="182"/>
      <c r="AE894" s="182"/>
      <c r="AF894" s="182"/>
      <c r="AG894" s="182"/>
      <c r="AH894" s="182"/>
      <c r="AI894" s="182"/>
      <c r="AJ894" s="182"/>
      <c r="AK894" s="182"/>
      <c r="AL894" s="182"/>
      <c r="AM894" s="182"/>
      <c r="AN894" s="182"/>
      <c r="AO894" s="182"/>
      <c r="AP894" s="23"/>
      <c r="AQ894" s="23"/>
      <c r="AR894" s="23"/>
      <c r="AS894" s="23"/>
      <c r="AT894" s="182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183"/>
      <c r="BS894" s="183"/>
      <c r="BT894" s="150"/>
      <c r="BU894" s="150"/>
      <c r="BV894" s="150"/>
      <c r="BW894" s="113"/>
      <c r="BX894" s="113"/>
      <c r="BY894" s="113"/>
      <c r="BZ894" s="23"/>
    </row>
    <row r="895" ht="15.75" customHeight="1">
      <c r="A895" s="148"/>
      <c r="B895" s="182"/>
      <c r="C895" s="23"/>
      <c r="D895" s="23"/>
      <c r="E895" s="23"/>
      <c r="F895" s="23"/>
      <c r="G895" s="23"/>
      <c r="H895" s="23"/>
      <c r="I895" s="23"/>
      <c r="J895" s="23"/>
      <c r="K895" s="23"/>
      <c r="L895" s="182"/>
      <c r="M895" s="182"/>
      <c r="N895" s="182"/>
      <c r="O895" s="182"/>
      <c r="P895" s="182"/>
      <c r="Q895" s="182"/>
      <c r="R895" s="182"/>
      <c r="S895" s="182"/>
      <c r="T895" s="182"/>
      <c r="U895" s="182"/>
      <c r="V895" s="182"/>
      <c r="W895" s="182"/>
      <c r="X895" s="182"/>
      <c r="Y895" s="182"/>
      <c r="Z895" s="182"/>
      <c r="AA895" s="182"/>
      <c r="AB895" s="182"/>
      <c r="AC895" s="182"/>
      <c r="AD895" s="182"/>
      <c r="AE895" s="182"/>
      <c r="AF895" s="182"/>
      <c r="AG895" s="182"/>
      <c r="AH895" s="182"/>
      <c r="AI895" s="182"/>
      <c r="AJ895" s="182"/>
      <c r="AK895" s="182"/>
      <c r="AL895" s="182"/>
      <c r="AM895" s="182"/>
      <c r="AN895" s="182"/>
      <c r="AO895" s="182"/>
      <c r="AP895" s="23"/>
      <c r="AQ895" s="23"/>
      <c r="AR895" s="23"/>
      <c r="AS895" s="23"/>
      <c r="AT895" s="182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183"/>
      <c r="BS895" s="183"/>
      <c r="BT895" s="150"/>
      <c r="BU895" s="150"/>
      <c r="BV895" s="150"/>
      <c r="BW895" s="113"/>
      <c r="BX895" s="113"/>
      <c r="BY895" s="113"/>
      <c r="BZ895" s="23"/>
    </row>
    <row r="896" ht="15.75" customHeight="1">
      <c r="A896" s="148"/>
      <c r="B896" s="182"/>
      <c r="C896" s="23"/>
      <c r="D896" s="23"/>
      <c r="E896" s="23"/>
      <c r="F896" s="23"/>
      <c r="G896" s="23"/>
      <c r="H896" s="23"/>
      <c r="I896" s="23"/>
      <c r="J896" s="23"/>
      <c r="K896" s="23"/>
      <c r="L896" s="182"/>
      <c r="M896" s="182"/>
      <c r="N896" s="182"/>
      <c r="O896" s="182"/>
      <c r="P896" s="182"/>
      <c r="Q896" s="182"/>
      <c r="R896" s="182"/>
      <c r="S896" s="182"/>
      <c r="T896" s="182"/>
      <c r="U896" s="182"/>
      <c r="V896" s="182"/>
      <c r="W896" s="182"/>
      <c r="X896" s="182"/>
      <c r="Y896" s="182"/>
      <c r="Z896" s="182"/>
      <c r="AA896" s="182"/>
      <c r="AB896" s="182"/>
      <c r="AC896" s="182"/>
      <c r="AD896" s="182"/>
      <c r="AE896" s="182"/>
      <c r="AF896" s="182"/>
      <c r="AG896" s="182"/>
      <c r="AH896" s="182"/>
      <c r="AI896" s="182"/>
      <c r="AJ896" s="182"/>
      <c r="AK896" s="182"/>
      <c r="AL896" s="182"/>
      <c r="AM896" s="182"/>
      <c r="AN896" s="182"/>
      <c r="AO896" s="182"/>
      <c r="AP896" s="23"/>
      <c r="AQ896" s="23"/>
      <c r="AR896" s="23"/>
      <c r="AS896" s="23"/>
      <c r="AT896" s="182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183"/>
      <c r="BS896" s="183"/>
      <c r="BT896" s="150"/>
      <c r="BU896" s="150"/>
      <c r="BV896" s="150"/>
      <c r="BW896" s="113"/>
      <c r="BX896" s="113"/>
      <c r="BY896" s="113"/>
      <c r="BZ896" s="23"/>
    </row>
    <row r="897" ht="15.75" customHeight="1">
      <c r="A897" s="148"/>
      <c r="B897" s="182"/>
      <c r="C897" s="23"/>
      <c r="D897" s="23"/>
      <c r="E897" s="23"/>
      <c r="F897" s="23"/>
      <c r="G897" s="23"/>
      <c r="H897" s="23"/>
      <c r="I897" s="23"/>
      <c r="J897" s="23"/>
      <c r="K897" s="23"/>
      <c r="L897" s="182"/>
      <c r="M897" s="182"/>
      <c r="N897" s="182"/>
      <c r="O897" s="182"/>
      <c r="P897" s="182"/>
      <c r="Q897" s="182"/>
      <c r="R897" s="182"/>
      <c r="S897" s="182"/>
      <c r="T897" s="182"/>
      <c r="U897" s="182"/>
      <c r="V897" s="182"/>
      <c r="W897" s="182"/>
      <c r="X897" s="182"/>
      <c r="Y897" s="182"/>
      <c r="Z897" s="182"/>
      <c r="AA897" s="182"/>
      <c r="AB897" s="182"/>
      <c r="AC897" s="182"/>
      <c r="AD897" s="182"/>
      <c r="AE897" s="182"/>
      <c r="AF897" s="182"/>
      <c r="AG897" s="182"/>
      <c r="AH897" s="182"/>
      <c r="AI897" s="182"/>
      <c r="AJ897" s="182"/>
      <c r="AK897" s="182"/>
      <c r="AL897" s="182"/>
      <c r="AM897" s="182"/>
      <c r="AN897" s="182"/>
      <c r="AO897" s="182"/>
      <c r="AP897" s="23"/>
      <c r="AQ897" s="23"/>
      <c r="AR897" s="23"/>
      <c r="AS897" s="23"/>
      <c r="AT897" s="182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183"/>
      <c r="BS897" s="183"/>
      <c r="BT897" s="150"/>
      <c r="BU897" s="150"/>
      <c r="BV897" s="150"/>
      <c r="BW897" s="113"/>
      <c r="BX897" s="113"/>
      <c r="BY897" s="113"/>
      <c r="BZ897" s="23"/>
    </row>
    <row r="898" ht="15.75" customHeight="1">
      <c r="A898" s="148"/>
      <c r="B898" s="182"/>
      <c r="C898" s="23"/>
      <c r="D898" s="23"/>
      <c r="E898" s="23"/>
      <c r="F898" s="23"/>
      <c r="G898" s="23"/>
      <c r="H898" s="23"/>
      <c r="I898" s="23"/>
      <c r="J898" s="23"/>
      <c r="K898" s="23"/>
      <c r="L898" s="182"/>
      <c r="M898" s="182"/>
      <c r="N898" s="182"/>
      <c r="O898" s="182"/>
      <c r="P898" s="182"/>
      <c r="Q898" s="182"/>
      <c r="R898" s="182"/>
      <c r="S898" s="182"/>
      <c r="T898" s="182"/>
      <c r="U898" s="182"/>
      <c r="V898" s="182"/>
      <c r="W898" s="182"/>
      <c r="X898" s="182"/>
      <c r="Y898" s="182"/>
      <c r="Z898" s="182"/>
      <c r="AA898" s="182"/>
      <c r="AB898" s="182"/>
      <c r="AC898" s="182"/>
      <c r="AD898" s="182"/>
      <c r="AE898" s="182"/>
      <c r="AF898" s="182"/>
      <c r="AG898" s="182"/>
      <c r="AH898" s="182"/>
      <c r="AI898" s="182"/>
      <c r="AJ898" s="182"/>
      <c r="AK898" s="182"/>
      <c r="AL898" s="182"/>
      <c r="AM898" s="182"/>
      <c r="AN898" s="182"/>
      <c r="AO898" s="182"/>
      <c r="AP898" s="23"/>
      <c r="AQ898" s="23"/>
      <c r="AR898" s="23"/>
      <c r="AS898" s="23"/>
      <c r="AT898" s="182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183"/>
      <c r="BS898" s="183"/>
      <c r="BT898" s="150"/>
      <c r="BU898" s="150"/>
      <c r="BV898" s="150"/>
      <c r="BW898" s="113"/>
      <c r="BX898" s="113"/>
      <c r="BY898" s="113"/>
      <c r="BZ898" s="23"/>
    </row>
    <row r="899" ht="15.75" customHeight="1">
      <c r="A899" s="148"/>
      <c r="B899" s="182"/>
      <c r="C899" s="23"/>
      <c r="D899" s="23"/>
      <c r="E899" s="23"/>
      <c r="F899" s="23"/>
      <c r="G899" s="23"/>
      <c r="H899" s="23"/>
      <c r="I899" s="23"/>
      <c r="J899" s="23"/>
      <c r="K899" s="23"/>
      <c r="L899" s="182"/>
      <c r="M899" s="182"/>
      <c r="N899" s="182"/>
      <c r="O899" s="182"/>
      <c r="P899" s="182"/>
      <c r="Q899" s="182"/>
      <c r="R899" s="182"/>
      <c r="S899" s="182"/>
      <c r="T899" s="182"/>
      <c r="U899" s="182"/>
      <c r="V899" s="182"/>
      <c r="W899" s="182"/>
      <c r="X899" s="182"/>
      <c r="Y899" s="182"/>
      <c r="Z899" s="182"/>
      <c r="AA899" s="182"/>
      <c r="AB899" s="182"/>
      <c r="AC899" s="182"/>
      <c r="AD899" s="182"/>
      <c r="AE899" s="182"/>
      <c r="AF899" s="182"/>
      <c r="AG899" s="182"/>
      <c r="AH899" s="182"/>
      <c r="AI899" s="182"/>
      <c r="AJ899" s="182"/>
      <c r="AK899" s="182"/>
      <c r="AL899" s="182"/>
      <c r="AM899" s="182"/>
      <c r="AN899" s="182"/>
      <c r="AO899" s="182"/>
      <c r="AP899" s="23"/>
      <c r="AQ899" s="23"/>
      <c r="AR899" s="23"/>
      <c r="AS899" s="23"/>
      <c r="AT899" s="182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183"/>
      <c r="BS899" s="183"/>
      <c r="BT899" s="150"/>
      <c r="BU899" s="150"/>
      <c r="BV899" s="150"/>
      <c r="BW899" s="113"/>
      <c r="BX899" s="113"/>
      <c r="BY899" s="113"/>
      <c r="BZ899" s="23"/>
    </row>
    <row r="900" ht="15.75" customHeight="1">
      <c r="A900" s="148"/>
      <c r="B900" s="182"/>
      <c r="C900" s="23"/>
      <c r="D900" s="23"/>
      <c r="E900" s="23"/>
      <c r="F900" s="23"/>
      <c r="G900" s="23"/>
      <c r="H900" s="23"/>
      <c r="I900" s="23"/>
      <c r="J900" s="23"/>
      <c r="K900" s="23"/>
      <c r="L900" s="182"/>
      <c r="M900" s="182"/>
      <c r="N900" s="182"/>
      <c r="O900" s="182"/>
      <c r="P900" s="182"/>
      <c r="Q900" s="182"/>
      <c r="R900" s="182"/>
      <c r="S900" s="182"/>
      <c r="T900" s="182"/>
      <c r="U900" s="182"/>
      <c r="V900" s="182"/>
      <c r="W900" s="182"/>
      <c r="X900" s="182"/>
      <c r="Y900" s="182"/>
      <c r="Z900" s="182"/>
      <c r="AA900" s="182"/>
      <c r="AB900" s="182"/>
      <c r="AC900" s="182"/>
      <c r="AD900" s="182"/>
      <c r="AE900" s="182"/>
      <c r="AF900" s="182"/>
      <c r="AG900" s="182"/>
      <c r="AH900" s="182"/>
      <c r="AI900" s="182"/>
      <c r="AJ900" s="182"/>
      <c r="AK900" s="182"/>
      <c r="AL900" s="182"/>
      <c r="AM900" s="182"/>
      <c r="AN900" s="182"/>
      <c r="AO900" s="182"/>
      <c r="AP900" s="23"/>
      <c r="AQ900" s="23"/>
      <c r="AR900" s="23"/>
      <c r="AS900" s="23"/>
      <c r="AT900" s="182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183"/>
      <c r="BS900" s="183"/>
      <c r="BT900" s="150"/>
      <c r="BU900" s="150"/>
      <c r="BV900" s="150"/>
      <c r="BW900" s="113"/>
      <c r="BX900" s="113"/>
      <c r="BY900" s="113"/>
      <c r="BZ900" s="23"/>
    </row>
    <row r="901" ht="15.75" customHeight="1">
      <c r="A901" s="148"/>
      <c r="B901" s="182"/>
      <c r="C901" s="23"/>
      <c r="D901" s="23"/>
      <c r="E901" s="23"/>
      <c r="F901" s="23"/>
      <c r="G901" s="23"/>
      <c r="H901" s="23"/>
      <c r="I901" s="23"/>
      <c r="J901" s="23"/>
      <c r="K901" s="23"/>
      <c r="L901" s="182"/>
      <c r="M901" s="182"/>
      <c r="N901" s="182"/>
      <c r="O901" s="182"/>
      <c r="P901" s="182"/>
      <c r="Q901" s="182"/>
      <c r="R901" s="182"/>
      <c r="S901" s="182"/>
      <c r="T901" s="182"/>
      <c r="U901" s="182"/>
      <c r="V901" s="182"/>
      <c r="W901" s="182"/>
      <c r="X901" s="182"/>
      <c r="Y901" s="182"/>
      <c r="Z901" s="182"/>
      <c r="AA901" s="182"/>
      <c r="AB901" s="182"/>
      <c r="AC901" s="182"/>
      <c r="AD901" s="182"/>
      <c r="AE901" s="182"/>
      <c r="AF901" s="182"/>
      <c r="AG901" s="182"/>
      <c r="AH901" s="182"/>
      <c r="AI901" s="182"/>
      <c r="AJ901" s="182"/>
      <c r="AK901" s="182"/>
      <c r="AL901" s="182"/>
      <c r="AM901" s="182"/>
      <c r="AN901" s="182"/>
      <c r="AO901" s="182"/>
      <c r="AP901" s="23"/>
      <c r="AQ901" s="23"/>
      <c r="AR901" s="23"/>
      <c r="AS901" s="23"/>
      <c r="AT901" s="182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183"/>
      <c r="BS901" s="183"/>
      <c r="BT901" s="150"/>
      <c r="BU901" s="150"/>
      <c r="BV901" s="150"/>
      <c r="BW901" s="113"/>
      <c r="BX901" s="113"/>
      <c r="BY901" s="113"/>
      <c r="BZ901" s="23"/>
    </row>
    <row r="902" ht="15.75" customHeight="1">
      <c r="A902" s="148"/>
      <c r="B902" s="182"/>
      <c r="C902" s="23"/>
      <c r="D902" s="23"/>
      <c r="E902" s="23"/>
      <c r="F902" s="23"/>
      <c r="G902" s="23"/>
      <c r="H902" s="23"/>
      <c r="I902" s="23"/>
      <c r="J902" s="23"/>
      <c r="K902" s="23"/>
      <c r="L902" s="182"/>
      <c r="M902" s="182"/>
      <c r="N902" s="182"/>
      <c r="O902" s="182"/>
      <c r="P902" s="182"/>
      <c r="Q902" s="182"/>
      <c r="R902" s="182"/>
      <c r="S902" s="182"/>
      <c r="T902" s="182"/>
      <c r="U902" s="182"/>
      <c r="V902" s="182"/>
      <c r="W902" s="182"/>
      <c r="X902" s="182"/>
      <c r="Y902" s="182"/>
      <c r="Z902" s="182"/>
      <c r="AA902" s="182"/>
      <c r="AB902" s="182"/>
      <c r="AC902" s="182"/>
      <c r="AD902" s="182"/>
      <c r="AE902" s="182"/>
      <c r="AF902" s="182"/>
      <c r="AG902" s="182"/>
      <c r="AH902" s="182"/>
      <c r="AI902" s="182"/>
      <c r="AJ902" s="182"/>
      <c r="AK902" s="182"/>
      <c r="AL902" s="182"/>
      <c r="AM902" s="182"/>
      <c r="AN902" s="182"/>
      <c r="AO902" s="182"/>
      <c r="AP902" s="23"/>
      <c r="AQ902" s="23"/>
      <c r="AR902" s="23"/>
      <c r="AS902" s="23"/>
      <c r="AT902" s="182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183"/>
      <c r="BS902" s="183"/>
      <c r="BT902" s="150"/>
      <c r="BU902" s="150"/>
      <c r="BV902" s="150"/>
      <c r="BW902" s="113"/>
      <c r="BX902" s="113"/>
      <c r="BY902" s="113"/>
      <c r="BZ902" s="23"/>
    </row>
    <row r="903" ht="15.75" customHeight="1">
      <c r="A903" s="148"/>
      <c r="B903" s="182"/>
      <c r="C903" s="23"/>
      <c r="D903" s="23"/>
      <c r="E903" s="23"/>
      <c r="F903" s="23"/>
      <c r="G903" s="23"/>
      <c r="H903" s="23"/>
      <c r="I903" s="23"/>
      <c r="J903" s="23"/>
      <c r="K903" s="23"/>
      <c r="L903" s="182"/>
      <c r="M903" s="182"/>
      <c r="N903" s="182"/>
      <c r="O903" s="182"/>
      <c r="P903" s="182"/>
      <c r="Q903" s="182"/>
      <c r="R903" s="182"/>
      <c r="S903" s="182"/>
      <c r="T903" s="182"/>
      <c r="U903" s="182"/>
      <c r="V903" s="182"/>
      <c r="W903" s="182"/>
      <c r="X903" s="182"/>
      <c r="Y903" s="182"/>
      <c r="Z903" s="182"/>
      <c r="AA903" s="182"/>
      <c r="AB903" s="182"/>
      <c r="AC903" s="182"/>
      <c r="AD903" s="182"/>
      <c r="AE903" s="182"/>
      <c r="AF903" s="182"/>
      <c r="AG903" s="182"/>
      <c r="AH903" s="182"/>
      <c r="AI903" s="182"/>
      <c r="AJ903" s="182"/>
      <c r="AK903" s="182"/>
      <c r="AL903" s="182"/>
      <c r="AM903" s="182"/>
      <c r="AN903" s="182"/>
      <c r="AO903" s="182"/>
      <c r="AP903" s="23"/>
      <c r="AQ903" s="23"/>
      <c r="AR903" s="23"/>
      <c r="AS903" s="23"/>
      <c r="AT903" s="182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183"/>
      <c r="BS903" s="183"/>
      <c r="BT903" s="150"/>
      <c r="BU903" s="150"/>
      <c r="BV903" s="150"/>
      <c r="BW903" s="113"/>
      <c r="BX903" s="113"/>
      <c r="BY903" s="113"/>
      <c r="BZ903" s="23"/>
    </row>
    <row r="904" ht="15.75" customHeight="1">
      <c r="A904" s="148"/>
      <c r="B904" s="182"/>
      <c r="C904" s="23"/>
      <c r="D904" s="23"/>
      <c r="E904" s="23"/>
      <c r="F904" s="23"/>
      <c r="G904" s="23"/>
      <c r="H904" s="23"/>
      <c r="I904" s="23"/>
      <c r="J904" s="23"/>
      <c r="K904" s="23"/>
      <c r="L904" s="182"/>
      <c r="M904" s="182"/>
      <c r="N904" s="182"/>
      <c r="O904" s="182"/>
      <c r="P904" s="182"/>
      <c r="Q904" s="182"/>
      <c r="R904" s="182"/>
      <c r="S904" s="182"/>
      <c r="T904" s="182"/>
      <c r="U904" s="182"/>
      <c r="V904" s="182"/>
      <c r="W904" s="182"/>
      <c r="X904" s="182"/>
      <c r="Y904" s="182"/>
      <c r="Z904" s="182"/>
      <c r="AA904" s="182"/>
      <c r="AB904" s="182"/>
      <c r="AC904" s="182"/>
      <c r="AD904" s="182"/>
      <c r="AE904" s="182"/>
      <c r="AF904" s="182"/>
      <c r="AG904" s="182"/>
      <c r="AH904" s="182"/>
      <c r="AI904" s="182"/>
      <c r="AJ904" s="182"/>
      <c r="AK904" s="182"/>
      <c r="AL904" s="182"/>
      <c r="AM904" s="182"/>
      <c r="AN904" s="182"/>
      <c r="AO904" s="182"/>
      <c r="AP904" s="23"/>
      <c r="AQ904" s="23"/>
      <c r="AR904" s="23"/>
      <c r="AS904" s="23"/>
      <c r="AT904" s="182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183"/>
      <c r="BS904" s="183"/>
      <c r="BT904" s="150"/>
      <c r="BU904" s="150"/>
      <c r="BV904" s="150"/>
      <c r="BW904" s="113"/>
      <c r="BX904" s="113"/>
      <c r="BY904" s="113"/>
      <c r="BZ904" s="23"/>
    </row>
    <row r="905" ht="15.75" customHeight="1">
      <c r="A905" s="148"/>
      <c r="B905" s="182"/>
      <c r="C905" s="23"/>
      <c r="D905" s="23"/>
      <c r="E905" s="23"/>
      <c r="F905" s="23"/>
      <c r="G905" s="23"/>
      <c r="H905" s="23"/>
      <c r="I905" s="23"/>
      <c r="J905" s="23"/>
      <c r="K905" s="23"/>
      <c r="L905" s="182"/>
      <c r="M905" s="182"/>
      <c r="N905" s="182"/>
      <c r="O905" s="182"/>
      <c r="P905" s="182"/>
      <c r="Q905" s="182"/>
      <c r="R905" s="182"/>
      <c r="S905" s="182"/>
      <c r="T905" s="182"/>
      <c r="U905" s="182"/>
      <c r="V905" s="182"/>
      <c r="W905" s="182"/>
      <c r="X905" s="182"/>
      <c r="Y905" s="182"/>
      <c r="Z905" s="182"/>
      <c r="AA905" s="182"/>
      <c r="AB905" s="182"/>
      <c r="AC905" s="182"/>
      <c r="AD905" s="182"/>
      <c r="AE905" s="182"/>
      <c r="AF905" s="182"/>
      <c r="AG905" s="182"/>
      <c r="AH905" s="182"/>
      <c r="AI905" s="182"/>
      <c r="AJ905" s="182"/>
      <c r="AK905" s="182"/>
      <c r="AL905" s="182"/>
      <c r="AM905" s="182"/>
      <c r="AN905" s="182"/>
      <c r="AO905" s="182"/>
      <c r="AP905" s="23"/>
      <c r="AQ905" s="23"/>
      <c r="AR905" s="23"/>
      <c r="AS905" s="23"/>
      <c r="AT905" s="182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183"/>
      <c r="BS905" s="183"/>
      <c r="BT905" s="150"/>
      <c r="BU905" s="150"/>
      <c r="BV905" s="150"/>
      <c r="BW905" s="113"/>
      <c r="BX905" s="113"/>
      <c r="BY905" s="113"/>
      <c r="BZ905" s="23"/>
    </row>
    <row r="906" ht="15.75" customHeight="1">
      <c r="A906" s="148"/>
      <c r="B906" s="182"/>
      <c r="C906" s="23"/>
      <c r="D906" s="23"/>
      <c r="E906" s="23"/>
      <c r="F906" s="23"/>
      <c r="G906" s="23"/>
      <c r="H906" s="23"/>
      <c r="I906" s="23"/>
      <c r="J906" s="23"/>
      <c r="K906" s="23"/>
      <c r="L906" s="182"/>
      <c r="M906" s="182"/>
      <c r="N906" s="182"/>
      <c r="O906" s="182"/>
      <c r="P906" s="182"/>
      <c r="Q906" s="182"/>
      <c r="R906" s="182"/>
      <c r="S906" s="182"/>
      <c r="T906" s="182"/>
      <c r="U906" s="182"/>
      <c r="V906" s="182"/>
      <c r="W906" s="182"/>
      <c r="X906" s="182"/>
      <c r="Y906" s="182"/>
      <c r="Z906" s="182"/>
      <c r="AA906" s="182"/>
      <c r="AB906" s="182"/>
      <c r="AC906" s="182"/>
      <c r="AD906" s="182"/>
      <c r="AE906" s="182"/>
      <c r="AF906" s="182"/>
      <c r="AG906" s="182"/>
      <c r="AH906" s="182"/>
      <c r="AI906" s="182"/>
      <c r="AJ906" s="182"/>
      <c r="AK906" s="182"/>
      <c r="AL906" s="182"/>
      <c r="AM906" s="182"/>
      <c r="AN906" s="182"/>
      <c r="AO906" s="182"/>
      <c r="AP906" s="23"/>
      <c r="AQ906" s="23"/>
      <c r="AR906" s="23"/>
      <c r="AS906" s="23"/>
      <c r="AT906" s="182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183"/>
      <c r="BS906" s="183"/>
      <c r="BT906" s="150"/>
      <c r="BU906" s="150"/>
      <c r="BV906" s="150"/>
      <c r="BW906" s="113"/>
      <c r="BX906" s="113"/>
      <c r="BY906" s="113"/>
      <c r="BZ906" s="23"/>
    </row>
    <row r="907" ht="15.75" customHeight="1">
      <c r="A907" s="148"/>
      <c r="B907" s="182"/>
      <c r="C907" s="23"/>
      <c r="D907" s="23"/>
      <c r="E907" s="23"/>
      <c r="F907" s="23"/>
      <c r="G907" s="23"/>
      <c r="H907" s="23"/>
      <c r="I907" s="23"/>
      <c r="J907" s="23"/>
      <c r="K907" s="23"/>
      <c r="L907" s="182"/>
      <c r="M907" s="182"/>
      <c r="N907" s="182"/>
      <c r="O907" s="182"/>
      <c r="P907" s="182"/>
      <c r="Q907" s="182"/>
      <c r="R907" s="182"/>
      <c r="S907" s="182"/>
      <c r="T907" s="182"/>
      <c r="U907" s="182"/>
      <c r="V907" s="182"/>
      <c r="W907" s="182"/>
      <c r="X907" s="182"/>
      <c r="Y907" s="182"/>
      <c r="Z907" s="182"/>
      <c r="AA907" s="182"/>
      <c r="AB907" s="182"/>
      <c r="AC907" s="182"/>
      <c r="AD907" s="182"/>
      <c r="AE907" s="182"/>
      <c r="AF907" s="182"/>
      <c r="AG907" s="182"/>
      <c r="AH907" s="182"/>
      <c r="AI907" s="182"/>
      <c r="AJ907" s="182"/>
      <c r="AK907" s="182"/>
      <c r="AL907" s="182"/>
      <c r="AM907" s="182"/>
      <c r="AN907" s="182"/>
      <c r="AO907" s="182"/>
      <c r="AP907" s="23"/>
      <c r="AQ907" s="23"/>
      <c r="AR907" s="23"/>
      <c r="AS907" s="23"/>
      <c r="AT907" s="182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183"/>
      <c r="BS907" s="183"/>
      <c r="BT907" s="150"/>
      <c r="BU907" s="150"/>
      <c r="BV907" s="150"/>
      <c r="BW907" s="113"/>
      <c r="BX907" s="113"/>
      <c r="BY907" s="113"/>
      <c r="BZ907" s="23"/>
    </row>
    <row r="908" ht="15.75" customHeight="1">
      <c r="A908" s="148"/>
      <c r="B908" s="182"/>
      <c r="C908" s="23"/>
      <c r="D908" s="23"/>
      <c r="E908" s="23"/>
      <c r="F908" s="23"/>
      <c r="G908" s="23"/>
      <c r="H908" s="23"/>
      <c r="I908" s="23"/>
      <c r="J908" s="23"/>
      <c r="K908" s="23"/>
      <c r="L908" s="182"/>
      <c r="M908" s="182"/>
      <c r="N908" s="182"/>
      <c r="O908" s="182"/>
      <c r="P908" s="182"/>
      <c r="Q908" s="182"/>
      <c r="R908" s="182"/>
      <c r="S908" s="182"/>
      <c r="T908" s="182"/>
      <c r="U908" s="182"/>
      <c r="V908" s="182"/>
      <c r="W908" s="182"/>
      <c r="X908" s="182"/>
      <c r="Y908" s="182"/>
      <c r="Z908" s="182"/>
      <c r="AA908" s="182"/>
      <c r="AB908" s="182"/>
      <c r="AC908" s="182"/>
      <c r="AD908" s="182"/>
      <c r="AE908" s="182"/>
      <c r="AF908" s="182"/>
      <c r="AG908" s="182"/>
      <c r="AH908" s="182"/>
      <c r="AI908" s="182"/>
      <c r="AJ908" s="182"/>
      <c r="AK908" s="182"/>
      <c r="AL908" s="182"/>
      <c r="AM908" s="182"/>
      <c r="AN908" s="182"/>
      <c r="AO908" s="182"/>
      <c r="AP908" s="23"/>
      <c r="AQ908" s="23"/>
      <c r="AR908" s="23"/>
      <c r="AS908" s="23"/>
      <c r="AT908" s="182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183"/>
      <c r="BS908" s="183"/>
      <c r="BT908" s="150"/>
      <c r="BU908" s="150"/>
      <c r="BV908" s="150"/>
      <c r="BW908" s="113"/>
      <c r="BX908" s="113"/>
      <c r="BY908" s="113"/>
      <c r="BZ908" s="23"/>
    </row>
    <row r="909" ht="15.75" customHeight="1">
      <c r="A909" s="148"/>
      <c r="B909" s="182"/>
      <c r="C909" s="23"/>
      <c r="D909" s="23"/>
      <c r="E909" s="23"/>
      <c r="F909" s="23"/>
      <c r="G909" s="23"/>
      <c r="H909" s="23"/>
      <c r="I909" s="23"/>
      <c r="J909" s="23"/>
      <c r="K909" s="23"/>
      <c r="L909" s="182"/>
      <c r="M909" s="182"/>
      <c r="N909" s="182"/>
      <c r="O909" s="182"/>
      <c r="P909" s="182"/>
      <c r="Q909" s="182"/>
      <c r="R909" s="182"/>
      <c r="S909" s="182"/>
      <c r="T909" s="182"/>
      <c r="U909" s="182"/>
      <c r="V909" s="182"/>
      <c r="W909" s="182"/>
      <c r="X909" s="182"/>
      <c r="Y909" s="182"/>
      <c r="Z909" s="182"/>
      <c r="AA909" s="182"/>
      <c r="AB909" s="182"/>
      <c r="AC909" s="182"/>
      <c r="AD909" s="182"/>
      <c r="AE909" s="182"/>
      <c r="AF909" s="182"/>
      <c r="AG909" s="182"/>
      <c r="AH909" s="182"/>
      <c r="AI909" s="182"/>
      <c r="AJ909" s="182"/>
      <c r="AK909" s="182"/>
      <c r="AL909" s="182"/>
      <c r="AM909" s="182"/>
      <c r="AN909" s="182"/>
      <c r="AO909" s="182"/>
      <c r="AP909" s="23"/>
      <c r="AQ909" s="23"/>
      <c r="AR909" s="23"/>
      <c r="AS909" s="23"/>
      <c r="AT909" s="182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183"/>
      <c r="BS909" s="183"/>
      <c r="BT909" s="150"/>
      <c r="BU909" s="150"/>
      <c r="BV909" s="150"/>
      <c r="BW909" s="113"/>
      <c r="BX909" s="113"/>
      <c r="BY909" s="113"/>
      <c r="BZ909" s="23"/>
    </row>
    <row r="910" ht="15.75" customHeight="1">
      <c r="A910" s="148"/>
      <c r="B910" s="182"/>
      <c r="C910" s="23"/>
      <c r="D910" s="23"/>
      <c r="E910" s="23"/>
      <c r="F910" s="23"/>
      <c r="G910" s="23"/>
      <c r="H910" s="23"/>
      <c r="I910" s="23"/>
      <c r="J910" s="23"/>
      <c r="K910" s="23"/>
      <c r="L910" s="182"/>
      <c r="M910" s="182"/>
      <c r="N910" s="182"/>
      <c r="O910" s="182"/>
      <c r="P910" s="182"/>
      <c r="Q910" s="182"/>
      <c r="R910" s="182"/>
      <c r="S910" s="182"/>
      <c r="T910" s="182"/>
      <c r="U910" s="182"/>
      <c r="V910" s="182"/>
      <c r="W910" s="182"/>
      <c r="X910" s="182"/>
      <c r="Y910" s="182"/>
      <c r="Z910" s="182"/>
      <c r="AA910" s="182"/>
      <c r="AB910" s="182"/>
      <c r="AC910" s="182"/>
      <c r="AD910" s="182"/>
      <c r="AE910" s="182"/>
      <c r="AF910" s="182"/>
      <c r="AG910" s="182"/>
      <c r="AH910" s="182"/>
      <c r="AI910" s="182"/>
      <c r="AJ910" s="182"/>
      <c r="AK910" s="182"/>
      <c r="AL910" s="182"/>
      <c r="AM910" s="182"/>
      <c r="AN910" s="182"/>
      <c r="AO910" s="182"/>
      <c r="AP910" s="23"/>
      <c r="AQ910" s="23"/>
      <c r="AR910" s="23"/>
      <c r="AS910" s="23"/>
      <c r="AT910" s="182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183"/>
      <c r="BS910" s="183"/>
      <c r="BT910" s="150"/>
      <c r="BU910" s="150"/>
      <c r="BV910" s="150"/>
      <c r="BW910" s="113"/>
      <c r="BX910" s="113"/>
      <c r="BY910" s="113"/>
      <c r="BZ910" s="23"/>
    </row>
    <row r="911" ht="15.75" customHeight="1">
      <c r="A911" s="148"/>
      <c r="B911" s="182"/>
      <c r="C911" s="23"/>
      <c r="D911" s="23"/>
      <c r="E911" s="23"/>
      <c r="F911" s="23"/>
      <c r="G911" s="23"/>
      <c r="H911" s="23"/>
      <c r="I911" s="23"/>
      <c r="J911" s="23"/>
      <c r="K911" s="23"/>
      <c r="L911" s="182"/>
      <c r="M911" s="182"/>
      <c r="N911" s="182"/>
      <c r="O911" s="182"/>
      <c r="P911" s="182"/>
      <c r="Q911" s="182"/>
      <c r="R911" s="182"/>
      <c r="S911" s="182"/>
      <c r="T911" s="182"/>
      <c r="U911" s="182"/>
      <c r="V911" s="182"/>
      <c r="W911" s="182"/>
      <c r="X911" s="182"/>
      <c r="Y911" s="182"/>
      <c r="Z911" s="182"/>
      <c r="AA911" s="182"/>
      <c r="AB911" s="182"/>
      <c r="AC911" s="182"/>
      <c r="AD911" s="182"/>
      <c r="AE911" s="182"/>
      <c r="AF911" s="182"/>
      <c r="AG911" s="182"/>
      <c r="AH911" s="182"/>
      <c r="AI911" s="182"/>
      <c r="AJ911" s="182"/>
      <c r="AK911" s="182"/>
      <c r="AL911" s="182"/>
      <c r="AM911" s="182"/>
      <c r="AN911" s="182"/>
      <c r="AO911" s="182"/>
      <c r="AP911" s="23"/>
      <c r="AQ911" s="23"/>
      <c r="AR911" s="23"/>
      <c r="AS911" s="23"/>
      <c r="AT911" s="182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183"/>
      <c r="BS911" s="183"/>
      <c r="BT911" s="150"/>
      <c r="BU911" s="150"/>
      <c r="BV911" s="150"/>
      <c r="BW911" s="113"/>
      <c r="BX911" s="113"/>
      <c r="BY911" s="113"/>
      <c r="BZ911" s="23"/>
    </row>
    <row r="912" ht="15.75" customHeight="1">
      <c r="A912" s="148"/>
      <c r="B912" s="182"/>
      <c r="C912" s="23"/>
      <c r="D912" s="23"/>
      <c r="E912" s="23"/>
      <c r="F912" s="23"/>
      <c r="G912" s="23"/>
      <c r="H912" s="23"/>
      <c r="I912" s="23"/>
      <c r="J912" s="23"/>
      <c r="K912" s="23"/>
      <c r="L912" s="182"/>
      <c r="M912" s="182"/>
      <c r="N912" s="182"/>
      <c r="O912" s="182"/>
      <c r="P912" s="182"/>
      <c r="Q912" s="182"/>
      <c r="R912" s="182"/>
      <c r="S912" s="182"/>
      <c r="T912" s="182"/>
      <c r="U912" s="182"/>
      <c r="V912" s="182"/>
      <c r="W912" s="182"/>
      <c r="X912" s="182"/>
      <c r="Y912" s="182"/>
      <c r="Z912" s="182"/>
      <c r="AA912" s="182"/>
      <c r="AB912" s="182"/>
      <c r="AC912" s="182"/>
      <c r="AD912" s="182"/>
      <c r="AE912" s="182"/>
      <c r="AF912" s="182"/>
      <c r="AG912" s="182"/>
      <c r="AH912" s="182"/>
      <c r="AI912" s="182"/>
      <c r="AJ912" s="182"/>
      <c r="AK912" s="182"/>
      <c r="AL912" s="182"/>
      <c r="AM912" s="182"/>
      <c r="AN912" s="182"/>
      <c r="AO912" s="182"/>
      <c r="AP912" s="23"/>
      <c r="AQ912" s="23"/>
      <c r="AR912" s="23"/>
      <c r="AS912" s="23"/>
      <c r="AT912" s="182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183"/>
      <c r="BS912" s="183"/>
      <c r="BT912" s="150"/>
      <c r="BU912" s="150"/>
      <c r="BV912" s="150"/>
      <c r="BW912" s="113"/>
      <c r="BX912" s="113"/>
      <c r="BY912" s="113"/>
      <c r="BZ912" s="23"/>
    </row>
    <row r="913" ht="15.75" customHeight="1">
      <c r="A913" s="148"/>
      <c r="B913" s="182"/>
      <c r="C913" s="23"/>
      <c r="D913" s="23"/>
      <c r="E913" s="23"/>
      <c r="F913" s="23"/>
      <c r="G913" s="23"/>
      <c r="H913" s="23"/>
      <c r="I913" s="23"/>
      <c r="J913" s="23"/>
      <c r="K913" s="23"/>
      <c r="L913" s="182"/>
      <c r="M913" s="182"/>
      <c r="N913" s="182"/>
      <c r="O913" s="182"/>
      <c r="P913" s="182"/>
      <c r="Q913" s="182"/>
      <c r="R913" s="182"/>
      <c r="S913" s="182"/>
      <c r="T913" s="182"/>
      <c r="U913" s="182"/>
      <c r="V913" s="182"/>
      <c r="W913" s="182"/>
      <c r="X913" s="182"/>
      <c r="Y913" s="182"/>
      <c r="Z913" s="182"/>
      <c r="AA913" s="182"/>
      <c r="AB913" s="182"/>
      <c r="AC913" s="182"/>
      <c r="AD913" s="182"/>
      <c r="AE913" s="182"/>
      <c r="AF913" s="182"/>
      <c r="AG913" s="182"/>
      <c r="AH913" s="182"/>
      <c r="AI913" s="182"/>
      <c r="AJ913" s="182"/>
      <c r="AK913" s="182"/>
      <c r="AL913" s="182"/>
      <c r="AM913" s="182"/>
      <c r="AN913" s="182"/>
      <c r="AO913" s="182"/>
      <c r="AP913" s="23"/>
      <c r="AQ913" s="23"/>
      <c r="AR913" s="23"/>
      <c r="AS913" s="23"/>
      <c r="AT913" s="182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183"/>
      <c r="BS913" s="183"/>
      <c r="BT913" s="150"/>
      <c r="BU913" s="150"/>
      <c r="BV913" s="150"/>
      <c r="BW913" s="113"/>
      <c r="BX913" s="113"/>
      <c r="BY913" s="113"/>
      <c r="BZ913" s="23"/>
    </row>
    <row r="914" ht="15.75" customHeight="1">
      <c r="A914" s="148"/>
      <c r="B914" s="182"/>
      <c r="C914" s="23"/>
      <c r="D914" s="23"/>
      <c r="E914" s="23"/>
      <c r="F914" s="23"/>
      <c r="G914" s="23"/>
      <c r="H914" s="23"/>
      <c r="I914" s="23"/>
      <c r="J914" s="23"/>
      <c r="K914" s="23"/>
      <c r="L914" s="182"/>
      <c r="M914" s="182"/>
      <c r="N914" s="182"/>
      <c r="O914" s="182"/>
      <c r="P914" s="182"/>
      <c r="Q914" s="182"/>
      <c r="R914" s="182"/>
      <c r="S914" s="182"/>
      <c r="T914" s="182"/>
      <c r="U914" s="182"/>
      <c r="V914" s="182"/>
      <c r="W914" s="182"/>
      <c r="X914" s="182"/>
      <c r="Y914" s="182"/>
      <c r="Z914" s="182"/>
      <c r="AA914" s="182"/>
      <c r="AB914" s="182"/>
      <c r="AC914" s="182"/>
      <c r="AD914" s="182"/>
      <c r="AE914" s="182"/>
      <c r="AF914" s="182"/>
      <c r="AG914" s="182"/>
      <c r="AH914" s="182"/>
      <c r="AI914" s="182"/>
      <c r="AJ914" s="182"/>
      <c r="AK914" s="182"/>
      <c r="AL914" s="182"/>
      <c r="AM914" s="182"/>
      <c r="AN914" s="182"/>
      <c r="AO914" s="182"/>
      <c r="AP914" s="23"/>
      <c r="AQ914" s="23"/>
      <c r="AR914" s="23"/>
      <c r="AS914" s="23"/>
      <c r="AT914" s="182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183"/>
      <c r="BS914" s="183"/>
      <c r="BT914" s="150"/>
      <c r="BU914" s="150"/>
      <c r="BV914" s="150"/>
      <c r="BW914" s="113"/>
      <c r="BX914" s="113"/>
      <c r="BY914" s="113"/>
      <c r="BZ914" s="23"/>
    </row>
    <row r="915" ht="15.75" customHeight="1">
      <c r="A915" s="148"/>
      <c r="B915" s="182"/>
      <c r="C915" s="23"/>
      <c r="D915" s="23"/>
      <c r="E915" s="23"/>
      <c r="F915" s="23"/>
      <c r="G915" s="23"/>
      <c r="H915" s="23"/>
      <c r="I915" s="23"/>
      <c r="J915" s="23"/>
      <c r="K915" s="23"/>
      <c r="L915" s="182"/>
      <c r="M915" s="182"/>
      <c r="N915" s="182"/>
      <c r="O915" s="182"/>
      <c r="P915" s="182"/>
      <c r="Q915" s="182"/>
      <c r="R915" s="182"/>
      <c r="S915" s="182"/>
      <c r="T915" s="182"/>
      <c r="U915" s="182"/>
      <c r="V915" s="182"/>
      <c r="W915" s="182"/>
      <c r="X915" s="182"/>
      <c r="Y915" s="182"/>
      <c r="Z915" s="182"/>
      <c r="AA915" s="182"/>
      <c r="AB915" s="182"/>
      <c r="AC915" s="182"/>
      <c r="AD915" s="182"/>
      <c r="AE915" s="182"/>
      <c r="AF915" s="182"/>
      <c r="AG915" s="182"/>
      <c r="AH915" s="182"/>
      <c r="AI915" s="182"/>
      <c r="AJ915" s="182"/>
      <c r="AK915" s="182"/>
      <c r="AL915" s="182"/>
      <c r="AM915" s="182"/>
      <c r="AN915" s="182"/>
      <c r="AO915" s="182"/>
      <c r="AP915" s="23"/>
      <c r="AQ915" s="23"/>
      <c r="AR915" s="23"/>
      <c r="AS915" s="23"/>
      <c r="AT915" s="182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183"/>
      <c r="BS915" s="183"/>
      <c r="BT915" s="150"/>
      <c r="BU915" s="150"/>
      <c r="BV915" s="150"/>
      <c r="BW915" s="113"/>
      <c r="BX915" s="113"/>
      <c r="BY915" s="113"/>
      <c r="BZ915" s="23"/>
    </row>
    <row r="916" ht="15.75" customHeight="1">
      <c r="A916" s="148"/>
      <c r="B916" s="182"/>
      <c r="C916" s="23"/>
      <c r="D916" s="23"/>
      <c r="E916" s="23"/>
      <c r="F916" s="23"/>
      <c r="G916" s="23"/>
      <c r="H916" s="23"/>
      <c r="I916" s="23"/>
      <c r="J916" s="23"/>
      <c r="K916" s="23"/>
      <c r="L916" s="182"/>
      <c r="M916" s="182"/>
      <c r="N916" s="182"/>
      <c r="O916" s="182"/>
      <c r="P916" s="182"/>
      <c r="Q916" s="182"/>
      <c r="R916" s="182"/>
      <c r="S916" s="182"/>
      <c r="T916" s="182"/>
      <c r="U916" s="182"/>
      <c r="V916" s="182"/>
      <c r="W916" s="182"/>
      <c r="X916" s="182"/>
      <c r="Y916" s="182"/>
      <c r="Z916" s="182"/>
      <c r="AA916" s="182"/>
      <c r="AB916" s="182"/>
      <c r="AC916" s="182"/>
      <c r="AD916" s="182"/>
      <c r="AE916" s="182"/>
      <c r="AF916" s="182"/>
      <c r="AG916" s="182"/>
      <c r="AH916" s="182"/>
      <c r="AI916" s="182"/>
      <c r="AJ916" s="182"/>
      <c r="AK916" s="182"/>
      <c r="AL916" s="182"/>
      <c r="AM916" s="182"/>
      <c r="AN916" s="182"/>
      <c r="AO916" s="182"/>
      <c r="AP916" s="23"/>
      <c r="AQ916" s="23"/>
      <c r="AR916" s="23"/>
      <c r="AS916" s="23"/>
      <c r="AT916" s="182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183"/>
      <c r="BS916" s="183"/>
      <c r="BT916" s="150"/>
      <c r="BU916" s="150"/>
      <c r="BV916" s="150"/>
      <c r="BW916" s="113"/>
      <c r="BX916" s="113"/>
      <c r="BY916" s="113"/>
      <c r="BZ916" s="23"/>
    </row>
    <row r="917" ht="15.75" customHeight="1">
      <c r="A917" s="148"/>
      <c r="B917" s="182"/>
      <c r="C917" s="23"/>
      <c r="D917" s="23"/>
      <c r="E917" s="23"/>
      <c r="F917" s="23"/>
      <c r="G917" s="23"/>
      <c r="H917" s="23"/>
      <c r="I917" s="23"/>
      <c r="J917" s="23"/>
      <c r="K917" s="23"/>
      <c r="L917" s="182"/>
      <c r="M917" s="182"/>
      <c r="N917" s="182"/>
      <c r="O917" s="182"/>
      <c r="P917" s="182"/>
      <c r="Q917" s="182"/>
      <c r="R917" s="182"/>
      <c r="S917" s="182"/>
      <c r="T917" s="182"/>
      <c r="U917" s="182"/>
      <c r="V917" s="182"/>
      <c r="W917" s="182"/>
      <c r="X917" s="182"/>
      <c r="Y917" s="182"/>
      <c r="Z917" s="182"/>
      <c r="AA917" s="182"/>
      <c r="AB917" s="182"/>
      <c r="AC917" s="182"/>
      <c r="AD917" s="182"/>
      <c r="AE917" s="182"/>
      <c r="AF917" s="182"/>
      <c r="AG917" s="182"/>
      <c r="AH917" s="182"/>
      <c r="AI917" s="182"/>
      <c r="AJ917" s="182"/>
      <c r="AK917" s="182"/>
      <c r="AL917" s="182"/>
      <c r="AM917" s="182"/>
      <c r="AN917" s="182"/>
      <c r="AO917" s="182"/>
      <c r="AP917" s="23"/>
      <c r="AQ917" s="23"/>
      <c r="AR917" s="23"/>
      <c r="AS917" s="23"/>
      <c r="AT917" s="182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183"/>
      <c r="BS917" s="183"/>
      <c r="BT917" s="150"/>
      <c r="BU917" s="150"/>
      <c r="BV917" s="150"/>
      <c r="BW917" s="113"/>
      <c r="BX917" s="113"/>
      <c r="BY917" s="113"/>
      <c r="BZ917" s="23"/>
    </row>
    <row r="918" ht="15.75" customHeight="1">
      <c r="A918" s="148"/>
      <c r="B918" s="182"/>
      <c r="C918" s="23"/>
      <c r="D918" s="23"/>
      <c r="E918" s="23"/>
      <c r="F918" s="23"/>
      <c r="G918" s="23"/>
      <c r="H918" s="23"/>
      <c r="I918" s="23"/>
      <c r="J918" s="23"/>
      <c r="K918" s="23"/>
      <c r="L918" s="182"/>
      <c r="M918" s="182"/>
      <c r="N918" s="182"/>
      <c r="O918" s="182"/>
      <c r="P918" s="182"/>
      <c r="Q918" s="182"/>
      <c r="R918" s="182"/>
      <c r="S918" s="182"/>
      <c r="T918" s="182"/>
      <c r="U918" s="182"/>
      <c r="V918" s="182"/>
      <c r="W918" s="182"/>
      <c r="X918" s="182"/>
      <c r="Y918" s="182"/>
      <c r="Z918" s="182"/>
      <c r="AA918" s="182"/>
      <c r="AB918" s="182"/>
      <c r="AC918" s="182"/>
      <c r="AD918" s="182"/>
      <c r="AE918" s="182"/>
      <c r="AF918" s="182"/>
      <c r="AG918" s="182"/>
      <c r="AH918" s="182"/>
      <c r="AI918" s="182"/>
      <c r="AJ918" s="182"/>
      <c r="AK918" s="182"/>
      <c r="AL918" s="182"/>
      <c r="AM918" s="182"/>
      <c r="AN918" s="182"/>
      <c r="AO918" s="182"/>
      <c r="AP918" s="23"/>
      <c r="AQ918" s="23"/>
      <c r="AR918" s="23"/>
      <c r="AS918" s="23"/>
      <c r="AT918" s="182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183"/>
      <c r="BS918" s="183"/>
      <c r="BT918" s="150"/>
      <c r="BU918" s="150"/>
      <c r="BV918" s="150"/>
      <c r="BW918" s="113"/>
      <c r="BX918" s="113"/>
      <c r="BY918" s="113"/>
      <c r="BZ918" s="23"/>
    </row>
    <row r="919" ht="15.75" customHeight="1">
      <c r="A919" s="148"/>
      <c r="B919" s="182"/>
      <c r="C919" s="23"/>
      <c r="D919" s="23"/>
      <c r="E919" s="23"/>
      <c r="F919" s="23"/>
      <c r="G919" s="23"/>
      <c r="H919" s="23"/>
      <c r="I919" s="23"/>
      <c r="J919" s="23"/>
      <c r="K919" s="23"/>
      <c r="L919" s="182"/>
      <c r="M919" s="182"/>
      <c r="N919" s="182"/>
      <c r="O919" s="182"/>
      <c r="P919" s="182"/>
      <c r="Q919" s="182"/>
      <c r="R919" s="182"/>
      <c r="S919" s="182"/>
      <c r="T919" s="182"/>
      <c r="U919" s="182"/>
      <c r="V919" s="182"/>
      <c r="W919" s="182"/>
      <c r="X919" s="182"/>
      <c r="Y919" s="182"/>
      <c r="Z919" s="182"/>
      <c r="AA919" s="182"/>
      <c r="AB919" s="182"/>
      <c r="AC919" s="182"/>
      <c r="AD919" s="182"/>
      <c r="AE919" s="182"/>
      <c r="AF919" s="182"/>
      <c r="AG919" s="182"/>
      <c r="AH919" s="182"/>
      <c r="AI919" s="182"/>
      <c r="AJ919" s="182"/>
      <c r="AK919" s="182"/>
      <c r="AL919" s="182"/>
      <c r="AM919" s="182"/>
      <c r="AN919" s="182"/>
      <c r="AO919" s="182"/>
      <c r="AP919" s="23"/>
      <c r="AQ919" s="23"/>
      <c r="AR919" s="23"/>
      <c r="AS919" s="23"/>
      <c r="AT919" s="182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183"/>
      <c r="BS919" s="183"/>
      <c r="BT919" s="150"/>
      <c r="BU919" s="150"/>
      <c r="BV919" s="150"/>
      <c r="BW919" s="113"/>
      <c r="BX919" s="113"/>
      <c r="BY919" s="113"/>
      <c r="BZ919" s="23"/>
    </row>
    <row r="920" ht="15.75" customHeight="1">
      <c r="A920" s="148"/>
      <c r="B920" s="182"/>
      <c r="C920" s="23"/>
      <c r="D920" s="23"/>
      <c r="E920" s="23"/>
      <c r="F920" s="23"/>
      <c r="G920" s="23"/>
      <c r="H920" s="23"/>
      <c r="I920" s="23"/>
      <c r="J920" s="23"/>
      <c r="K920" s="23"/>
      <c r="L920" s="182"/>
      <c r="M920" s="182"/>
      <c r="N920" s="182"/>
      <c r="O920" s="182"/>
      <c r="P920" s="182"/>
      <c r="Q920" s="182"/>
      <c r="R920" s="182"/>
      <c r="S920" s="182"/>
      <c r="T920" s="182"/>
      <c r="U920" s="182"/>
      <c r="V920" s="182"/>
      <c r="W920" s="182"/>
      <c r="X920" s="182"/>
      <c r="Y920" s="182"/>
      <c r="Z920" s="182"/>
      <c r="AA920" s="182"/>
      <c r="AB920" s="182"/>
      <c r="AC920" s="182"/>
      <c r="AD920" s="182"/>
      <c r="AE920" s="182"/>
      <c r="AF920" s="182"/>
      <c r="AG920" s="182"/>
      <c r="AH920" s="182"/>
      <c r="AI920" s="182"/>
      <c r="AJ920" s="182"/>
      <c r="AK920" s="182"/>
      <c r="AL920" s="182"/>
      <c r="AM920" s="182"/>
      <c r="AN920" s="182"/>
      <c r="AO920" s="182"/>
      <c r="AP920" s="23"/>
      <c r="AQ920" s="23"/>
      <c r="AR920" s="23"/>
      <c r="AS920" s="23"/>
      <c r="AT920" s="182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183"/>
      <c r="BS920" s="183"/>
      <c r="BT920" s="150"/>
      <c r="BU920" s="150"/>
      <c r="BV920" s="150"/>
      <c r="BW920" s="113"/>
      <c r="BX920" s="113"/>
      <c r="BY920" s="113"/>
      <c r="BZ920" s="23"/>
    </row>
    <row r="921" ht="15.75" customHeight="1">
      <c r="A921" s="148"/>
      <c r="B921" s="182"/>
      <c r="C921" s="23"/>
      <c r="D921" s="23"/>
      <c r="E921" s="23"/>
      <c r="F921" s="23"/>
      <c r="G921" s="23"/>
      <c r="H921" s="23"/>
      <c r="I921" s="23"/>
      <c r="J921" s="23"/>
      <c r="K921" s="23"/>
      <c r="L921" s="182"/>
      <c r="M921" s="182"/>
      <c r="N921" s="182"/>
      <c r="O921" s="182"/>
      <c r="P921" s="182"/>
      <c r="Q921" s="182"/>
      <c r="R921" s="182"/>
      <c r="S921" s="182"/>
      <c r="T921" s="182"/>
      <c r="U921" s="182"/>
      <c r="V921" s="182"/>
      <c r="W921" s="182"/>
      <c r="X921" s="182"/>
      <c r="Y921" s="182"/>
      <c r="Z921" s="182"/>
      <c r="AA921" s="182"/>
      <c r="AB921" s="182"/>
      <c r="AC921" s="182"/>
      <c r="AD921" s="182"/>
      <c r="AE921" s="182"/>
      <c r="AF921" s="182"/>
      <c r="AG921" s="182"/>
      <c r="AH921" s="182"/>
      <c r="AI921" s="182"/>
      <c r="AJ921" s="182"/>
      <c r="AK921" s="182"/>
      <c r="AL921" s="182"/>
      <c r="AM921" s="182"/>
      <c r="AN921" s="182"/>
      <c r="AO921" s="182"/>
      <c r="AP921" s="23"/>
      <c r="AQ921" s="23"/>
      <c r="AR921" s="23"/>
      <c r="AS921" s="23"/>
      <c r="AT921" s="182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183"/>
      <c r="BS921" s="183"/>
      <c r="BT921" s="150"/>
      <c r="BU921" s="150"/>
      <c r="BV921" s="150"/>
      <c r="BW921" s="113"/>
      <c r="BX921" s="113"/>
      <c r="BY921" s="113"/>
      <c r="BZ921" s="23"/>
    </row>
    <row r="922" ht="15.75" customHeight="1">
      <c r="A922" s="148"/>
      <c r="B922" s="182"/>
      <c r="C922" s="23"/>
      <c r="D922" s="23"/>
      <c r="E922" s="23"/>
      <c r="F922" s="23"/>
      <c r="G922" s="23"/>
      <c r="H922" s="23"/>
      <c r="I922" s="23"/>
      <c r="J922" s="23"/>
      <c r="K922" s="23"/>
      <c r="L922" s="182"/>
      <c r="M922" s="182"/>
      <c r="N922" s="182"/>
      <c r="O922" s="182"/>
      <c r="P922" s="182"/>
      <c r="Q922" s="182"/>
      <c r="R922" s="182"/>
      <c r="S922" s="182"/>
      <c r="T922" s="182"/>
      <c r="U922" s="182"/>
      <c r="V922" s="182"/>
      <c r="W922" s="182"/>
      <c r="X922" s="182"/>
      <c r="Y922" s="182"/>
      <c r="Z922" s="182"/>
      <c r="AA922" s="182"/>
      <c r="AB922" s="182"/>
      <c r="AC922" s="182"/>
      <c r="AD922" s="182"/>
      <c r="AE922" s="182"/>
      <c r="AF922" s="182"/>
      <c r="AG922" s="182"/>
      <c r="AH922" s="182"/>
      <c r="AI922" s="182"/>
      <c r="AJ922" s="182"/>
      <c r="AK922" s="182"/>
      <c r="AL922" s="182"/>
      <c r="AM922" s="182"/>
      <c r="AN922" s="182"/>
      <c r="AO922" s="182"/>
      <c r="AP922" s="23"/>
      <c r="AQ922" s="23"/>
      <c r="AR922" s="23"/>
      <c r="AS922" s="23"/>
      <c r="AT922" s="182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183"/>
      <c r="BS922" s="183"/>
      <c r="BT922" s="150"/>
      <c r="BU922" s="150"/>
      <c r="BV922" s="150"/>
      <c r="BW922" s="113"/>
      <c r="BX922" s="113"/>
      <c r="BY922" s="113"/>
      <c r="BZ922" s="23"/>
    </row>
    <row r="923" ht="15.75" customHeight="1">
      <c r="A923" s="148"/>
      <c r="B923" s="182"/>
      <c r="C923" s="23"/>
      <c r="D923" s="23"/>
      <c r="E923" s="23"/>
      <c r="F923" s="23"/>
      <c r="G923" s="23"/>
      <c r="H923" s="23"/>
      <c r="I923" s="23"/>
      <c r="J923" s="23"/>
      <c r="K923" s="23"/>
      <c r="L923" s="182"/>
      <c r="M923" s="182"/>
      <c r="N923" s="182"/>
      <c r="O923" s="182"/>
      <c r="P923" s="182"/>
      <c r="Q923" s="182"/>
      <c r="R923" s="182"/>
      <c r="S923" s="182"/>
      <c r="T923" s="182"/>
      <c r="U923" s="182"/>
      <c r="V923" s="182"/>
      <c r="W923" s="182"/>
      <c r="X923" s="182"/>
      <c r="Y923" s="182"/>
      <c r="Z923" s="182"/>
      <c r="AA923" s="182"/>
      <c r="AB923" s="182"/>
      <c r="AC923" s="182"/>
      <c r="AD923" s="182"/>
      <c r="AE923" s="182"/>
      <c r="AF923" s="182"/>
      <c r="AG923" s="182"/>
      <c r="AH923" s="182"/>
      <c r="AI923" s="182"/>
      <c r="AJ923" s="182"/>
      <c r="AK923" s="182"/>
      <c r="AL923" s="182"/>
      <c r="AM923" s="182"/>
      <c r="AN923" s="182"/>
      <c r="AO923" s="182"/>
      <c r="AP923" s="23"/>
      <c r="AQ923" s="23"/>
      <c r="AR923" s="23"/>
      <c r="AS923" s="23"/>
      <c r="AT923" s="182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183"/>
      <c r="BS923" s="183"/>
      <c r="BT923" s="150"/>
      <c r="BU923" s="150"/>
      <c r="BV923" s="150"/>
      <c r="BW923" s="113"/>
      <c r="BX923" s="113"/>
      <c r="BY923" s="113"/>
      <c r="BZ923" s="23"/>
    </row>
    <row r="924" ht="15.75" customHeight="1">
      <c r="A924" s="148"/>
      <c r="B924" s="182"/>
      <c r="C924" s="23"/>
      <c r="D924" s="23"/>
      <c r="E924" s="23"/>
      <c r="F924" s="23"/>
      <c r="G924" s="23"/>
      <c r="H924" s="23"/>
      <c r="I924" s="23"/>
      <c r="J924" s="23"/>
      <c r="K924" s="23"/>
      <c r="L924" s="182"/>
      <c r="M924" s="182"/>
      <c r="N924" s="182"/>
      <c r="O924" s="182"/>
      <c r="P924" s="182"/>
      <c r="Q924" s="182"/>
      <c r="R924" s="182"/>
      <c r="S924" s="182"/>
      <c r="T924" s="182"/>
      <c r="U924" s="182"/>
      <c r="V924" s="182"/>
      <c r="W924" s="182"/>
      <c r="X924" s="182"/>
      <c r="Y924" s="182"/>
      <c r="Z924" s="182"/>
      <c r="AA924" s="182"/>
      <c r="AB924" s="182"/>
      <c r="AC924" s="182"/>
      <c r="AD924" s="182"/>
      <c r="AE924" s="182"/>
      <c r="AF924" s="182"/>
      <c r="AG924" s="182"/>
      <c r="AH924" s="182"/>
      <c r="AI924" s="182"/>
      <c r="AJ924" s="182"/>
      <c r="AK924" s="182"/>
      <c r="AL924" s="182"/>
      <c r="AM924" s="182"/>
      <c r="AN924" s="182"/>
      <c r="AO924" s="182"/>
      <c r="AP924" s="23"/>
      <c r="AQ924" s="23"/>
      <c r="AR924" s="23"/>
      <c r="AS924" s="23"/>
      <c r="AT924" s="182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183"/>
      <c r="BS924" s="183"/>
      <c r="BT924" s="150"/>
      <c r="BU924" s="150"/>
      <c r="BV924" s="150"/>
      <c r="BW924" s="113"/>
      <c r="BX924" s="113"/>
      <c r="BY924" s="113"/>
      <c r="BZ924" s="23"/>
    </row>
    <row r="925" ht="15.75" customHeight="1">
      <c r="A925" s="148"/>
      <c r="B925" s="182"/>
      <c r="C925" s="23"/>
      <c r="D925" s="23"/>
      <c r="E925" s="23"/>
      <c r="F925" s="23"/>
      <c r="G925" s="23"/>
      <c r="H925" s="23"/>
      <c r="I925" s="23"/>
      <c r="J925" s="23"/>
      <c r="K925" s="23"/>
      <c r="L925" s="182"/>
      <c r="M925" s="182"/>
      <c r="N925" s="182"/>
      <c r="O925" s="182"/>
      <c r="P925" s="182"/>
      <c r="Q925" s="182"/>
      <c r="R925" s="182"/>
      <c r="S925" s="182"/>
      <c r="T925" s="182"/>
      <c r="U925" s="182"/>
      <c r="V925" s="182"/>
      <c r="W925" s="182"/>
      <c r="X925" s="182"/>
      <c r="Y925" s="182"/>
      <c r="Z925" s="182"/>
      <c r="AA925" s="182"/>
      <c r="AB925" s="182"/>
      <c r="AC925" s="182"/>
      <c r="AD925" s="182"/>
      <c r="AE925" s="182"/>
      <c r="AF925" s="182"/>
      <c r="AG925" s="182"/>
      <c r="AH925" s="182"/>
      <c r="AI925" s="182"/>
      <c r="AJ925" s="182"/>
      <c r="AK925" s="182"/>
      <c r="AL925" s="182"/>
      <c r="AM925" s="182"/>
      <c r="AN925" s="182"/>
      <c r="AO925" s="182"/>
      <c r="AP925" s="23"/>
      <c r="AQ925" s="23"/>
      <c r="AR925" s="23"/>
      <c r="AS925" s="23"/>
      <c r="AT925" s="182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183"/>
      <c r="BS925" s="183"/>
      <c r="BT925" s="150"/>
      <c r="BU925" s="150"/>
      <c r="BV925" s="150"/>
      <c r="BW925" s="113"/>
      <c r="BX925" s="113"/>
      <c r="BY925" s="113"/>
      <c r="BZ925" s="23"/>
    </row>
    <row r="926" ht="15.75" customHeight="1">
      <c r="A926" s="148"/>
      <c r="B926" s="182"/>
      <c r="C926" s="23"/>
      <c r="D926" s="23"/>
      <c r="E926" s="23"/>
      <c r="F926" s="23"/>
      <c r="G926" s="23"/>
      <c r="H926" s="23"/>
      <c r="I926" s="23"/>
      <c r="J926" s="23"/>
      <c r="K926" s="23"/>
      <c r="L926" s="182"/>
      <c r="M926" s="182"/>
      <c r="N926" s="182"/>
      <c r="O926" s="182"/>
      <c r="P926" s="182"/>
      <c r="Q926" s="182"/>
      <c r="R926" s="182"/>
      <c r="S926" s="182"/>
      <c r="T926" s="182"/>
      <c r="U926" s="182"/>
      <c r="V926" s="182"/>
      <c r="W926" s="182"/>
      <c r="X926" s="182"/>
      <c r="Y926" s="182"/>
      <c r="Z926" s="182"/>
      <c r="AA926" s="182"/>
      <c r="AB926" s="182"/>
      <c r="AC926" s="182"/>
      <c r="AD926" s="182"/>
      <c r="AE926" s="182"/>
      <c r="AF926" s="182"/>
      <c r="AG926" s="182"/>
      <c r="AH926" s="182"/>
      <c r="AI926" s="182"/>
      <c r="AJ926" s="182"/>
      <c r="AK926" s="182"/>
      <c r="AL926" s="182"/>
      <c r="AM926" s="182"/>
      <c r="AN926" s="182"/>
      <c r="AO926" s="182"/>
      <c r="AP926" s="23"/>
      <c r="AQ926" s="23"/>
      <c r="AR926" s="23"/>
      <c r="AS926" s="23"/>
      <c r="AT926" s="182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183"/>
      <c r="BS926" s="183"/>
      <c r="BT926" s="150"/>
      <c r="BU926" s="150"/>
      <c r="BV926" s="150"/>
      <c r="BW926" s="113"/>
      <c r="BX926" s="113"/>
      <c r="BY926" s="113"/>
      <c r="BZ926" s="23"/>
    </row>
    <row r="927" ht="15.75" customHeight="1">
      <c r="A927" s="148"/>
      <c r="B927" s="182"/>
      <c r="C927" s="23"/>
      <c r="D927" s="23"/>
      <c r="E927" s="23"/>
      <c r="F927" s="23"/>
      <c r="G927" s="23"/>
      <c r="H927" s="23"/>
      <c r="I927" s="23"/>
      <c r="J927" s="23"/>
      <c r="K927" s="23"/>
      <c r="L927" s="182"/>
      <c r="M927" s="182"/>
      <c r="N927" s="182"/>
      <c r="O927" s="182"/>
      <c r="P927" s="182"/>
      <c r="Q927" s="182"/>
      <c r="R927" s="182"/>
      <c r="S927" s="182"/>
      <c r="T927" s="182"/>
      <c r="U927" s="182"/>
      <c r="V927" s="182"/>
      <c r="W927" s="182"/>
      <c r="X927" s="182"/>
      <c r="Y927" s="182"/>
      <c r="Z927" s="182"/>
      <c r="AA927" s="182"/>
      <c r="AB927" s="182"/>
      <c r="AC927" s="182"/>
      <c r="AD927" s="182"/>
      <c r="AE927" s="182"/>
      <c r="AF927" s="182"/>
      <c r="AG927" s="182"/>
      <c r="AH927" s="182"/>
      <c r="AI927" s="182"/>
      <c r="AJ927" s="182"/>
      <c r="AK927" s="182"/>
      <c r="AL927" s="182"/>
      <c r="AM927" s="182"/>
      <c r="AN927" s="182"/>
      <c r="AO927" s="182"/>
      <c r="AP927" s="23"/>
      <c r="AQ927" s="23"/>
      <c r="AR927" s="23"/>
      <c r="AS927" s="23"/>
      <c r="AT927" s="182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183"/>
      <c r="BS927" s="183"/>
      <c r="BT927" s="150"/>
      <c r="BU927" s="150"/>
      <c r="BV927" s="150"/>
      <c r="BW927" s="113"/>
      <c r="BX927" s="113"/>
      <c r="BY927" s="113"/>
      <c r="BZ927" s="23"/>
    </row>
    <row r="928" ht="15.75" customHeight="1">
      <c r="A928" s="148"/>
      <c r="B928" s="182"/>
      <c r="C928" s="23"/>
      <c r="D928" s="23"/>
      <c r="E928" s="23"/>
      <c r="F928" s="23"/>
      <c r="G928" s="23"/>
      <c r="H928" s="23"/>
      <c r="I928" s="23"/>
      <c r="J928" s="23"/>
      <c r="K928" s="23"/>
      <c r="L928" s="182"/>
      <c r="M928" s="182"/>
      <c r="N928" s="182"/>
      <c r="O928" s="182"/>
      <c r="P928" s="182"/>
      <c r="Q928" s="182"/>
      <c r="R928" s="182"/>
      <c r="S928" s="182"/>
      <c r="T928" s="182"/>
      <c r="U928" s="182"/>
      <c r="V928" s="182"/>
      <c r="W928" s="182"/>
      <c r="X928" s="182"/>
      <c r="Y928" s="182"/>
      <c r="Z928" s="182"/>
      <c r="AA928" s="182"/>
      <c r="AB928" s="182"/>
      <c r="AC928" s="182"/>
      <c r="AD928" s="182"/>
      <c r="AE928" s="182"/>
      <c r="AF928" s="182"/>
      <c r="AG928" s="182"/>
      <c r="AH928" s="182"/>
      <c r="AI928" s="182"/>
      <c r="AJ928" s="182"/>
      <c r="AK928" s="182"/>
      <c r="AL928" s="182"/>
      <c r="AM928" s="182"/>
      <c r="AN928" s="182"/>
      <c r="AO928" s="182"/>
      <c r="AP928" s="23"/>
      <c r="AQ928" s="23"/>
      <c r="AR928" s="23"/>
      <c r="AS928" s="23"/>
      <c r="AT928" s="182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183"/>
      <c r="BS928" s="183"/>
      <c r="BT928" s="150"/>
      <c r="BU928" s="150"/>
      <c r="BV928" s="150"/>
      <c r="BW928" s="113"/>
      <c r="BX928" s="113"/>
      <c r="BY928" s="113"/>
      <c r="BZ928" s="23"/>
    </row>
    <row r="929" ht="15.75" customHeight="1">
      <c r="A929" s="148"/>
      <c r="B929" s="182"/>
      <c r="C929" s="23"/>
      <c r="D929" s="23"/>
      <c r="E929" s="23"/>
      <c r="F929" s="23"/>
      <c r="G929" s="23"/>
      <c r="H929" s="23"/>
      <c r="I929" s="23"/>
      <c r="J929" s="23"/>
      <c r="K929" s="23"/>
      <c r="L929" s="182"/>
      <c r="M929" s="182"/>
      <c r="N929" s="182"/>
      <c r="O929" s="182"/>
      <c r="P929" s="182"/>
      <c r="Q929" s="182"/>
      <c r="R929" s="182"/>
      <c r="S929" s="182"/>
      <c r="T929" s="182"/>
      <c r="U929" s="182"/>
      <c r="V929" s="182"/>
      <c r="W929" s="182"/>
      <c r="X929" s="182"/>
      <c r="Y929" s="182"/>
      <c r="Z929" s="182"/>
      <c r="AA929" s="182"/>
      <c r="AB929" s="182"/>
      <c r="AC929" s="182"/>
      <c r="AD929" s="182"/>
      <c r="AE929" s="182"/>
      <c r="AF929" s="182"/>
      <c r="AG929" s="182"/>
      <c r="AH929" s="182"/>
      <c r="AI929" s="182"/>
      <c r="AJ929" s="182"/>
      <c r="AK929" s="182"/>
      <c r="AL929" s="182"/>
      <c r="AM929" s="182"/>
      <c r="AN929" s="182"/>
      <c r="AO929" s="182"/>
      <c r="AP929" s="23"/>
      <c r="AQ929" s="23"/>
      <c r="AR929" s="23"/>
      <c r="AS929" s="23"/>
      <c r="AT929" s="182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183"/>
      <c r="BS929" s="183"/>
      <c r="BT929" s="150"/>
      <c r="BU929" s="150"/>
      <c r="BV929" s="150"/>
      <c r="BW929" s="113"/>
      <c r="BX929" s="113"/>
      <c r="BY929" s="113"/>
      <c r="BZ929" s="23"/>
    </row>
    <row r="930" ht="15.75" customHeight="1">
      <c r="A930" s="148"/>
      <c r="B930" s="182"/>
      <c r="C930" s="23"/>
      <c r="D930" s="23"/>
      <c r="E930" s="23"/>
      <c r="F930" s="23"/>
      <c r="G930" s="23"/>
      <c r="H930" s="23"/>
      <c r="I930" s="23"/>
      <c r="J930" s="23"/>
      <c r="K930" s="23"/>
      <c r="L930" s="182"/>
      <c r="M930" s="182"/>
      <c r="N930" s="182"/>
      <c r="O930" s="182"/>
      <c r="P930" s="182"/>
      <c r="Q930" s="182"/>
      <c r="R930" s="182"/>
      <c r="S930" s="182"/>
      <c r="T930" s="182"/>
      <c r="U930" s="182"/>
      <c r="V930" s="182"/>
      <c r="W930" s="182"/>
      <c r="X930" s="182"/>
      <c r="Y930" s="182"/>
      <c r="Z930" s="182"/>
      <c r="AA930" s="182"/>
      <c r="AB930" s="182"/>
      <c r="AC930" s="182"/>
      <c r="AD930" s="182"/>
      <c r="AE930" s="182"/>
      <c r="AF930" s="182"/>
      <c r="AG930" s="182"/>
      <c r="AH930" s="182"/>
      <c r="AI930" s="182"/>
      <c r="AJ930" s="182"/>
      <c r="AK930" s="182"/>
      <c r="AL930" s="182"/>
      <c r="AM930" s="182"/>
      <c r="AN930" s="182"/>
      <c r="AO930" s="182"/>
      <c r="AP930" s="23"/>
      <c r="AQ930" s="23"/>
      <c r="AR930" s="23"/>
      <c r="AS930" s="23"/>
      <c r="AT930" s="182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183"/>
      <c r="BS930" s="183"/>
      <c r="BT930" s="150"/>
      <c r="BU930" s="150"/>
      <c r="BV930" s="150"/>
      <c r="BW930" s="113"/>
      <c r="BX930" s="113"/>
      <c r="BY930" s="113"/>
      <c r="BZ930" s="23"/>
    </row>
    <row r="931" ht="15.75" customHeight="1">
      <c r="A931" s="148"/>
      <c r="B931" s="182"/>
      <c r="C931" s="23"/>
      <c r="D931" s="23"/>
      <c r="E931" s="23"/>
      <c r="F931" s="23"/>
      <c r="G931" s="23"/>
      <c r="H931" s="23"/>
      <c r="I931" s="23"/>
      <c r="J931" s="23"/>
      <c r="K931" s="23"/>
      <c r="L931" s="182"/>
      <c r="M931" s="182"/>
      <c r="N931" s="182"/>
      <c r="O931" s="182"/>
      <c r="P931" s="182"/>
      <c r="Q931" s="182"/>
      <c r="R931" s="182"/>
      <c r="S931" s="182"/>
      <c r="T931" s="182"/>
      <c r="U931" s="182"/>
      <c r="V931" s="182"/>
      <c r="W931" s="182"/>
      <c r="X931" s="182"/>
      <c r="Y931" s="182"/>
      <c r="Z931" s="182"/>
      <c r="AA931" s="182"/>
      <c r="AB931" s="182"/>
      <c r="AC931" s="182"/>
      <c r="AD931" s="182"/>
      <c r="AE931" s="182"/>
      <c r="AF931" s="182"/>
      <c r="AG931" s="182"/>
      <c r="AH931" s="182"/>
      <c r="AI931" s="182"/>
      <c r="AJ931" s="182"/>
      <c r="AK931" s="182"/>
      <c r="AL931" s="182"/>
      <c r="AM931" s="182"/>
      <c r="AN931" s="182"/>
      <c r="AO931" s="182"/>
      <c r="AP931" s="23"/>
      <c r="AQ931" s="23"/>
      <c r="AR931" s="23"/>
      <c r="AS931" s="23"/>
      <c r="AT931" s="182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183"/>
      <c r="BS931" s="183"/>
      <c r="BT931" s="150"/>
      <c r="BU931" s="150"/>
      <c r="BV931" s="150"/>
      <c r="BW931" s="113"/>
      <c r="BX931" s="113"/>
      <c r="BY931" s="113"/>
      <c r="BZ931" s="23"/>
    </row>
    <row r="932" ht="15.75" customHeight="1">
      <c r="A932" s="148"/>
      <c r="B932" s="182"/>
      <c r="C932" s="23"/>
      <c r="D932" s="23"/>
      <c r="E932" s="23"/>
      <c r="F932" s="23"/>
      <c r="G932" s="23"/>
      <c r="H932" s="23"/>
      <c r="I932" s="23"/>
      <c r="J932" s="23"/>
      <c r="K932" s="23"/>
      <c r="L932" s="182"/>
      <c r="M932" s="182"/>
      <c r="N932" s="182"/>
      <c r="O932" s="182"/>
      <c r="P932" s="182"/>
      <c r="Q932" s="182"/>
      <c r="R932" s="182"/>
      <c r="S932" s="182"/>
      <c r="T932" s="182"/>
      <c r="U932" s="182"/>
      <c r="V932" s="182"/>
      <c r="W932" s="182"/>
      <c r="X932" s="182"/>
      <c r="Y932" s="182"/>
      <c r="Z932" s="182"/>
      <c r="AA932" s="182"/>
      <c r="AB932" s="182"/>
      <c r="AC932" s="182"/>
      <c r="AD932" s="182"/>
      <c r="AE932" s="182"/>
      <c r="AF932" s="182"/>
      <c r="AG932" s="182"/>
      <c r="AH932" s="182"/>
      <c r="AI932" s="182"/>
      <c r="AJ932" s="182"/>
      <c r="AK932" s="182"/>
      <c r="AL932" s="182"/>
      <c r="AM932" s="182"/>
      <c r="AN932" s="182"/>
      <c r="AO932" s="182"/>
      <c r="AP932" s="23"/>
      <c r="AQ932" s="23"/>
      <c r="AR932" s="23"/>
      <c r="AS932" s="23"/>
      <c r="AT932" s="182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183"/>
      <c r="BS932" s="183"/>
      <c r="BT932" s="150"/>
      <c r="BU932" s="150"/>
      <c r="BV932" s="150"/>
      <c r="BW932" s="113"/>
      <c r="BX932" s="113"/>
      <c r="BY932" s="113"/>
      <c r="BZ932" s="23"/>
    </row>
    <row r="933" ht="15.75" customHeight="1">
      <c r="A933" s="148"/>
      <c r="B933" s="182"/>
      <c r="C933" s="23"/>
      <c r="D933" s="23"/>
      <c r="E933" s="23"/>
      <c r="F933" s="23"/>
      <c r="G933" s="23"/>
      <c r="H933" s="23"/>
      <c r="I933" s="23"/>
      <c r="J933" s="23"/>
      <c r="K933" s="23"/>
      <c r="L933" s="182"/>
      <c r="M933" s="182"/>
      <c r="N933" s="182"/>
      <c r="O933" s="182"/>
      <c r="P933" s="182"/>
      <c r="Q933" s="182"/>
      <c r="R933" s="182"/>
      <c r="S933" s="182"/>
      <c r="T933" s="182"/>
      <c r="U933" s="182"/>
      <c r="V933" s="182"/>
      <c r="W933" s="182"/>
      <c r="X933" s="182"/>
      <c r="Y933" s="182"/>
      <c r="Z933" s="182"/>
      <c r="AA933" s="182"/>
      <c r="AB933" s="182"/>
      <c r="AC933" s="182"/>
      <c r="AD933" s="182"/>
      <c r="AE933" s="182"/>
      <c r="AF933" s="182"/>
      <c r="AG933" s="182"/>
      <c r="AH933" s="182"/>
      <c r="AI933" s="182"/>
      <c r="AJ933" s="182"/>
      <c r="AK933" s="182"/>
      <c r="AL933" s="182"/>
      <c r="AM933" s="182"/>
      <c r="AN933" s="182"/>
      <c r="AO933" s="182"/>
      <c r="AP933" s="23"/>
      <c r="AQ933" s="23"/>
      <c r="AR933" s="23"/>
      <c r="AS933" s="23"/>
      <c r="AT933" s="182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183"/>
      <c r="BS933" s="183"/>
      <c r="BT933" s="150"/>
      <c r="BU933" s="150"/>
      <c r="BV933" s="150"/>
      <c r="BW933" s="113"/>
      <c r="BX933" s="113"/>
      <c r="BY933" s="113"/>
      <c r="BZ933" s="23"/>
    </row>
    <row r="934" ht="15.75" customHeight="1">
      <c r="A934" s="148"/>
      <c r="B934" s="182"/>
      <c r="C934" s="23"/>
      <c r="D934" s="23"/>
      <c r="E934" s="23"/>
      <c r="F934" s="23"/>
      <c r="G934" s="23"/>
      <c r="H934" s="23"/>
      <c r="I934" s="23"/>
      <c r="J934" s="23"/>
      <c r="K934" s="23"/>
      <c r="L934" s="182"/>
      <c r="M934" s="182"/>
      <c r="N934" s="182"/>
      <c r="O934" s="182"/>
      <c r="P934" s="182"/>
      <c r="Q934" s="182"/>
      <c r="R934" s="182"/>
      <c r="S934" s="182"/>
      <c r="T934" s="182"/>
      <c r="U934" s="182"/>
      <c r="V934" s="182"/>
      <c r="W934" s="182"/>
      <c r="X934" s="182"/>
      <c r="Y934" s="182"/>
      <c r="Z934" s="182"/>
      <c r="AA934" s="182"/>
      <c r="AB934" s="182"/>
      <c r="AC934" s="182"/>
      <c r="AD934" s="182"/>
      <c r="AE934" s="182"/>
      <c r="AF934" s="182"/>
      <c r="AG934" s="182"/>
      <c r="AH934" s="182"/>
      <c r="AI934" s="182"/>
      <c r="AJ934" s="182"/>
      <c r="AK934" s="182"/>
      <c r="AL934" s="182"/>
      <c r="AM934" s="182"/>
      <c r="AN934" s="182"/>
      <c r="AO934" s="182"/>
      <c r="AP934" s="23"/>
      <c r="AQ934" s="23"/>
      <c r="AR934" s="23"/>
      <c r="AS934" s="23"/>
      <c r="AT934" s="182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183"/>
      <c r="BS934" s="183"/>
      <c r="BT934" s="150"/>
      <c r="BU934" s="150"/>
      <c r="BV934" s="150"/>
      <c r="BW934" s="113"/>
      <c r="BX934" s="113"/>
      <c r="BY934" s="113"/>
      <c r="BZ934" s="23"/>
    </row>
    <row r="935" ht="15.75" customHeight="1">
      <c r="A935" s="148"/>
      <c r="B935" s="182"/>
      <c r="C935" s="23"/>
      <c r="D935" s="23"/>
      <c r="E935" s="23"/>
      <c r="F935" s="23"/>
      <c r="G935" s="23"/>
      <c r="H935" s="23"/>
      <c r="I935" s="23"/>
      <c r="J935" s="23"/>
      <c r="K935" s="23"/>
      <c r="L935" s="182"/>
      <c r="M935" s="182"/>
      <c r="N935" s="182"/>
      <c r="O935" s="182"/>
      <c r="P935" s="182"/>
      <c r="Q935" s="182"/>
      <c r="R935" s="182"/>
      <c r="S935" s="182"/>
      <c r="T935" s="182"/>
      <c r="U935" s="182"/>
      <c r="V935" s="182"/>
      <c r="W935" s="182"/>
      <c r="X935" s="182"/>
      <c r="Y935" s="182"/>
      <c r="Z935" s="182"/>
      <c r="AA935" s="182"/>
      <c r="AB935" s="182"/>
      <c r="AC935" s="182"/>
      <c r="AD935" s="182"/>
      <c r="AE935" s="182"/>
      <c r="AF935" s="182"/>
      <c r="AG935" s="182"/>
      <c r="AH935" s="182"/>
      <c r="AI935" s="182"/>
      <c r="AJ935" s="182"/>
      <c r="AK935" s="182"/>
      <c r="AL935" s="182"/>
      <c r="AM935" s="182"/>
      <c r="AN935" s="182"/>
      <c r="AO935" s="182"/>
      <c r="AP935" s="23"/>
      <c r="AQ935" s="23"/>
      <c r="AR935" s="23"/>
      <c r="AS935" s="23"/>
      <c r="AT935" s="182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183"/>
      <c r="BS935" s="183"/>
      <c r="BT935" s="150"/>
      <c r="BU935" s="150"/>
      <c r="BV935" s="150"/>
      <c r="BW935" s="113"/>
      <c r="BX935" s="113"/>
      <c r="BY935" s="113"/>
      <c r="BZ935" s="23"/>
    </row>
    <row r="936" ht="15.75" customHeight="1">
      <c r="A936" s="148"/>
      <c r="B936" s="182"/>
      <c r="C936" s="23"/>
      <c r="D936" s="23"/>
      <c r="E936" s="23"/>
      <c r="F936" s="23"/>
      <c r="G936" s="23"/>
      <c r="H936" s="23"/>
      <c r="I936" s="23"/>
      <c r="J936" s="23"/>
      <c r="K936" s="23"/>
      <c r="L936" s="182"/>
      <c r="M936" s="182"/>
      <c r="N936" s="182"/>
      <c r="O936" s="182"/>
      <c r="P936" s="182"/>
      <c r="Q936" s="182"/>
      <c r="R936" s="182"/>
      <c r="S936" s="182"/>
      <c r="T936" s="182"/>
      <c r="U936" s="182"/>
      <c r="V936" s="182"/>
      <c r="W936" s="182"/>
      <c r="X936" s="182"/>
      <c r="Y936" s="182"/>
      <c r="Z936" s="182"/>
      <c r="AA936" s="182"/>
      <c r="AB936" s="182"/>
      <c r="AC936" s="182"/>
      <c r="AD936" s="182"/>
      <c r="AE936" s="182"/>
      <c r="AF936" s="182"/>
      <c r="AG936" s="182"/>
      <c r="AH936" s="182"/>
      <c r="AI936" s="182"/>
      <c r="AJ936" s="182"/>
      <c r="AK936" s="182"/>
      <c r="AL936" s="182"/>
      <c r="AM936" s="182"/>
      <c r="AN936" s="182"/>
      <c r="AO936" s="182"/>
      <c r="AP936" s="23"/>
      <c r="AQ936" s="23"/>
      <c r="AR936" s="23"/>
      <c r="AS936" s="23"/>
      <c r="AT936" s="182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183"/>
      <c r="BS936" s="183"/>
      <c r="BT936" s="150"/>
      <c r="BU936" s="150"/>
      <c r="BV936" s="150"/>
      <c r="BW936" s="113"/>
      <c r="BX936" s="113"/>
      <c r="BY936" s="113"/>
      <c r="BZ936" s="23"/>
    </row>
    <row r="937" ht="15.75" customHeight="1">
      <c r="A937" s="148"/>
      <c r="B937" s="182"/>
      <c r="C937" s="23"/>
      <c r="D937" s="23"/>
      <c r="E937" s="23"/>
      <c r="F937" s="23"/>
      <c r="G937" s="23"/>
      <c r="H937" s="23"/>
      <c r="I937" s="23"/>
      <c r="J937" s="23"/>
      <c r="K937" s="23"/>
      <c r="L937" s="182"/>
      <c r="M937" s="182"/>
      <c r="N937" s="182"/>
      <c r="O937" s="182"/>
      <c r="P937" s="182"/>
      <c r="Q937" s="182"/>
      <c r="R937" s="182"/>
      <c r="S937" s="182"/>
      <c r="T937" s="182"/>
      <c r="U937" s="182"/>
      <c r="V937" s="182"/>
      <c r="W937" s="182"/>
      <c r="X937" s="182"/>
      <c r="Y937" s="182"/>
      <c r="Z937" s="182"/>
      <c r="AA937" s="182"/>
      <c r="AB937" s="182"/>
      <c r="AC937" s="182"/>
      <c r="AD937" s="182"/>
      <c r="AE937" s="182"/>
      <c r="AF937" s="182"/>
      <c r="AG937" s="182"/>
      <c r="AH937" s="182"/>
      <c r="AI937" s="182"/>
      <c r="AJ937" s="182"/>
      <c r="AK937" s="182"/>
      <c r="AL937" s="182"/>
      <c r="AM937" s="182"/>
      <c r="AN937" s="182"/>
      <c r="AO937" s="182"/>
      <c r="AP937" s="23"/>
      <c r="AQ937" s="23"/>
      <c r="AR937" s="23"/>
      <c r="AS937" s="23"/>
      <c r="AT937" s="182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183"/>
      <c r="BS937" s="183"/>
      <c r="BT937" s="150"/>
      <c r="BU937" s="150"/>
      <c r="BV937" s="150"/>
      <c r="BW937" s="113"/>
      <c r="BX937" s="113"/>
      <c r="BY937" s="113"/>
      <c r="BZ937" s="23"/>
    </row>
    <row r="938" ht="15.75" customHeight="1">
      <c r="A938" s="148"/>
      <c r="B938" s="182"/>
      <c r="C938" s="23"/>
      <c r="D938" s="23"/>
      <c r="E938" s="23"/>
      <c r="F938" s="23"/>
      <c r="G938" s="23"/>
      <c r="H938" s="23"/>
      <c r="I938" s="23"/>
      <c r="J938" s="23"/>
      <c r="K938" s="23"/>
      <c r="L938" s="182"/>
      <c r="M938" s="182"/>
      <c r="N938" s="182"/>
      <c r="O938" s="182"/>
      <c r="P938" s="182"/>
      <c r="Q938" s="182"/>
      <c r="R938" s="182"/>
      <c r="S938" s="182"/>
      <c r="T938" s="182"/>
      <c r="U938" s="182"/>
      <c r="V938" s="182"/>
      <c r="W938" s="182"/>
      <c r="X938" s="182"/>
      <c r="Y938" s="182"/>
      <c r="Z938" s="182"/>
      <c r="AA938" s="182"/>
      <c r="AB938" s="182"/>
      <c r="AC938" s="182"/>
      <c r="AD938" s="182"/>
      <c r="AE938" s="182"/>
      <c r="AF938" s="182"/>
      <c r="AG938" s="182"/>
      <c r="AH938" s="182"/>
      <c r="AI938" s="182"/>
      <c r="AJ938" s="182"/>
      <c r="AK938" s="182"/>
      <c r="AL938" s="182"/>
      <c r="AM938" s="182"/>
      <c r="AN938" s="182"/>
      <c r="AO938" s="182"/>
      <c r="AP938" s="23"/>
      <c r="AQ938" s="23"/>
      <c r="AR938" s="23"/>
      <c r="AS938" s="23"/>
      <c r="AT938" s="182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183"/>
      <c r="BS938" s="183"/>
      <c r="BT938" s="150"/>
      <c r="BU938" s="150"/>
      <c r="BV938" s="150"/>
      <c r="BW938" s="113"/>
      <c r="BX938" s="113"/>
      <c r="BY938" s="113"/>
      <c r="BZ938" s="23"/>
    </row>
    <row r="939" ht="15.75" customHeight="1">
      <c r="A939" s="148"/>
      <c r="B939" s="182"/>
      <c r="C939" s="23"/>
      <c r="D939" s="23"/>
      <c r="E939" s="23"/>
      <c r="F939" s="23"/>
      <c r="G939" s="23"/>
      <c r="H939" s="23"/>
      <c r="I939" s="23"/>
      <c r="J939" s="23"/>
      <c r="K939" s="23"/>
      <c r="L939" s="182"/>
      <c r="M939" s="182"/>
      <c r="N939" s="182"/>
      <c r="O939" s="182"/>
      <c r="P939" s="182"/>
      <c r="Q939" s="182"/>
      <c r="R939" s="182"/>
      <c r="S939" s="182"/>
      <c r="T939" s="182"/>
      <c r="U939" s="182"/>
      <c r="V939" s="182"/>
      <c r="W939" s="182"/>
      <c r="X939" s="182"/>
      <c r="Y939" s="182"/>
      <c r="Z939" s="182"/>
      <c r="AA939" s="182"/>
      <c r="AB939" s="182"/>
      <c r="AC939" s="182"/>
      <c r="AD939" s="182"/>
      <c r="AE939" s="182"/>
      <c r="AF939" s="182"/>
      <c r="AG939" s="182"/>
      <c r="AH939" s="182"/>
      <c r="AI939" s="182"/>
      <c r="AJ939" s="182"/>
      <c r="AK939" s="182"/>
      <c r="AL939" s="182"/>
      <c r="AM939" s="182"/>
      <c r="AN939" s="182"/>
      <c r="AO939" s="182"/>
      <c r="AP939" s="23"/>
      <c r="AQ939" s="23"/>
      <c r="AR939" s="23"/>
      <c r="AS939" s="23"/>
      <c r="AT939" s="182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183"/>
      <c r="BS939" s="183"/>
      <c r="BT939" s="150"/>
      <c r="BU939" s="150"/>
      <c r="BV939" s="150"/>
      <c r="BW939" s="113"/>
      <c r="BX939" s="113"/>
      <c r="BY939" s="113"/>
      <c r="BZ939" s="23"/>
    </row>
    <row r="940" ht="15.75" customHeight="1">
      <c r="A940" s="148"/>
      <c r="B940" s="182"/>
      <c r="C940" s="23"/>
      <c r="D940" s="23"/>
      <c r="E940" s="23"/>
      <c r="F940" s="23"/>
      <c r="G940" s="23"/>
      <c r="H940" s="23"/>
      <c r="I940" s="23"/>
      <c r="J940" s="23"/>
      <c r="K940" s="23"/>
      <c r="L940" s="182"/>
      <c r="M940" s="182"/>
      <c r="N940" s="182"/>
      <c r="O940" s="182"/>
      <c r="P940" s="182"/>
      <c r="Q940" s="182"/>
      <c r="R940" s="182"/>
      <c r="S940" s="182"/>
      <c r="T940" s="182"/>
      <c r="U940" s="182"/>
      <c r="V940" s="182"/>
      <c r="W940" s="182"/>
      <c r="X940" s="182"/>
      <c r="Y940" s="182"/>
      <c r="Z940" s="182"/>
      <c r="AA940" s="182"/>
      <c r="AB940" s="182"/>
      <c r="AC940" s="182"/>
      <c r="AD940" s="182"/>
      <c r="AE940" s="182"/>
      <c r="AF940" s="182"/>
      <c r="AG940" s="182"/>
      <c r="AH940" s="182"/>
      <c r="AI940" s="182"/>
      <c r="AJ940" s="182"/>
      <c r="AK940" s="182"/>
      <c r="AL940" s="182"/>
      <c r="AM940" s="182"/>
      <c r="AN940" s="182"/>
      <c r="AO940" s="182"/>
      <c r="AP940" s="23"/>
      <c r="AQ940" s="23"/>
      <c r="AR940" s="23"/>
      <c r="AS940" s="23"/>
      <c r="AT940" s="182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183"/>
      <c r="BS940" s="183"/>
      <c r="BT940" s="150"/>
      <c r="BU940" s="150"/>
      <c r="BV940" s="150"/>
      <c r="BW940" s="113"/>
      <c r="BX940" s="113"/>
      <c r="BY940" s="113"/>
      <c r="BZ940" s="23"/>
    </row>
    <row r="941" ht="15.75" customHeight="1">
      <c r="A941" s="148"/>
      <c r="B941" s="182"/>
      <c r="C941" s="23"/>
      <c r="D941" s="23"/>
      <c r="E941" s="23"/>
      <c r="F941" s="23"/>
      <c r="G941" s="23"/>
      <c r="H941" s="23"/>
      <c r="I941" s="23"/>
      <c r="J941" s="23"/>
      <c r="K941" s="23"/>
      <c r="L941" s="182"/>
      <c r="M941" s="182"/>
      <c r="N941" s="182"/>
      <c r="O941" s="182"/>
      <c r="P941" s="182"/>
      <c r="Q941" s="182"/>
      <c r="R941" s="182"/>
      <c r="S941" s="182"/>
      <c r="T941" s="182"/>
      <c r="U941" s="182"/>
      <c r="V941" s="182"/>
      <c r="W941" s="182"/>
      <c r="X941" s="182"/>
      <c r="Y941" s="182"/>
      <c r="Z941" s="182"/>
      <c r="AA941" s="182"/>
      <c r="AB941" s="182"/>
      <c r="AC941" s="182"/>
      <c r="AD941" s="182"/>
      <c r="AE941" s="182"/>
      <c r="AF941" s="182"/>
      <c r="AG941" s="182"/>
      <c r="AH941" s="182"/>
      <c r="AI941" s="182"/>
      <c r="AJ941" s="182"/>
      <c r="AK941" s="182"/>
      <c r="AL941" s="182"/>
      <c r="AM941" s="182"/>
      <c r="AN941" s="182"/>
      <c r="AO941" s="182"/>
      <c r="AP941" s="23"/>
      <c r="AQ941" s="23"/>
      <c r="AR941" s="23"/>
      <c r="AS941" s="23"/>
      <c r="AT941" s="182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183"/>
      <c r="BS941" s="183"/>
      <c r="BT941" s="150"/>
      <c r="BU941" s="150"/>
      <c r="BV941" s="150"/>
      <c r="BW941" s="113"/>
      <c r="BX941" s="113"/>
      <c r="BY941" s="113"/>
      <c r="BZ941" s="23"/>
    </row>
    <row r="942" ht="15.75" customHeight="1">
      <c r="A942" s="148"/>
      <c r="B942" s="182"/>
      <c r="C942" s="23"/>
      <c r="D942" s="23"/>
      <c r="E942" s="23"/>
      <c r="F942" s="23"/>
      <c r="G942" s="23"/>
      <c r="H942" s="23"/>
      <c r="I942" s="23"/>
      <c r="J942" s="23"/>
      <c r="K942" s="23"/>
      <c r="L942" s="182"/>
      <c r="M942" s="182"/>
      <c r="N942" s="182"/>
      <c r="O942" s="182"/>
      <c r="P942" s="182"/>
      <c r="Q942" s="182"/>
      <c r="R942" s="182"/>
      <c r="S942" s="182"/>
      <c r="T942" s="182"/>
      <c r="U942" s="182"/>
      <c r="V942" s="182"/>
      <c r="W942" s="182"/>
      <c r="X942" s="182"/>
      <c r="Y942" s="182"/>
      <c r="Z942" s="182"/>
      <c r="AA942" s="182"/>
      <c r="AB942" s="182"/>
      <c r="AC942" s="182"/>
      <c r="AD942" s="182"/>
      <c r="AE942" s="182"/>
      <c r="AF942" s="182"/>
      <c r="AG942" s="182"/>
      <c r="AH942" s="182"/>
      <c r="AI942" s="182"/>
      <c r="AJ942" s="182"/>
      <c r="AK942" s="182"/>
      <c r="AL942" s="182"/>
      <c r="AM942" s="182"/>
      <c r="AN942" s="182"/>
      <c r="AO942" s="182"/>
      <c r="AP942" s="23"/>
      <c r="AQ942" s="23"/>
      <c r="AR942" s="23"/>
      <c r="AS942" s="23"/>
      <c r="AT942" s="182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183"/>
      <c r="BS942" s="183"/>
      <c r="BT942" s="150"/>
      <c r="BU942" s="150"/>
      <c r="BV942" s="150"/>
      <c r="BW942" s="113"/>
      <c r="BX942" s="113"/>
      <c r="BY942" s="113"/>
      <c r="BZ942" s="23"/>
    </row>
    <row r="943" ht="15.75" customHeight="1">
      <c r="A943" s="148"/>
      <c r="B943" s="182"/>
      <c r="C943" s="23"/>
      <c r="D943" s="23"/>
      <c r="E943" s="23"/>
      <c r="F943" s="23"/>
      <c r="G943" s="23"/>
      <c r="H943" s="23"/>
      <c r="I943" s="23"/>
      <c r="J943" s="23"/>
      <c r="K943" s="23"/>
      <c r="L943" s="182"/>
      <c r="M943" s="182"/>
      <c r="N943" s="182"/>
      <c r="O943" s="182"/>
      <c r="P943" s="182"/>
      <c r="Q943" s="182"/>
      <c r="R943" s="182"/>
      <c r="S943" s="182"/>
      <c r="T943" s="182"/>
      <c r="U943" s="182"/>
      <c r="V943" s="182"/>
      <c r="W943" s="182"/>
      <c r="X943" s="182"/>
      <c r="Y943" s="182"/>
      <c r="Z943" s="182"/>
      <c r="AA943" s="182"/>
      <c r="AB943" s="182"/>
      <c r="AC943" s="182"/>
      <c r="AD943" s="182"/>
      <c r="AE943" s="182"/>
      <c r="AF943" s="182"/>
      <c r="AG943" s="182"/>
      <c r="AH943" s="182"/>
      <c r="AI943" s="182"/>
      <c r="AJ943" s="182"/>
      <c r="AK943" s="182"/>
      <c r="AL943" s="182"/>
      <c r="AM943" s="182"/>
      <c r="AN943" s="182"/>
      <c r="AO943" s="182"/>
      <c r="AP943" s="23"/>
      <c r="AQ943" s="23"/>
      <c r="AR943" s="23"/>
      <c r="AS943" s="23"/>
      <c r="AT943" s="182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183"/>
      <c r="BS943" s="183"/>
      <c r="BT943" s="150"/>
      <c r="BU943" s="150"/>
      <c r="BV943" s="150"/>
      <c r="BW943" s="113"/>
      <c r="BX943" s="113"/>
      <c r="BY943" s="113"/>
      <c r="BZ943" s="23"/>
    </row>
    <row r="944" ht="15.75" customHeight="1">
      <c r="A944" s="148"/>
      <c r="B944" s="182"/>
      <c r="C944" s="23"/>
      <c r="D944" s="23"/>
      <c r="E944" s="23"/>
      <c r="F944" s="23"/>
      <c r="G944" s="23"/>
      <c r="H944" s="23"/>
      <c r="I944" s="23"/>
      <c r="J944" s="23"/>
      <c r="K944" s="23"/>
      <c r="L944" s="182"/>
      <c r="M944" s="182"/>
      <c r="N944" s="182"/>
      <c r="O944" s="182"/>
      <c r="P944" s="182"/>
      <c r="Q944" s="182"/>
      <c r="R944" s="182"/>
      <c r="S944" s="182"/>
      <c r="T944" s="182"/>
      <c r="U944" s="182"/>
      <c r="V944" s="182"/>
      <c r="W944" s="182"/>
      <c r="X944" s="182"/>
      <c r="Y944" s="182"/>
      <c r="Z944" s="182"/>
      <c r="AA944" s="182"/>
      <c r="AB944" s="182"/>
      <c r="AC944" s="182"/>
      <c r="AD944" s="182"/>
      <c r="AE944" s="182"/>
      <c r="AF944" s="182"/>
      <c r="AG944" s="182"/>
      <c r="AH944" s="182"/>
      <c r="AI944" s="182"/>
      <c r="AJ944" s="182"/>
      <c r="AK944" s="182"/>
      <c r="AL944" s="182"/>
      <c r="AM944" s="182"/>
      <c r="AN944" s="182"/>
      <c r="AO944" s="182"/>
      <c r="AP944" s="23"/>
      <c r="AQ944" s="23"/>
      <c r="AR944" s="23"/>
      <c r="AS944" s="23"/>
      <c r="AT944" s="182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183"/>
      <c r="BS944" s="183"/>
      <c r="BT944" s="150"/>
      <c r="BU944" s="150"/>
      <c r="BV944" s="150"/>
      <c r="BW944" s="113"/>
      <c r="BX944" s="113"/>
      <c r="BY944" s="113"/>
      <c r="BZ944" s="23"/>
    </row>
    <row r="945" ht="15.75" customHeight="1">
      <c r="A945" s="148"/>
      <c r="B945" s="182"/>
      <c r="C945" s="23"/>
      <c r="D945" s="23"/>
      <c r="E945" s="23"/>
      <c r="F945" s="23"/>
      <c r="G945" s="23"/>
      <c r="H945" s="23"/>
      <c r="I945" s="23"/>
      <c r="J945" s="23"/>
      <c r="K945" s="23"/>
      <c r="L945" s="182"/>
      <c r="M945" s="182"/>
      <c r="N945" s="182"/>
      <c r="O945" s="182"/>
      <c r="P945" s="182"/>
      <c r="Q945" s="182"/>
      <c r="R945" s="182"/>
      <c r="S945" s="182"/>
      <c r="T945" s="182"/>
      <c r="U945" s="182"/>
      <c r="V945" s="182"/>
      <c r="W945" s="182"/>
      <c r="X945" s="182"/>
      <c r="Y945" s="182"/>
      <c r="Z945" s="182"/>
      <c r="AA945" s="182"/>
      <c r="AB945" s="182"/>
      <c r="AC945" s="182"/>
      <c r="AD945" s="182"/>
      <c r="AE945" s="182"/>
      <c r="AF945" s="182"/>
      <c r="AG945" s="182"/>
      <c r="AH945" s="182"/>
      <c r="AI945" s="182"/>
      <c r="AJ945" s="182"/>
      <c r="AK945" s="182"/>
      <c r="AL945" s="182"/>
      <c r="AM945" s="182"/>
      <c r="AN945" s="182"/>
      <c r="AO945" s="182"/>
      <c r="AP945" s="23"/>
      <c r="AQ945" s="23"/>
      <c r="AR945" s="23"/>
      <c r="AS945" s="23"/>
      <c r="AT945" s="182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183"/>
      <c r="BS945" s="183"/>
      <c r="BT945" s="150"/>
      <c r="BU945" s="150"/>
      <c r="BV945" s="150"/>
      <c r="BW945" s="113"/>
      <c r="BX945" s="113"/>
      <c r="BY945" s="113"/>
      <c r="BZ945" s="23"/>
    </row>
    <row r="946" ht="15.75" customHeight="1">
      <c r="A946" s="148"/>
      <c r="B946" s="182"/>
      <c r="C946" s="23"/>
      <c r="D946" s="23"/>
      <c r="E946" s="23"/>
      <c r="F946" s="23"/>
      <c r="G946" s="23"/>
      <c r="H946" s="23"/>
      <c r="I946" s="23"/>
      <c r="J946" s="23"/>
      <c r="K946" s="23"/>
      <c r="L946" s="182"/>
      <c r="M946" s="182"/>
      <c r="N946" s="182"/>
      <c r="O946" s="182"/>
      <c r="P946" s="182"/>
      <c r="Q946" s="182"/>
      <c r="R946" s="182"/>
      <c r="S946" s="182"/>
      <c r="T946" s="182"/>
      <c r="U946" s="182"/>
      <c r="V946" s="182"/>
      <c r="W946" s="182"/>
      <c r="X946" s="182"/>
      <c r="Y946" s="182"/>
      <c r="Z946" s="182"/>
      <c r="AA946" s="182"/>
      <c r="AB946" s="182"/>
      <c r="AC946" s="182"/>
      <c r="AD946" s="182"/>
      <c r="AE946" s="182"/>
      <c r="AF946" s="182"/>
      <c r="AG946" s="182"/>
      <c r="AH946" s="182"/>
      <c r="AI946" s="182"/>
      <c r="AJ946" s="182"/>
      <c r="AK946" s="182"/>
      <c r="AL946" s="182"/>
      <c r="AM946" s="182"/>
      <c r="AN946" s="182"/>
      <c r="AO946" s="182"/>
      <c r="AP946" s="23"/>
      <c r="AQ946" s="23"/>
      <c r="AR946" s="23"/>
      <c r="AS946" s="23"/>
      <c r="AT946" s="182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183"/>
      <c r="BS946" s="183"/>
      <c r="BT946" s="150"/>
      <c r="BU946" s="150"/>
      <c r="BV946" s="150"/>
      <c r="BW946" s="113"/>
      <c r="BX946" s="113"/>
      <c r="BY946" s="113"/>
      <c r="BZ946" s="23"/>
    </row>
    <row r="947" ht="15.75" customHeight="1">
      <c r="A947" s="148"/>
      <c r="B947" s="182"/>
      <c r="C947" s="23"/>
      <c r="D947" s="23"/>
      <c r="E947" s="23"/>
      <c r="F947" s="23"/>
      <c r="G947" s="23"/>
      <c r="H947" s="23"/>
      <c r="I947" s="23"/>
      <c r="J947" s="23"/>
      <c r="K947" s="23"/>
      <c r="L947" s="182"/>
      <c r="M947" s="182"/>
      <c r="N947" s="182"/>
      <c r="O947" s="182"/>
      <c r="P947" s="182"/>
      <c r="Q947" s="182"/>
      <c r="R947" s="182"/>
      <c r="S947" s="182"/>
      <c r="T947" s="182"/>
      <c r="U947" s="182"/>
      <c r="V947" s="182"/>
      <c r="W947" s="182"/>
      <c r="X947" s="182"/>
      <c r="Y947" s="182"/>
      <c r="Z947" s="182"/>
      <c r="AA947" s="182"/>
      <c r="AB947" s="182"/>
      <c r="AC947" s="182"/>
      <c r="AD947" s="182"/>
      <c r="AE947" s="182"/>
      <c r="AF947" s="182"/>
      <c r="AG947" s="182"/>
      <c r="AH947" s="182"/>
      <c r="AI947" s="182"/>
      <c r="AJ947" s="182"/>
      <c r="AK947" s="182"/>
      <c r="AL947" s="182"/>
      <c r="AM947" s="182"/>
      <c r="AN947" s="182"/>
      <c r="AO947" s="182"/>
      <c r="AP947" s="23"/>
      <c r="AQ947" s="23"/>
      <c r="AR947" s="23"/>
      <c r="AS947" s="23"/>
      <c r="AT947" s="182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183"/>
      <c r="BS947" s="183"/>
      <c r="BT947" s="150"/>
      <c r="BU947" s="150"/>
      <c r="BV947" s="150"/>
      <c r="BW947" s="113"/>
      <c r="BX947" s="113"/>
      <c r="BY947" s="113"/>
      <c r="BZ947" s="23"/>
    </row>
    <row r="948" ht="15.75" customHeight="1">
      <c r="A948" s="148"/>
      <c r="B948" s="182"/>
      <c r="C948" s="23"/>
      <c r="D948" s="23"/>
      <c r="E948" s="23"/>
      <c r="F948" s="23"/>
      <c r="G948" s="23"/>
      <c r="H948" s="23"/>
      <c r="I948" s="23"/>
      <c r="J948" s="23"/>
      <c r="K948" s="23"/>
      <c r="L948" s="182"/>
      <c r="M948" s="182"/>
      <c r="N948" s="182"/>
      <c r="O948" s="182"/>
      <c r="P948" s="182"/>
      <c r="Q948" s="182"/>
      <c r="R948" s="182"/>
      <c r="S948" s="182"/>
      <c r="T948" s="182"/>
      <c r="U948" s="182"/>
      <c r="V948" s="182"/>
      <c r="W948" s="182"/>
      <c r="X948" s="182"/>
      <c r="Y948" s="182"/>
      <c r="Z948" s="182"/>
      <c r="AA948" s="182"/>
      <c r="AB948" s="182"/>
      <c r="AC948" s="182"/>
      <c r="AD948" s="182"/>
      <c r="AE948" s="182"/>
      <c r="AF948" s="182"/>
      <c r="AG948" s="182"/>
      <c r="AH948" s="182"/>
      <c r="AI948" s="182"/>
      <c r="AJ948" s="182"/>
      <c r="AK948" s="182"/>
      <c r="AL948" s="182"/>
      <c r="AM948" s="182"/>
      <c r="AN948" s="182"/>
      <c r="AO948" s="182"/>
      <c r="AP948" s="23"/>
      <c r="AQ948" s="23"/>
      <c r="AR948" s="23"/>
      <c r="AS948" s="23"/>
      <c r="AT948" s="182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183"/>
      <c r="BS948" s="183"/>
      <c r="BT948" s="150"/>
      <c r="BU948" s="150"/>
      <c r="BV948" s="150"/>
      <c r="BW948" s="113"/>
      <c r="BX948" s="113"/>
      <c r="BY948" s="113"/>
      <c r="BZ948" s="23"/>
    </row>
    <row r="949" ht="15.75" customHeight="1">
      <c r="A949" s="148"/>
      <c r="B949" s="182"/>
      <c r="C949" s="23"/>
      <c r="D949" s="23"/>
      <c r="E949" s="23"/>
      <c r="F949" s="23"/>
      <c r="G949" s="23"/>
      <c r="H949" s="23"/>
      <c r="I949" s="23"/>
      <c r="J949" s="23"/>
      <c r="K949" s="23"/>
      <c r="L949" s="182"/>
      <c r="M949" s="182"/>
      <c r="N949" s="182"/>
      <c r="O949" s="182"/>
      <c r="P949" s="182"/>
      <c r="Q949" s="182"/>
      <c r="R949" s="182"/>
      <c r="S949" s="182"/>
      <c r="T949" s="182"/>
      <c r="U949" s="182"/>
      <c r="V949" s="182"/>
      <c r="W949" s="182"/>
      <c r="X949" s="182"/>
      <c r="Y949" s="182"/>
      <c r="Z949" s="182"/>
      <c r="AA949" s="182"/>
      <c r="AB949" s="182"/>
      <c r="AC949" s="182"/>
      <c r="AD949" s="182"/>
      <c r="AE949" s="182"/>
      <c r="AF949" s="182"/>
      <c r="AG949" s="182"/>
      <c r="AH949" s="182"/>
      <c r="AI949" s="182"/>
      <c r="AJ949" s="182"/>
      <c r="AK949" s="182"/>
      <c r="AL949" s="182"/>
      <c r="AM949" s="182"/>
      <c r="AN949" s="182"/>
      <c r="AO949" s="182"/>
      <c r="AP949" s="23"/>
      <c r="AQ949" s="23"/>
      <c r="AR949" s="23"/>
      <c r="AS949" s="23"/>
      <c r="AT949" s="182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183"/>
      <c r="BS949" s="183"/>
      <c r="BT949" s="150"/>
      <c r="BU949" s="150"/>
      <c r="BV949" s="150"/>
      <c r="BW949" s="113"/>
      <c r="BX949" s="113"/>
      <c r="BY949" s="113"/>
      <c r="BZ949" s="23"/>
    </row>
    <row r="950" ht="15.75" customHeight="1">
      <c r="A950" s="148"/>
      <c r="B950" s="182"/>
      <c r="C950" s="23"/>
      <c r="D950" s="23"/>
      <c r="E950" s="23"/>
      <c r="F950" s="23"/>
      <c r="G950" s="23"/>
      <c r="H950" s="23"/>
      <c r="I950" s="23"/>
      <c r="J950" s="23"/>
      <c r="K950" s="23"/>
      <c r="L950" s="182"/>
      <c r="M950" s="182"/>
      <c r="N950" s="182"/>
      <c r="O950" s="182"/>
      <c r="P950" s="182"/>
      <c r="Q950" s="182"/>
      <c r="R950" s="182"/>
      <c r="S950" s="182"/>
      <c r="T950" s="182"/>
      <c r="U950" s="182"/>
      <c r="V950" s="182"/>
      <c r="W950" s="182"/>
      <c r="X950" s="182"/>
      <c r="Y950" s="182"/>
      <c r="Z950" s="182"/>
      <c r="AA950" s="182"/>
      <c r="AB950" s="182"/>
      <c r="AC950" s="182"/>
      <c r="AD950" s="182"/>
      <c r="AE950" s="182"/>
      <c r="AF950" s="182"/>
      <c r="AG950" s="182"/>
      <c r="AH950" s="182"/>
      <c r="AI950" s="182"/>
      <c r="AJ950" s="182"/>
      <c r="AK950" s="182"/>
      <c r="AL950" s="182"/>
      <c r="AM950" s="182"/>
      <c r="AN950" s="182"/>
      <c r="AO950" s="182"/>
      <c r="AP950" s="23"/>
      <c r="AQ950" s="23"/>
      <c r="AR950" s="23"/>
      <c r="AS950" s="23"/>
      <c r="AT950" s="182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183"/>
      <c r="BS950" s="183"/>
      <c r="BT950" s="150"/>
      <c r="BU950" s="150"/>
      <c r="BV950" s="150"/>
      <c r="BW950" s="113"/>
      <c r="BX950" s="113"/>
      <c r="BY950" s="113"/>
      <c r="BZ950" s="23"/>
    </row>
    <row r="951" ht="15.75" customHeight="1">
      <c r="A951" s="148"/>
      <c r="B951" s="182"/>
      <c r="C951" s="23"/>
      <c r="D951" s="23"/>
      <c r="E951" s="23"/>
      <c r="F951" s="23"/>
      <c r="G951" s="23"/>
      <c r="H951" s="23"/>
      <c r="I951" s="23"/>
      <c r="J951" s="23"/>
      <c r="K951" s="23"/>
      <c r="L951" s="182"/>
      <c r="M951" s="182"/>
      <c r="N951" s="182"/>
      <c r="O951" s="182"/>
      <c r="P951" s="182"/>
      <c r="Q951" s="182"/>
      <c r="R951" s="182"/>
      <c r="S951" s="182"/>
      <c r="T951" s="182"/>
      <c r="U951" s="182"/>
      <c r="V951" s="182"/>
      <c r="W951" s="182"/>
      <c r="X951" s="182"/>
      <c r="Y951" s="182"/>
      <c r="Z951" s="182"/>
      <c r="AA951" s="182"/>
      <c r="AB951" s="182"/>
      <c r="AC951" s="182"/>
      <c r="AD951" s="182"/>
      <c r="AE951" s="182"/>
      <c r="AF951" s="182"/>
      <c r="AG951" s="182"/>
      <c r="AH951" s="182"/>
      <c r="AI951" s="182"/>
      <c r="AJ951" s="182"/>
      <c r="AK951" s="182"/>
      <c r="AL951" s="182"/>
      <c r="AM951" s="182"/>
      <c r="AN951" s="182"/>
      <c r="AO951" s="182"/>
      <c r="AP951" s="23"/>
      <c r="AQ951" s="23"/>
      <c r="AR951" s="23"/>
      <c r="AS951" s="23"/>
      <c r="AT951" s="182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183"/>
      <c r="BS951" s="183"/>
      <c r="BT951" s="150"/>
      <c r="BU951" s="150"/>
      <c r="BV951" s="150"/>
      <c r="BW951" s="113"/>
      <c r="BX951" s="113"/>
      <c r="BY951" s="113"/>
      <c r="BZ951" s="23"/>
    </row>
    <row r="952" ht="15.75" customHeight="1">
      <c r="A952" s="148"/>
      <c r="B952" s="182"/>
      <c r="C952" s="23"/>
      <c r="D952" s="23"/>
      <c r="E952" s="23"/>
      <c r="F952" s="23"/>
      <c r="G952" s="23"/>
      <c r="H952" s="23"/>
      <c r="I952" s="23"/>
      <c r="J952" s="23"/>
      <c r="K952" s="23"/>
      <c r="L952" s="182"/>
      <c r="M952" s="182"/>
      <c r="N952" s="182"/>
      <c r="O952" s="182"/>
      <c r="P952" s="182"/>
      <c r="Q952" s="182"/>
      <c r="R952" s="182"/>
      <c r="S952" s="182"/>
      <c r="T952" s="182"/>
      <c r="U952" s="182"/>
      <c r="V952" s="182"/>
      <c r="W952" s="182"/>
      <c r="X952" s="182"/>
      <c r="Y952" s="182"/>
      <c r="Z952" s="182"/>
      <c r="AA952" s="182"/>
      <c r="AB952" s="182"/>
      <c r="AC952" s="182"/>
      <c r="AD952" s="182"/>
      <c r="AE952" s="182"/>
      <c r="AF952" s="182"/>
      <c r="AG952" s="182"/>
      <c r="AH952" s="182"/>
      <c r="AI952" s="182"/>
      <c r="AJ952" s="182"/>
      <c r="AK952" s="182"/>
      <c r="AL952" s="182"/>
      <c r="AM952" s="182"/>
      <c r="AN952" s="182"/>
      <c r="AO952" s="182"/>
      <c r="AP952" s="23"/>
      <c r="AQ952" s="23"/>
      <c r="AR952" s="23"/>
      <c r="AS952" s="23"/>
      <c r="AT952" s="182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183"/>
      <c r="BS952" s="183"/>
      <c r="BT952" s="150"/>
      <c r="BU952" s="150"/>
      <c r="BV952" s="150"/>
      <c r="BW952" s="113"/>
      <c r="BX952" s="113"/>
      <c r="BY952" s="113"/>
      <c r="BZ952" s="23"/>
    </row>
    <row r="953" ht="15.75" customHeight="1">
      <c r="A953" s="148"/>
      <c r="B953" s="182"/>
      <c r="C953" s="23"/>
      <c r="D953" s="23"/>
      <c r="E953" s="23"/>
      <c r="F953" s="23"/>
      <c r="G953" s="23"/>
      <c r="H953" s="23"/>
      <c r="I953" s="23"/>
      <c r="J953" s="23"/>
      <c r="K953" s="23"/>
      <c r="L953" s="182"/>
      <c r="M953" s="182"/>
      <c r="N953" s="182"/>
      <c r="O953" s="182"/>
      <c r="P953" s="182"/>
      <c r="Q953" s="182"/>
      <c r="R953" s="182"/>
      <c r="S953" s="182"/>
      <c r="T953" s="182"/>
      <c r="U953" s="182"/>
      <c r="V953" s="182"/>
      <c r="W953" s="182"/>
      <c r="X953" s="182"/>
      <c r="Y953" s="182"/>
      <c r="Z953" s="182"/>
      <c r="AA953" s="182"/>
      <c r="AB953" s="182"/>
      <c r="AC953" s="182"/>
      <c r="AD953" s="182"/>
      <c r="AE953" s="182"/>
      <c r="AF953" s="182"/>
      <c r="AG953" s="182"/>
      <c r="AH953" s="182"/>
      <c r="AI953" s="182"/>
      <c r="AJ953" s="182"/>
      <c r="AK953" s="182"/>
      <c r="AL953" s="182"/>
      <c r="AM953" s="182"/>
      <c r="AN953" s="182"/>
      <c r="AO953" s="182"/>
      <c r="AP953" s="23"/>
      <c r="AQ953" s="23"/>
      <c r="AR953" s="23"/>
      <c r="AS953" s="23"/>
      <c r="AT953" s="182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183"/>
      <c r="BS953" s="183"/>
      <c r="BT953" s="150"/>
      <c r="BU953" s="150"/>
      <c r="BV953" s="150"/>
      <c r="BW953" s="113"/>
      <c r="BX953" s="113"/>
      <c r="BY953" s="113"/>
      <c r="BZ953" s="23"/>
    </row>
    <row r="954" ht="15.75" customHeight="1">
      <c r="A954" s="148"/>
      <c r="B954" s="182"/>
      <c r="C954" s="23"/>
      <c r="D954" s="23"/>
      <c r="E954" s="23"/>
      <c r="F954" s="23"/>
      <c r="G954" s="23"/>
      <c r="H954" s="23"/>
      <c r="I954" s="23"/>
      <c r="J954" s="23"/>
      <c r="K954" s="23"/>
      <c r="L954" s="182"/>
      <c r="M954" s="182"/>
      <c r="N954" s="182"/>
      <c r="O954" s="182"/>
      <c r="P954" s="182"/>
      <c r="Q954" s="182"/>
      <c r="R954" s="182"/>
      <c r="S954" s="182"/>
      <c r="T954" s="182"/>
      <c r="U954" s="182"/>
      <c r="V954" s="182"/>
      <c r="W954" s="182"/>
      <c r="X954" s="182"/>
      <c r="Y954" s="182"/>
      <c r="Z954" s="182"/>
      <c r="AA954" s="182"/>
      <c r="AB954" s="182"/>
      <c r="AC954" s="182"/>
      <c r="AD954" s="182"/>
      <c r="AE954" s="182"/>
      <c r="AF954" s="182"/>
      <c r="AG954" s="182"/>
      <c r="AH954" s="182"/>
      <c r="AI954" s="182"/>
      <c r="AJ954" s="182"/>
      <c r="AK954" s="182"/>
      <c r="AL954" s="182"/>
      <c r="AM954" s="182"/>
      <c r="AN954" s="182"/>
      <c r="AO954" s="182"/>
      <c r="AP954" s="23"/>
      <c r="AQ954" s="23"/>
      <c r="AR954" s="23"/>
      <c r="AS954" s="23"/>
      <c r="AT954" s="182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183"/>
      <c r="BS954" s="183"/>
      <c r="BT954" s="150"/>
      <c r="BU954" s="150"/>
      <c r="BV954" s="150"/>
      <c r="BW954" s="113"/>
      <c r="BX954" s="113"/>
      <c r="BY954" s="113"/>
      <c r="BZ954" s="23"/>
    </row>
    <row r="955" ht="15.75" customHeight="1">
      <c r="A955" s="148"/>
      <c r="B955" s="182"/>
      <c r="C955" s="23"/>
      <c r="D955" s="23"/>
      <c r="E955" s="23"/>
      <c r="F955" s="23"/>
      <c r="G955" s="23"/>
      <c r="H955" s="23"/>
      <c r="I955" s="23"/>
      <c r="J955" s="23"/>
      <c r="K955" s="23"/>
      <c r="L955" s="182"/>
      <c r="M955" s="182"/>
      <c r="N955" s="182"/>
      <c r="O955" s="182"/>
      <c r="P955" s="182"/>
      <c r="Q955" s="182"/>
      <c r="R955" s="182"/>
      <c r="S955" s="182"/>
      <c r="T955" s="182"/>
      <c r="U955" s="182"/>
      <c r="V955" s="182"/>
      <c r="W955" s="182"/>
      <c r="X955" s="182"/>
      <c r="Y955" s="182"/>
      <c r="Z955" s="182"/>
      <c r="AA955" s="182"/>
      <c r="AB955" s="182"/>
      <c r="AC955" s="182"/>
      <c r="AD955" s="182"/>
      <c r="AE955" s="182"/>
      <c r="AF955" s="182"/>
      <c r="AG955" s="182"/>
      <c r="AH955" s="182"/>
      <c r="AI955" s="182"/>
      <c r="AJ955" s="182"/>
      <c r="AK955" s="182"/>
      <c r="AL955" s="182"/>
      <c r="AM955" s="182"/>
      <c r="AN955" s="182"/>
      <c r="AO955" s="182"/>
      <c r="AP955" s="23"/>
      <c r="AQ955" s="23"/>
      <c r="AR955" s="23"/>
      <c r="AS955" s="23"/>
      <c r="AT955" s="182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183"/>
      <c r="BS955" s="183"/>
      <c r="BT955" s="150"/>
      <c r="BU955" s="150"/>
      <c r="BV955" s="150"/>
      <c r="BW955" s="113"/>
      <c r="BX955" s="113"/>
      <c r="BY955" s="113"/>
      <c r="BZ955" s="23"/>
    </row>
    <row r="956" ht="15.75" customHeight="1">
      <c r="A956" s="148"/>
      <c r="B956" s="182"/>
      <c r="C956" s="23"/>
      <c r="D956" s="23"/>
      <c r="E956" s="23"/>
      <c r="F956" s="23"/>
      <c r="G956" s="23"/>
      <c r="H956" s="23"/>
      <c r="I956" s="23"/>
      <c r="J956" s="23"/>
      <c r="K956" s="23"/>
      <c r="L956" s="182"/>
      <c r="M956" s="182"/>
      <c r="N956" s="182"/>
      <c r="O956" s="182"/>
      <c r="P956" s="182"/>
      <c r="Q956" s="182"/>
      <c r="R956" s="182"/>
      <c r="S956" s="182"/>
      <c r="T956" s="182"/>
      <c r="U956" s="182"/>
      <c r="V956" s="182"/>
      <c r="W956" s="182"/>
      <c r="X956" s="182"/>
      <c r="Y956" s="182"/>
      <c r="Z956" s="182"/>
      <c r="AA956" s="182"/>
      <c r="AB956" s="182"/>
      <c r="AC956" s="182"/>
      <c r="AD956" s="182"/>
      <c r="AE956" s="182"/>
      <c r="AF956" s="182"/>
      <c r="AG956" s="182"/>
      <c r="AH956" s="182"/>
      <c r="AI956" s="182"/>
      <c r="AJ956" s="182"/>
      <c r="AK956" s="182"/>
      <c r="AL956" s="182"/>
      <c r="AM956" s="182"/>
      <c r="AN956" s="182"/>
      <c r="AO956" s="182"/>
      <c r="AP956" s="23"/>
      <c r="AQ956" s="23"/>
      <c r="AR956" s="23"/>
      <c r="AS956" s="23"/>
      <c r="AT956" s="182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183"/>
      <c r="BS956" s="183"/>
      <c r="BT956" s="150"/>
      <c r="BU956" s="150"/>
      <c r="BV956" s="150"/>
      <c r="BW956" s="113"/>
      <c r="BX956" s="113"/>
      <c r="BY956" s="113"/>
      <c r="BZ956" s="23"/>
    </row>
    <row r="957" ht="15.75" customHeight="1">
      <c r="A957" s="148"/>
      <c r="B957" s="182"/>
      <c r="C957" s="23"/>
      <c r="D957" s="23"/>
      <c r="E957" s="23"/>
      <c r="F957" s="23"/>
      <c r="G957" s="23"/>
      <c r="H957" s="23"/>
      <c r="I957" s="23"/>
      <c r="J957" s="23"/>
      <c r="K957" s="23"/>
      <c r="L957" s="182"/>
      <c r="M957" s="182"/>
      <c r="N957" s="182"/>
      <c r="O957" s="182"/>
      <c r="P957" s="182"/>
      <c r="Q957" s="182"/>
      <c r="R957" s="182"/>
      <c r="S957" s="182"/>
      <c r="T957" s="182"/>
      <c r="U957" s="182"/>
      <c r="V957" s="182"/>
      <c r="W957" s="182"/>
      <c r="X957" s="182"/>
      <c r="Y957" s="182"/>
      <c r="Z957" s="182"/>
      <c r="AA957" s="182"/>
      <c r="AB957" s="182"/>
      <c r="AC957" s="182"/>
      <c r="AD957" s="182"/>
      <c r="AE957" s="182"/>
      <c r="AF957" s="182"/>
      <c r="AG957" s="182"/>
      <c r="AH957" s="182"/>
      <c r="AI957" s="182"/>
      <c r="AJ957" s="182"/>
      <c r="AK957" s="182"/>
      <c r="AL957" s="182"/>
      <c r="AM957" s="182"/>
      <c r="AN957" s="182"/>
      <c r="AO957" s="182"/>
      <c r="AP957" s="23"/>
      <c r="AQ957" s="23"/>
      <c r="AR957" s="23"/>
      <c r="AS957" s="23"/>
      <c r="AT957" s="182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183"/>
      <c r="BS957" s="183"/>
      <c r="BT957" s="150"/>
      <c r="BU957" s="150"/>
      <c r="BV957" s="150"/>
      <c r="BW957" s="113"/>
      <c r="BX957" s="113"/>
      <c r="BY957" s="113"/>
      <c r="BZ957" s="23"/>
    </row>
    <row r="958" ht="15.75" customHeight="1">
      <c r="A958" s="148"/>
      <c r="B958" s="182"/>
      <c r="C958" s="23"/>
      <c r="D958" s="23"/>
      <c r="E958" s="23"/>
      <c r="F958" s="23"/>
      <c r="G958" s="23"/>
      <c r="H958" s="23"/>
      <c r="I958" s="23"/>
      <c r="J958" s="23"/>
      <c r="K958" s="23"/>
      <c r="L958" s="182"/>
      <c r="M958" s="182"/>
      <c r="N958" s="182"/>
      <c r="O958" s="182"/>
      <c r="P958" s="182"/>
      <c r="Q958" s="182"/>
      <c r="R958" s="182"/>
      <c r="S958" s="182"/>
      <c r="T958" s="182"/>
      <c r="U958" s="182"/>
      <c r="V958" s="182"/>
      <c r="W958" s="182"/>
      <c r="X958" s="182"/>
      <c r="Y958" s="182"/>
      <c r="Z958" s="182"/>
      <c r="AA958" s="182"/>
      <c r="AB958" s="182"/>
      <c r="AC958" s="182"/>
      <c r="AD958" s="182"/>
      <c r="AE958" s="182"/>
      <c r="AF958" s="182"/>
      <c r="AG958" s="182"/>
      <c r="AH958" s="182"/>
      <c r="AI958" s="182"/>
      <c r="AJ958" s="182"/>
      <c r="AK958" s="182"/>
      <c r="AL958" s="182"/>
      <c r="AM958" s="182"/>
      <c r="AN958" s="182"/>
      <c r="AO958" s="182"/>
      <c r="AP958" s="23"/>
      <c r="AQ958" s="23"/>
      <c r="AR958" s="23"/>
      <c r="AS958" s="23"/>
      <c r="AT958" s="182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183"/>
      <c r="BS958" s="183"/>
      <c r="BT958" s="150"/>
      <c r="BU958" s="150"/>
      <c r="BV958" s="150"/>
      <c r="BW958" s="113"/>
      <c r="BX958" s="113"/>
      <c r="BY958" s="113"/>
      <c r="BZ958" s="23"/>
    </row>
    <row r="959" ht="15.75" customHeight="1">
      <c r="A959" s="148"/>
      <c r="B959" s="182"/>
      <c r="C959" s="23"/>
      <c r="D959" s="23"/>
      <c r="E959" s="23"/>
      <c r="F959" s="23"/>
      <c r="G959" s="23"/>
      <c r="H959" s="23"/>
      <c r="I959" s="23"/>
      <c r="J959" s="23"/>
      <c r="K959" s="23"/>
      <c r="L959" s="182"/>
      <c r="M959" s="182"/>
      <c r="N959" s="182"/>
      <c r="O959" s="182"/>
      <c r="P959" s="182"/>
      <c r="Q959" s="182"/>
      <c r="R959" s="182"/>
      <c r="S959" s="182"/>
      <c r="T959" s="182"/>
      <c r="U959" s="182"/>
      <c r="V959" s="182"/>
      <c r="W959" s="182"/>
      <c r="X959" s="182"/>
      <c r="Y959" s="182"/>
      <c r="Z959" s="182"/>
      <c r="AA959" s="182"/>
      <c r="AB959" s="182"/>
      <c r="AC959" s="182"/>
      <c r="AD959" s="182"/>
      <c r="AE959" s="182"/>
      <c r="AF959" s="182"/>
      <c r="AG959" s="182"/>
      <c r="AH959" s="182"/>
      <c r="AI959" s="182"/>
      <c r="AJ959" s="182"/>
      <c r="AK959" s="182"/>
      <c r="AL959" s="182"/>
      <c r="AM959" s="182"/>
      <c r="AN959" s="182"/>
      <c r="AO959" s="182"/>
      <c r="AP959" s="23"/>
      <c r="AQ959" s="23"/>
      <c r="AR959" s="23"/>
      <c r="AS959" s="23"/>
      <c r="AT959" s="182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183"/>
      <c r="BS959" s="183"/>
      <c r="BT959" s="150"/>
      <c r="BU959" s="150"/>
      <c r="BV959" s="150"/>
      <c r="BW959" s="113"/>
      <c r="BX959" s="113"/>
      <c r="BY959" s="113"/>
      <c r="BZ959" s="23"/>
    </row>
    <row r="960" ht="15.75" customHeight="1">
      <c r="A960" s="148"/>
      <c r="B960" s="182"/>
      <c r="C960" s="23"/>
      <c r="D960" s="23"/>
      <c r="E960" s="23"/>
      <c r="F960" s="23"/>
      <c r="G960" s="23"/>
      <c r="H960" s="23"/>
      <c r="I960" s="23"/>
      <c r="J960" s="23"/>
      <c r="K960" s="23"/>
      <c r="L960" s="182"/>
      <c r="M960" s="182"/>
      <c r="N960" s="182"/>
      <c r="O960" s="182"/>
      <c r="P960" s="182"/>
      <c r="Q960" s="182"/>
      <c r="R960" s="182"/>
      <c r="S960" s="182"/>
      <c r="T960" s="182"/>
      <c r="U960" s="182"/>
      <c r="V960" s="182"/>
      <c r="W960" s="182"/>
      <c r="X960" s="182"/>
      <c r="Y960" s="182"/>
      <c r="Z960" s="182"/>
      <c r="AA960" s="182"/>
      <c r="AB960" s="182"/>
      <c r="AC960" s="182"/>
      <c r="AD960" s="182"/>
      <c r="AE960" s="182"/>
      <c r="AF960" s="182"/>
      <c r="AG960" s="182"/>
      <c r="AH960" s="182"/>
      <c r="AI960" s="182"/>
      <c r="AJ960" s="182"/>
      <c r="AK960" s="182"/>
      <c r="AL960" s="182"/>
      <c r="AM960" s="182"/>
      <c r="AN960" s="182"/>
      <c r="AO960" s="182"/>
      <c r="AP960" s="23"/>
      <c r="AQ960" s="23"/>
      <c r="AR960" s="23"/>
      <c r="AS960" s="23"/>
      <c r="AT960" s="182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183"/>
      <c r="BS960" s="183"/>
      <c r="BT960" s="150"/>
      <c r="BU960" s="150"/>
      <c r="BV960" s="150"/>
      <c r="BW960" s="113"/>
      <c r="BX960" s="113"/>
      <c r="BY960" s="113"/>
      <c r="BZ960" s="23"/>
    </row>
    <row r="961" ht="15.75" customHeight="1">
      <c r="A961" s="148"/>
      <c r="B961" s="182"/>
      <c r="C961" s="23"/>
      <c r="D961" s="23"/>
      <c r="E961" s="23"/>
      <c r="F961" s="23"/>
      <c r="G961" s="23"/>
      <c r="H961" s="23"/>
      <c r="I961" s="23"/>
      <c r="J961" s="23"/>
      <c r="K961" s="23"/>
      <c r="L961" s="182"/>
      <c r="M961" s="182"/>
      <c r="N961" s="182"/>
      <c r="O961" s="182"/>
      <c r="P961" s="182"/>
      <c r="Q961" s="182"/>
      <c r="R961" s="182"/>
      <c r="S961" s="182"/>
      <c r="T961" s="182"/>
      <c r="U961" s="182"/>
      <c r="V961" s="182"/>
      <c r="W961" s="182"/>
      <c r="X961" s="182"/>
      <c r="Y961" s="182"/>
      <c r="Z961" s="182"/>
      <c r="AA961" s="182"/>
      <c r="AB961" s="182"/>
      <c r="AC961" s="182"/>
      <c r="AD961" s="182"/>
      <c r="AE961" s="182"/>
      <c r="AF961" s="182"/>
      <c r="AG961" s="182"/>
      <c r="AH961" s="182"/>
      <c r="AI961" s="182"/>
      <c r="AJ961" s="182"/>
      <c r="AK961" s="182"/>
      <c r="AL961" s="182"/>
      <c r="AM961" s="182"/>
      <c r="AN961" s="182"/>
      <c r="AO961" s="182"/>
      <c r="AP961" s="23"/>
      <c r="AQ961" s="23"/>
      <c r="AR961" s="23"/>
      <c r="AS961" s="23"/>
      <c r="AT961" s="182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183"/>
      <c r="BS961" s="183"/>
      <c r="BT961" s="150"/>
      <c r="BU961" s="150"/>
      <c r="BV961" s="150"/>
      <c r="BW961" s="113"/>
      <c r="BX961" s="113"/>
      <c r="BY961" s="113"/>
      <c r="BZ961" s="23"/>
    </row>
    <row r="962" ht="15.75" customHeight="1">
      <c r="A962" s="148"/>
      <c r="B962" s="182"/>
      <c r="C962" s="23"/>
      <c r="D962" s="23"/>
      <c r="E962" s="23"/>
      <c r="F962" s="23"/>
      <c r="G962" s="23"/>
      <c r="H962" s="23"/>
      <c r="I962" s="23"/>
      <c r="J962" s="23"/>
      <c r="K962" s="23"/>
      <c r="L962" s="182"/>
      <c r="M962" s="182"/>
      <c r="N962" s="182"/>
      <c r="O962" s="182"/>
      <c r="P962" s="182"/>
      <c r="Q962" s="182"/>
      <c r="R962" s="182"/>
      <c r="S962" s="182"/>
      <c r="T962" s="182"/>
      <c r="U962" s="182"/>
      <c r="V962" s="182"/>
      <c r="W962" s="182"/>
      <c r="X962" s="182"/>
      <c r="Y962" s="182"/>
      <c r="Z962" s="182"/>
      <c r="AA962" s="182"/>
      <c r="AB962" s="182"/>
      <c r="AC962" s="182"/>
      <c r="AD962" s="182"/>
      <c r="AE962" s="182"/>
      <c r="AF962" s="182"/>
      <c r="AG962" s="182"/>
      <c r="AH962" s="182"/>
      <c r="AI962" s="182"/>
      <c r="AJ962" s="182"/>
      <c r="AK962" s="182"/>
      <c r="AL962" s="182"/>
      <c r="AM962" s="182"/>
      <c r="AN962" s="182"/>
      <c r="AO962" s="182"/>
      <c r="AP962" s="23"/>
      <c r="AQ962" s="23"/>
      <c r="AR962" s="23"/>
      <c r="AS962" s="23"/>
      <c r="AT962" s="182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183"/>
      <c r="BS962" s="183"/>
      <c r="BT962" s="150"/>
      <c r="BU962" s="150"/>
      <c r="BV962" s="150"/>
      <c r="BW962" s="113"/>
      <c r="BX962" s="113"/>
      <c r="BY962" s="113"/>
      <c r="BZ962" s="23"/>
    </row>
    <row r="963" ht="15.75" customHeight="1">
      <c r="A963" s="148"/>
      <c r="B963" s="182"/>
      <c r="C963" s="23"/>
      <c r="D963" s="23"/>
      <c r="E963" s="23"/>
      <c r="F963" s="23"/>
      <c r="G963" s="23"/>
      <c r="H963" s="23"/>
      <c r="I963" s="23"/>
      <c r="J963" s="23"/>
      <c r="K963" s="23"/>
      <c r="L963" s="182"/>
      <c r="M963" s="182"/>
      <c r="N963" s="182"/>
      <c r="O963" s="182"/>
      <c r="P963" s="182"/>
      <c r="Q963" s="182"/>
      <c r="R963" s="182"/>
      <c r="S963" s="182"/>
      <c r="T963" s="182"/>
      <c r="U963" s="182"/>
      <c r="V963" s="182"/>
      <c r="W963" s="182"/>
      <c r="X963" s="182"/>
      <c r="Y963" s="182"/>
      <c r="Z963" s="182"/>
      <c r="AA963" s="182"/>
      <c r="AB963" s="182"/>
      <c r="AC963" s="182"/>
      <c r="AD963" s="182"/>
      <c r="AE963" s="182"/>
      <c r="AF963" s="182"/>
      <c r="AG963" s="182"/>
      <c r="AH963" s="182"/>
      <c r="AI963" s="182"/>
      <c r="AJ963" s="182"/>
      <c r="AK963" s="182"/>
      <c r="AL963" s="182"/>
      <c r="AM963" s="182"/>
      <c r="AN963" s="182"/>
      <c r="AO963" s="182"/>
      <c r="AP963" s="23"/>
      <c r="AQ963" s="23"/>
      <c r="AR963" s="23"/>
      <c r="AS963" s="23"/>
      <c r="AT963" s="182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183"/>
      <c r="BS963" s="183"/>
      <c r="BT963" s="150"/>
      <c r="BU963" s="150"/>
      <c r="BV963" s="150"/>
      <c r="BW963" s="113"/>
      <c r="BX963" s="113"/>
      <c r="BY963" s="113"/>
      <c r="BZ963" s="23"/>
    </row>
    <row r="964" ht="15.75" customHeight="1">
      <c r="A964" s="148"/>
      <c r="B964" s="182"/>
      <c r="C964" s="23"/>
      <c r="D964" s="23"/>
      <c r="E964" s="23"/>
      <c r="F964" s="23"/>
      <c r="G964" s="23"/>
      <c r="H964" s="23"/>
      <c r="I964" s="23"/>
      <c r="J964" s="23"/>
      <c r="K964" s="23"/>
      <c r="L964" s="182"/>
      <c r="M964" s="182"/>
      <c r="N964" s="182"/>
      <c r="O964" s="182"/>
      <c r="P964" s="182"/>
      <c r="Q964" s="182"/>
      <c r="R964" s="182"/>
      <c r="S964" s="182"/>
      <c r="T964" s="182"/>
      <c r="U964" s="182"/>
      <c r="V964" s="182"/>
      <c r="W964" s="182"/>
      <c r="X964" s="182"/>
      <c r="Y964" s="182"/>
      <c r="Z964" s="182"/>
      <c r="AA964" s="182"/>
      <c r="AB964" s="182"/>
      <c r="AC964" s="182"/>
      <c r="AD964" s="182"/>
      <c r="AE964" s="182"/>
      <c r="AF964" s="182"/>
      <c r="AG964" s="182"/>
      <c r="AH964" s="182"/>
      <c r="AI964" s="182"/>
      <c r="AJ964" s="182"/>
      <c r="AK964" s="182"/>
      <c r="AL964" s="182"/>
      <c r="AM964" s="182"/>
      <c r="AN964" s="182"/>
      <c r="AO964" s="182"/>
      <c r="AP964" s="23"/>
      <c r="AQ964" s="23"/>
      <c r="AR964" s="23"/>
      <c r="AS964" s="23"/>
      <c r="AT964" s="182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183"/>
      <c r="BS964" s="183"/>
      <c r="BT964" s="150"/>
      <c r="BU964" s="150"/>
      <c r="BV964" s="150"/>
      <c r="BW964" s="113"/>
      <c r="BX964" s="113"/>
      <c r="BY964" s="113"/>
      <c r="BZ964" s="23"/>
    </row>
    <row r="965" ht="15.75" customHeight="1">
      <c r="A965" s="148"/>
      <c r="B965" s="182"/>
      <c r="C965" s="23"/>
      <c r="D965" s="23"/>
      <c r="E965" s="23"/>
      <c r="F965" s="23"/>
      <c r="G965" s="23"/>
      <c r="H965" s="23"/>
      <c r="I965" s="23"/>
      <c r="J965" s="23"/>
      <c r="K965" s="23"/>
      <c r="L965" s="182"/>
      <c r="M965" s="182"/>
      <c r="N965" s="182"/>
      <c r="O965" s="182"/>
      <c r="P965" s="182"/>
      <c r="Q965" s="182"/>
      <c r="R965" s="182"/>
      <c r="S965" s="182"/>
      <c r="T965" s="182"/>
      <c r="U965" s="182"/>
      <c r="V965" s="182"/>
      <c r="W965" s="182"/>
      <c r="X965" s="182"/>
      <c r="Y965" s="182"/>
      <c r="Z965" s="182"/>
      <c r="AA965" s="182"/>
      <c r="AB965" s="182"/>
      <c r="AC965" s="182"/>
      <c r="AD965" s="182"/>
      <c r="AE965" s="182"/>
      <c r="AF965" s="182"/>
      <c r="AG965" s="182"/>
      <c r="AH965" s="182"/>
      <c r="AI965" s="182"/>
      <c r="AJ965" s="182"/>
      <c r="AK965" s="182"/>
      <c r="AL965" s="182"/>
      <c r="AM965" s="182"/>
      <c r="AN965" s="182"/>
      <c r="AO965" s="182"/>
      <c r="AP965" s="23"/>
      <c r="AQ965" s="23"/>
      <c r="AR965" s="23"/>
      <c r="AS965" s="23"/>
      <c r="AT965" s="182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183"/>
      <c r="BS965" s="183"/>
      <c r="BT965" s="150"/>
      <c r="BU965" s="150"/>
      <c r="BV965" s="150"/>
      <c r="BW965" s="113"/>
      <c r="BX965" s="113"/>
      <c r="BY965" s="113"/>
      <c r="BZ965" s="23"/>
    </row>
    <row r="966" ht="15.75" customHeight="1">
      <c r="A966" s="148"/>
      <c r="B966" s="182"/>
      <c r="C966" s="23"/>
      <c r="D966" s="23"/>
      <c r="E966" s="23"/>
      <c r="F966" s="23"/>
      <c r="G966" s="23"/>
      <c r="H966" s="23"/>
      <c r="I966" s="23"/>
      <c r="J966" s="23"/>
      <c r="K966" s="23"/>
      <c r="L966" s="182"/>
      <c r="M966" s="182"/>
      <c r="N966" s="182"/>
      <c r="O966" s="182"/>
      <c r="P966" s="182"/>
      <c r="Q966" s="182"/>
      <c r="R966" s="182"/>
      <c r="S966" s="182"/>
      <c r="T966" s="182"/>
      <c r="U966" s="182"/>
      <c r="V966" s="182"/>
      <c r="W966" s="182"/>
      <c r="X966" s="182"/>
      <c r="Y966" s="182"/>
      <c r="Z966" s="182"/>
      <c r="AA966" s="182"/>
      <c r="AB966" s="182"/>
      <c r="AC966" s="182"/>
      <c r="AD966" s="182"/>
      <c r="AE966" s="182"/>
      <c r="AF966" s="182"/>
      <c r="AG966" s="182"/>
      <c r="AH966" s="182"/>
      <c r="AI966" s="182"/>
      <c r="AJ966" s="182"/>
      <c r="AK966" s="182"/>
      <c r="AL966" s="182"/>
      <c r="AM966" s="182"/>
      <c r="AN966" s="182"/>
      <c r="AO966" s="182"/>
      <c r="AP966" s="23"/>
      <c r="AQ966" s="23"/>
      <c r="AR966" s="23"/>
      <c r="AS966" s="23"/>
      <c r="AT966" s="182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183"/>
      <c r="BS966" s="183"/>
      <c r="BT966" s="150"/>
      <c r="BU966" s="150"/>
      <c r="BV966" s="150"/>
      <c r="BW966" s="113"/>
      <c r="BX966" s="113"/>
      <c r="BY966" s="113"/>
      <c r="BZ966" s="23"/>
    </row>
    <row r="967" ht="15.75" customHeight="1">
      <c r="A967" s="148"/>
      <c r="B967" s="182"/>
      <c r="C967" s="23"/>
      <c r="D967" s="23"/>
      <c r="E967" s="23"/>
      <c r="F967" s="23"/>
      <c r="G967" s="23"/>
      <c r="H967" s="23"/>
      <c r="I967" s="23"/>
      <c r="J967" s="23"/>
      <c r="K967" s="23"/>
      <c r="L967" s="182"/>
      <c r="M967" s="182"/>
      <c r="N967" s="182"/>
      <c r="O967" s="182"/>
      <c r="P967" s="182"/>
      <c r="Q967" s="182"/>
      <c r="R967" s="182"/>
      <c r="S967" s="182"/>
      <c r="T967" s="182"/>
      <c r="U967" s="182"/>
      <c r="V967" s="182"/>
      <c r="W967" s="182"/>
      <c r="X967" s="182"/>
      <c r="Y967" s="182"/>
      <c r="Z967" s="182"/>
      <c r="AA967" s="182"/>
      <c r="AB967" s="182"/>
      <c r="AC967" s="182"/>
      <c r="AD967" s="182"/>
      <c r="AE967" s="182"/>
      <c r="AF967" s="182"/>
      <c r="AG967" s="182"/>
      <c r="AH967" s="182"/>
      <c r="AI967" s="182"/>
      <c r="AJ967" s="182"/>
      <c r="AK967" s="182"/>
      <c r="AL967" s="182"/>
      <c r="AM967" s="182"/>
      <c r="AN967" s="182"/>
      <c r="AO967" s="182"/>
      <c r="AP967" s="23"/>
      <c r="AQ967" s="23"/>
      <c r="AR967" s="23"/>
      <c r="AS967" s="23"/>
      <c r="AT967" s="182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183"/>
      <c r="BS967" s="183"/>
      <c r="BT967" s="150"/>
      <c r="BU967" s="150"/>
      <c r="BV967" s="150"/>
      <c r="BW967" s="113"/>
      <c r="BX967" s="113"/>
      <c r="BY967" s="113"/>
      <c r="BZ967" s="23"/>
    </row>
    <row r="968" ht="15.75" customHeight="1">
      <c r="A968" s="148"/>
      <c r="B968" s="182"/>
      <c r="C968" s="23"/>
      <c r="D968" s="23"/>
      <c r="E968" s="23"/>
      <c r="F968" s="23"/>
      <c r="G968" s="23"/>
      <c r="H968" s="23"/>
      <c r="I968" s="23"/>
      <c r="J968" s="23"/>
      <c r="K968" s="23"/>
      <c r="L968" s="182"/>
      <c r="M968" s="182"/>
      <c r="N968" s="182"/>
      <c r="O968" s="182"/>
      <c r="P968" s="182"/>
      <c r="Q968" s="182"/>
      <c r="R968" s="182"/>
      <c r="S968" s="182"/>
      <c r="T968" s="182"/>
      <c r="U968" s="182"/>
      <c r="V968" s="182"/>
      <c r="W968" s="182"/>
      <c r="X968" s="182"/>
      <c r="Y968" s="182"/>
      <c r="Z968" s="182"/>
      <c r="AA968" s="182"/>
      <c r="AB968" s="182"/>
      <c r="AC968" s="182"/>
      <c r="AD968" s="182"/>
      <c r="AE968" s="182"/>
      <c r="AF968" s="182"/>
      <c r="AG968" s="182"/>
      <c r="AH968" s="182"/>
      <c r="AI968" s="182"/>
      <c r="AJ968" s="182"/>
      <c r="AK968" s="182"/>
      <c r="AL968" s="182"/>
      <c r="AM968" s="182"/>
      <c r="AN968" s="182"/>
      <c r="AO968" s="182"/>
      <c r="AP968" s="23"/>
      <c r="AQ968" s="23"/>
      <c r="AR968" s="23"/>
      <c r="AS968" s="23"/>
      <c r="AT968" s="182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183"/>
      <c r="BS968" s="183"/>
      <c r="BT968" s="150"/>
      <c r="BU968" s="150"/>
      <c r="BV968" s="150"/>
      <c r="BW968" s="113"/>
      <c r="BX968" s="113"/>
      <c r="BY968" s="113"/>
      <c r="BZ968" s="23"/>
    </row>
    <row r="969" ht="15.75" customHeight="1">
      <c r="A969" s="148"/>
      <c r="B969" s="182"/>
      <c r="C969" s="23"/>
      <c r="D969" s="23"/>
      <c r="E969" s="23"/>
      <c r="F969" s="23"/>
      <c r="G969" s="23"/>
      <c r="H969" s="23"/>
      <c r="I969" s="23"/>
      <c r="J969" s="23"/>
      <c r="K969" s="23"/>
      <c r="L969" s="182"/>
      <c r="M969" s="182"/>
      <c r="N969" s="182"/>
      <c r="O969" s="182"/>
      <c r="P969" s="182"/>
      <c r="Q969" s="182"/>
      <c r="R969" s="182"/>
      <c r="S969" s="182"/>
      <c r="T969" s="182"/>
      <c r="U969" s="182"/>
      <c r="V969" s="182"/>
      <c r="W969" s="182"/>
      <c r="X969" s="182"/>
      <c r="Y969" s="182"/>
      <c r="Z969" s="182"/>
      <c r="AA969" s="182"/>
      <c r="AB969" s="182"/>
      <c r="AC969" s="182"/>
      <c r="AD969" s="182"/>
      <c r="AE969" s="182"/>
      <c r="AF969" s="182"/>
      <c r="AG969" s="182"/>
      <c r="AH969" s="182"/>
      <c r="AI969" s="182"/>
      <c r="AJ969" s="182"/>
      <c r="AK969" s="182"/>
      <c r="AL969" s="182"/>
      <c r="AM969" s="182"/>
      <c r="AN969" s="182"/>
      <c r="AO969" s="182"/>
      <c r="AP969" s="23"/>
      <c r="AQ969" s="23"/>
      <c r="AR969" s="23"/>
      <c r="AS969" s="23"/>
      <c r="AT969" s="182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183"/>
      <c r="BS969" s="183"/>
      <c r="BT969" s="150"/>
      <c r="BU969" s="150"/>
      <c r="BV969" s="150"/>
      <c r="BW969" s="113"/>
      <c r="BX969" s="113"/>
      <c r="BY969" s="113"/>
      <c r="BZ969" s="23"/>
    </row>
    <row r="970" ht="15.75" customHeight="1">
      <c r="A970" s="148"/>
      <c r="B970" s="182"/>
      <c r="C970" s="23"/>
      <c r="D970" s="23"/>
      <c r="E970" s="23"/>
      <c r="F970" s="23"/>
      <c r="G970" s="23"/>
      <c r="H970" s="23"/>
      <c r="I970" s="23"/>
      <c r="J970" s="23"/>
      <c r="K970" s="23"/>
      <c r="L970" s="182"/>
      <c r="M970" s="182"/>
      <c r="N970" s="182"/>
      <c r="O970" s="182"/>
      <c r="P970" s="182"/>
      <c r="Q970" s="182"/>
      <c r="R970" s="182"/>
      <c r="S970" s="182"/>
      <c r="T970" s="182"/>
      <c r="U970" s="182"/>
      <c r="V970" s="182"/>
      <c r="W970" s="182"/>
      <c r="X970" s="182"/>
      <c r="Y970" s="182"/>
      <c r="Z970" s="182"/>
      <c r="AA970" s="182"/>
      <c r="AB970" s="182"/>
      <c r="AC970" s="182"/>
      <c r="AD970" s="182"/>
      <c r="AE970" s="182"/>
      <c r="AF970" s="182"/>
      <c r="AG970" s="182"/>
      <c r="AH970" s="182"/>
      <c r="AI970" s="182"/>
      <c r="AJ970" s="182"/>
      <c r="AK970" s="182"/>
      <c r="AL970" s="182"/>
      <c r="AM970" s="182"/>
      <c r="AN970" s="182"/>
      <c r="AO970" s="182"/>
      <c r="AP970" s="23"/>
      <c r="AQ970" s="23"/>
      <c r="AR970" s="23"/>
      <c r="AS970" s="23"/>
      <c r="AT970" s="182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183"/>
      <c r="BS970" s="183"/>
      <c r="BT970" s="150"/>
      <c r="BU970" s="150"/>
      <c r="BV970" s="150"/>
      <c r="BW970" s="113"/>
      <c r="BX970" s="113"/>
      <c r="BY970" s="113"/>
      <c r="BZ970" s="23"/>
    </row>
    <row r="971" ht="15.75" customHeight="1">
      <c r="A971" s="148"/>
      <c r="B971" s="182"/>
      <c r="C971" s="23"/>
      <c r="D971" s="23"/>
      <c r="E971" s="23"/>
      <c r="F971" s="23"/>
      <c r="G971" s="23"/>
      <c r="H971" s="23"/>
      <c r="I971" s="23"/>
      <c r="J971" s="23"/>
      <c r="K971" s="23"/>
      <c r="L971" s="182"/>
      <c r="M971" s="182"/>
      <c r="N971" s="182"/>
      <c r="O971" s="182"/>
      <c r="P971" s="182"/>
      <c r="Q971" s="182"/>
      <c r="R971" s="182"/>
      <c r="S971" s="182"/>
      <c r="T971" s="182"/>
      <c r="U971" s="182"/>
      <c r="V971" s="182"/>
      <c r="W971" s="182"/>
      <c r="X971" s="182"/>
      <c r="Y971" s="182"/>
      <c r="Z971" s="182"/>
      <c r="AA971" s="182"/>
      <c r="AB971" s="182"/>
      <c r="AC971" s="182"/>
      <c r="AD971" s="182"/>
      <c r="AE971" s="182"/>
      <c r="AF971" s="182"/>
      <c r="AG971" s="182"/>
      <c r="AH971" s="182"/>
      <c r="AI971" s="182"/>
      <c r="AJ971" s="182"/>
      <c r="AK971" s="182"/>
      <c r="AL971" s="182"/>
      <c r="AM971" s="182"/>
      <c r="AN971" s="182"/>
      <c r="AO971" s="182"/>
      <c r="AP971" s="23"/>
      <c r="AQ971" s="23"/>
      <c r="AR971" s="23"/>
      <c r="AS971" s="23"/>
      <c r="AT971" s="182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183"/>
      <c r="BS971" s="183"/>
      <c r="BT971" s="150"/>
      <c r="BU971" s="150"/>
      <c r="BV971" s="150"/>
      <c r="BW971" s="113"/>
      <c r="BX971" s="113"/>
      <c r="BY971" s="113"/>
      <c r="BZ971" s="23"/>
    </row>
    <row r="972" ht="15.75" customHeight="1">
      <c r="A972" s="148"/>
      <c r="B972" s="182"/>
      <c r="C972" s="23"/>
      <c r="D972" s="23"/>
      <c r="E972" s="23"/>
      <c r="F972" s="23"/>
      <c r="G972" s="23"/>
      <c r="H972" s="23"/>
      <c r="I972" s="23"/>
      <c r="J972" s="23"/>
      <c r="K972" s="23"/>
      <c r="L972" s="182"/>
      <c r="M972" s="182"/>
      <c r="N972" s="182"/>
      <c r="O972" s="182"/>
      <c r="P972" s="182"/>
      <c r="Q972" s="182"/>
      <c r="R972" s="182"/>
      <c r="S972" s="182"/>
      <c r="T972" s="182"/>
      <c r="U972" s="182"/>
      <c r="V972" s="182"/>
      <c r="W972" s="182"/>
      <c r="X972" s="182"/>
      <c r="Y972" s="182"/>
      <c r="Z972" s="182"/>
      <c r="AA972" s="182"/>
      <c r="AB972" s="182"/>
      <c r="AC972" s="182"/>
      <c r="AD972" s="182"/>
      <c r="AE972" s="182"/>
      <c r="AF972" s="182"/>
      <c r="AG972" s="182"/>
      <c r="AH972" s="182"/>
      <c r="AI972" s="182"/>
      <c r="AJ972" s="182"/>
      <c r="AK972" s="182"/>
      <c r="AL972" s="182"/>
      <c r="AM972" s="182"/>
      <c r="AN972" s="182"/>
      <c r="AO972" s="182"/>
      <c r="AP972" s="23"/>
      <c r="AQ972" s="23"/>
      <c r="AR972" s="23"/>
      <c r="AS972" s="23"/>
      <c r="AT972" s="182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183"/>
      <c r="BS972" s="183"/>
      <c r="BT972" s="150"/>
      <c r="BU972" s="150"/>
      <c r="BV972" s="150"/>
      <c r="BW972" s="113"/>
      <c r="BX972" s="113"/>
      <c r="BY972" s="113"/>
      <c r="BZ972" s="23"/>
    </row>
    <row r="973" ht="15.75" customHeight="1">
      <c r="A973" s="148"/>
      <c r="B973" s="182"/>
      <c r="C973" s="23"/>
      <c r="D973" s="23"/>
      <c r="E973" s="23"/>
      <c r="F973" s="23"/>
      <c r="G973" s="23"/>
      <c r="H973" s="23"/>
      <c r="I973" s="23"/>
      <c r="J973" s="23"/>
      <c r="K973" s="23"/>
      <c r="L973" s="182"/>
      <c r="M973" s="182"/>
      <c r="N973" s="182"/>
      <c r="O973" s="182"/>
      <c r="P973" s="182"/>
      <c r="Q973" s="182"/>
      <c r="R973" s="182"/>
      <c r="S973" s="182"/>
      <c r="T973" s="182"/>
      <c r="U973" s="182"/>
      <c r="V973" s="182"/>
      <c r="W973" s="182"/>
      <c r="X973" s="182"/>
      <c r="Y973" s="182"/>
      <c r="Z973" s="182"/>
      <c r="AA973" s="182"/>
      <c r="AB973" s="182"/>
      <c r="AC973" s="182"/>
      <c r="AD973" s="182"/>
      <c r="AE973" s="182"/>
      <c r="AF973" s="182"/>
      <c r="AG973" s="182"/>
      <c r="AH973" s="182"/>
      <c r="AI973" s="182"/>
      <c r="AJ973" s="182"/>
      <c r="AK973" s="182"/>
      <c r="AL973" s="182"/>
      <c r="AM973" s="182"/>
      <c r="AN973" s="182"/>
      <c r="AO973" s="182"/>
      <c r="AP973" s="23"/>
      <c r="AQ973" s="23"/>
      <c r="AR973" s="23"/>
      <c r="AS973" s="23"/>
      <c r="AT973" s="182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183"/>
      <c r="BS973" s="183"/>
      <c r="BT973" s="150"/>
      <c r="BU973" s="150"/>
      <c r="BV973" s="150"/>
      <c r="BW973" s="113"/>
      <c r="BX973" s="113"/>
      <c r="BY973" s="113"/>
      <c r="BZ973" s="23"/>
    </row>
    <row r="974" ht="15.75" customHeight="1">
      <c r="A974" s="148"/>
      <c r="B974" s="182"/>
      <c r="C974" s="23"/>
      <c r="D974" s="23"/>
      <c r="E974" s="23"/>
      <c r="F974" s="23"/>
      <c r="G974" s="23"/>
      <c r="H974" s="23"/>
      <c r="I974" s="23"/>
      <c r="J974" s="23"/>
      <c r="K974" s="23"/>
      <c r="L974" s="182"/>
      <c r="M974" s="182"/>
      <c r="N974" s="182"/>
      <c r="O974" s="182"/>
      <c r="P974" s="182"/>
      <c r="Q974" s="182"/>
      <c r="R974" s="182"/>
      <c r="S974" s="182"/>
      <c r="T974" s="182"/>
      <c r="U974" s="182"/>
      <c r="V974" s="182"/>
      <c r="W974" s="182"/>
      <c r="X974" s="182"/>
      <c r="Y974" s="182"/>
      <c r="Z974" s="182"/>
      <c r="AA974" s="182"/>
      <c r="AB974" s="182"/>
      <c r="AC974" s="182"/>
      <c r="AD974" s="182"/>
      <c r="AE974" s="182"/>
      <c r="AF974" s="182"/>
      <c r="AG974" s="182"/>
      <c r="AH974" s="182"/>
      <c r="AI974" s="182"/>
      <c r="AJ974" s="182"/>
      <c r="AK974" s="182"/>
      <c r="AL974" s="182"/>
      <c r="AM974" s="182"/>
      <c r="AN974" s="182"/>
      <c r="AO974" s="182"/>
      <c r="AP974" s="23"/>
      <c r="AQ974" s="23"/>
      <c r="AR974" s="23"/>
      <c r="AS974" s="23"/>
      <c r="AT974" s="182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183"/>
      <c r="BS974" s="183"/>
      <c r="BT974" s="150"/>
      <c r="BU974" s="150"/>
      <c r="BV974" s="150"/>
      <c r="BW974" s="113"/>
      <c r="BX974" s="113"/>
      <c r="BY974" s="113"/>
      <c r="BZ974" s="23"/>
    </row>
    <row r="975" ht="15.75" customHeight="1">
      <c r="A975" s="148"/>
      <c r="B975" s="182"/>
      <c r="C975" s="23"/>
      <c r="D975" s="23"/>
      <c r="E975" s="23"/>
      <c r="F975" s="23"/>
      <c r="G975" s="23"/>
      <c r="H975" s="23"/>
      <c r="I975" s="23"/>
      <c r="J975" s="23"/>
      <c r="K975" s="23"/>
      <c r="L975" s="182"/>
      <c r="M975" s="182"/>
      <c r="N975" s="182"/>
      <c r="O975" s="182"/>
      <c r="P975" s="182"/>
      <c r="Q975" s="182"/>
      <c r="R975" s="182"/>
      <c r="S975" s="182"/>
      <c r="T975" s="182"/>
      <c r="U975" s="182"/>
      <c r="V975" s="182"/>
      <c r="W975" s="182"/>
      <c r="X975" s="182"/>
      <c r="Y975" s="182"/>
      <c r="Z975" s="182"/>
      <c r="AA975" s="182"/>
      <c r="AB975" s="182"/>
      <c r="AC975" s="182"/>
      <c r="AD975" s="182"/>
      <c r="AE975" s="182"/>
      <c r="AF975" s="182"/>
      <c r="AG975" s="182"/>
      <c r="AH975" s="182"/>
      <c r="AI975" s="182"/>
      <c r="AJ975" s="182"/>
      <c r="AK975" s="182"/>
      <c r="AL975" s="182"/>
      <c r="AM975" s="182"/>
      <c r="AN975" s="182"/>
      <c r="AO975" s="182"/>
      <c r="AP975" s="23"/>
      <c r="AQ975" s="23"/>
      <c r="AR975" s="23"/>
      <c r="AS975" s="23"/>
      <c r="AT975" s="182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183"/>
      <c r="BS975" s="183"/>
      <c r="BT975" s="150"/>
      <c r="BU975" s="150"/>
      <c r="BV975" s="150"/>
      <c r="BW975" s="113"/>
      <c r="BX975" s="113"/>
      <c r="BY975" s="113"/>
      <c r="BZ975" s="23"/>
    </row>
    <row r="976" ht="15.75" customHeight="1">
      <c r="A976" s="148"/>
      <c r="B976" s="182"/>
      <c r="C976" s="23"/>
      <c r="D976" s="23"/>
      <c r="E976" s="23"/>
      <c r="F976" s="23"/>
      <c r="G976" s="23"/>
      <c r="H976" s="23"/>
      <c r="I976" s="23"/>
      <c r="J976" s="23"/>
      <c r="K976" s="23"/>
      <c r="L976" s="182"/>
      <c r="M976" s="182"/>
      <c r="N976" s="182"/>
      <c r="O976" s="182"/>
      <c r="P976" s="182"/>
      <c r="Q976" s="182"/>
      <c r="R976" s="182"/>
      <c r="S976" s="182"/>
      <c r="T976" s="182"/>
      <c r="U976" s="182"/>
      <c r="V976" s="182"/>
      <c r="W976" s="182"/>
      <c r="X976" s="182"/>
      <c r="Y976" s="182"/>
      <c r="Z976" s="182"/>
      <c r="AA976" s="182"/>
      <c r="AB976" s="182"/>
      <c r="AC976" s="182"/>
      <c r="AD976" s="182"/>
      <c r="AE976" s="182"/>
      <c r="AF976" s="182"/>
      <c r="AG976" s="182"/>
      <c r="AH976" s="182"/>
      <c r="AI976" s="182"/>
      <c r="AJ976" s="182"/>
      <c r="AK976" s="182"/>
      <c r="AL976" s="182"/>
      <c r="AM976" s="182"/>
      <c r="AN976" s="182"/>
      <c r="AO976" s="182"/>
      <c r="AP976" s="23"/>
      <c r="AQ976" s="23"/>
      <c r="AR976" s="23"/>
      <c r="AS976" s="23"/>
      <c r="AT976" s="182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183"/>
      <c r="BS976" s="183"/>
      <c r="BT976" s="150"/>
      <c r="BU976" s="150"/>
      <c r="BV976" s="150"/>
      <c r="BW976" s="113"/>
      <c r="BX976" s="113"/>
      <c r="BY976" s="113"/>
      <c r="BZ976" s="23"/>
    </row>
    <row r="977" ht="15.75" customHeight="1">
      <c r="A977" s="148"/>
      <c r="B977" s="182"/>
      <c r="C977" s="23"/>
      <c r="D977" s="23"/>
      <c r="E977" s="23"/>
      <c r="F977" s="23"/>
      <c r="G977" s="23"/>
      <c r="H977" s="23"/>
      <c r="I977" s="23"/>
      <c r="J977" s="23"/>
      <c r="K977" s="23"/>
      <c r="L977" s="182"/>
      <c r="M977" s="182"/>
      <c r="N977" s="182"/>
      <c r="O977" s="182"/>
      <c r="P977" s="182"/>
      <c r="Q977" s="182"/>
      <c r="R977" s="182"/>
      <c r="S977" s="182"/>
      <c r="T977" s="182"/>
      <c r="U977" s="182"/>
      <c r="V977" s="182"/>
      <c r="W977" s="182"/>
      <c r="X977" s="182"/>
      <c r="Y977" s="182"/>
      <c r="Z977" s="182"/>
      <c r="AA977" s="182"/>
      <c r="AB977" s="182"/>
      <c r="AC977" s="182"/>
      <c r="AD977" s="182"/>
      <c r="AE977" s="182"/>
      <c r="AF977" s="182"/>
      <c r="AG977" s="182"/>
      <c r="AH977" s="182"/>
      <c r="AI977" s="182"/>
      <c r="AJ977" s="182"/>
      <c r="AK977" s="182"/>
      <c r="AL977" s="182"/>
      <c r="AM977" s="182"/>
      <c r="AN977" s="182"/>
      <c r="AO977" s="182"/>
      <c r="AP977" s="23"/>
      <c r="AQ977" s="23"/>
      <c r="AR977" s="23"/>
      <c r="AS977" s="23"/>
      <c r="AT977" s="182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183"/>
      <c r="BS977" s="183"/>
      <c r="BT977" s="150"/>
      <c r="BU977" s="150"/>
      <c r="BV977" s="150"/>
      <c r="BW977" s="113"/>
      <c r="BX977" s="113"/>
      <c r="BY977" s="113"/>
      <c r="BZ977" s="23"/>
    </row>
    <row r="978" ht="15.75" customHeight="1">
      <c r="A978" s="148"/>
      <c r="B978" s="182"/>
      <c r="C978" s="23"/>
      <c r="D978" s="23"/>
      <c r="E978" s="23"/>
      <c r="F978" s="23"/>
      <c r="G978" s="23"/>
      <c r="H978" s="23"/>
      <c r="I978" s="23"/>
      <c r="J978" s="23"/>
      <c r="K978" s="23"/>
      <c r="L978" s="182"/>
      <c r="M978" s="182"/>
      <c r="N978" s="182"/>
      <c r="O978" s="182"/>
      <c r="P978" s="182"/>
      <c r="Q978" s="182"/>
      <c r="R978" s="182"/>
      <c r="S978" s="182"/>
      <c r="T978" s="182"/>
      <c r="U978" s="182"/>
      <c r="V978" s="182"/>
      <c r="W978" s="182"/>
      <c r="X978" s="182"/>
      <c r="Y978" s="182"/>
      <c r="Z978" s="182"/>
      <c r="AA978" s="182"/>
      <c r="AB978" s="182"/>
      <c r="AC978" s="182"/>
      <c r="AD978" s="182"/>
      <c r="AE978" s="182"/>
      <c r="AF978" s="182"/>
      <c r="AG978" s="182"/>
      <c r="AH978" s="182"/>
      <c r="AI978" s="182"/>
      <c r="AJ978" s="182"/>
      <c r="AK978" s="182"/>
      <c r="AL978" s="182"/>
      <c r="AM978" s="182"/>
      <c r="AN978" s="182"/>
      <c r="AO978" s="182"/>
      <c r="AP978" s="23"/>
      <c r="AQ978" s="23"/>
      <c r="AR978" s="23"/>
      <c r="AS978" s="23"/>
      <c r="AT978" s="182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183"/>
      <c r="BS978" s="183"/>
      <c r="BT978" s="150"/>
      <c r="BU978" s="150"/>
      <c r="BV978" s="150"/>
      <c r="BW978" s="113"/>
      <c r="BX978" s="113"/>
      <c r="BY978" s="113"/>
      <c r="BZ978" s="23"/>
    </row>
    <row r="979" ht="15.75" customHeight="1">
      <c r="A979" s="148"/>
      <c r="B979" s="182"/>
      <c r="C979" s="23"/>
      <c r="D979" s="23"/>
      <c r="E979" s="23"/>
      <c r="F979" s="23"/>
      <c r="G979" s="23"/>
      <c r="H979" s="23"/>
      <c r="I979" s="23"/>
      <c r="J979" s="23"/>
      <c r="K979" s="23"/>
      <c r="L979" s="182"/>
      <c r="M979" s="182"/>
      <c r="N979" s="182"/>
      <c r="O979" s="182"/>
      <c r="P979" s="182"/>
      <c r="Q979" s="182"/>
      <c r="R979" s="182"/>
      <c r="S979" s="182"/>
      <c r="T979" s="182"/>
      <c r="U979" s="182"/>
      <c r="V979" s="182"/>
      <c r="W979" s="182"/>
      <c r="X979" s="182"/>
      <c r="Y979" s="182"/>
      <c r="Z979" s="182"/>
      <c r="AA979" s="182"/>
      <c r="AB979" s="182"/>
      <c r="AC979" s="182"/>
      <c r="AD979" s="182"/>
      <c r="AE979" s="182"/>
      <c r="AF979" s="182"/>
      <c r="AG979" s="182"/>
      <c r="AH979" s="182"/>
      <c r="AI979" s="182"/>
      <c r="AJ979" s="182"/>
      <c r="AK979" s="182"/>
      <c r="AL979" s="182"/>
      <c r="AM979" s="182"/>
      <c r="AN979" s="182"/>
      <c r="AO979" s="182"/>
      <c r="AP979" s="23"/>
      <c r="AQ979" s="23"/>
      <c r="AR979" s="23"/>
      <c r="AS979" s="23"/>
      <c r="AT979" s="182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183"/>
      <c r="BS979" s="183"/>
      <c r="BT979" s="150"/>
      <c r="BU979" s="150"/>
      <c r="BV979" s="150"/>
      <c r="BW979" s="113"/>
      <c r="BX979" s="113"/>
      <c r="BY979" s="113"/>
      <c r="BZ979" s="23"/>
    </row>
    <row r="980" ht="15.75" customHeight="1">
      <c r="A980" s="148"/>
      <c r="B980" s="182"/>
      <c r="C980" s="23"/>
      <c r="D980" s="23"/>
      <c r="E980" s="23"/>
      <c r="F980" s="23"/>
      <c r="G980" s="23"/>
      <c r="H980" s="23"/>
      <c r="I980" s="23"/>
      <c r="J980" s="23"/>
      <c r="K980" s="23"/>
      <c r="L980" s="182"/>
      <c r="M980" s="182"/>
      <c r="N980" s="182"/>
      <c r="O980" s="182"/>
      <c r="P980" s="182"/>
      <c r="Q980" s="182"/>
      <c r="R980" s="182"/>
      <c r="S980" s="182"/>
      <c r="T980" s="182"/>
      <c r="U980" s="182"/>
      <c r="V980" s="182"/>
      <c r="W980" s="182"/>
      <c r="X980" s="182"/>
      <c r="Y980" s="182"/>
      <c r="Z980" s="182"/>
      <c r="AA980" s="182"/>
      <c r="AB980" s="182"/>
      <c r="AC980" s="182"/>
      <c r="AD980" s="182"/>
      <c r="AE980" s="182"/>
      <c r="AF980" s="182"/>
      <c r="AG980" s="182"/>
      <c r="AH980" s="182"/>
      <c r="AI980" s="182"/>
      <c r="AJ980" s="182"/>
      <c r="AK980" s="182"/>
      <c r="AL980" s="182"/>
      <c r="AM980" s="182"/>
      <c r="AN980" s="182"/>
      <c r="AO980" s="182"/>
      <c r="AP980" s="23"/>
      <c r="AQ980" s="23"/>
      <c r="AR980" s="23"/>
      <c r="AS980" s="23"/>
      <c r="AT980" s="182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183"/>
      <c r="BS980" s="183"/>
      <c r="BT980" s="150"/>
      <c r="BU980" s="150"/>
      <c r="BV980" s="150"/>
      <c r="BW980" s="113"/>
      <c r="BX980" s="113"/>
      <c r="BY980" s="113"/>
      <c r="BZ980" s="23"/>
    </row>
    <row r="981" ht="15.75" customHeight="1">
      <c r="A981" s="148"/>
      <c r="B981" s="182"/>
      <c r="C981" s="23"/>
      <c r="D981" s="23"/>
      <c r="E981" s="23"/>
      <c r="F981" s="23"/>
      <c r="G981" s="23"/>
      <c r="H981" s="23"/>
      <c r="I981" s="23"/>
      <c r="J981" s="23"/>
      <c r="K981" s="23"/>
      <c r="L981" s="182"/>
      <c r="M981" s="182"/>
      <c r="N981" s="182"/>
      <c r="O981" s="182"/>
      <c r="P981" s="182"/>
      <c r="Q981" s="182"/>
      <c r="R981" s="182"/>
      <c r="S981" s="182"/>
      <c r="T981" s="182"/>
      <c r="U981" s="182"/>
      <c r="V981" s="182"/>
      <c r="W981" s="182"/>
      <c r="X981" s="182"/>
      <c r="Y981" s="182"/>
      <c r="Z981" s="182"/>
      <c r="AA981" s="182"/>
      <c r="AB981" s="182"/>
      <c r="AC981" s="182"/>
      <c r="AD981" s="182"/>
      <c r="AE981" s="182"/>
      <c r="AF981" s="182"/>
      <c r="AG981" s="182"/>
      <c r="AH981" s="182"/>
      <c r="AI981" s="182"/>
      <c r="AJ981" s="182"/>
      <c r="AK981" s="182"/>
      <c r="AL981" s="182"/>
      <c r="AM981" s="182"/>
      <c r="AN981" s="182"/>
      <c r="AO981" s="182"/>
      <c r="AP981" s="23"/>
      <c r="AQ981" s="23"/>
      <c r="AR981" s="23"/>
      <c r="AS981" s="23"/>
      <c r="AT981" s="182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183"/>
      <c r="BS981" s="183"/>
      <c r="BT981" s="150"/>
      <c r="BU981" s="150"/>
      <c r="BV981" s="150"/>
      <c r="BW981" s="113"/>
      <c r="BX981" s="113"/>
      <c r="BY981" s="113"/>
      <c r="BZ981" s="23"/>
    </row>
    <row r="982" ht="15.75" customHeight="1">
      <c r="A982" s="148"/>
      <c r="B982" s="182"/>
      <c r="C982" s="23"/>
      <c r="D982" s="23"/>
      <c r="E982" s="23"/>
      <c r="F982" s="23"/>
      <c r="G982" s="23"/>
      <c r="H982" s="23"/>
      <c r="I982" s="23"/>
      <c r="J982" s="23"/>
      <c r="K982" s="23"/>
      <c r="L982" s="182"/>
      <c r="M982" s="182"/>
      <c r="N982" s="182"/>
      <c r="O982" s="182"/>
      <c r="P982" s="182"/>
      <c r="Q982" s="182"/>
      <c r="R982" s="182"/>
      <c r="S982" s="182"/>
      <c r="T982" s="182"/>
      <c r="U982" s="182"/>
      <c r="V982" s="182"/>
      <c r="W982" s="182"/>
      <c r="X982" s="182"/>
      <c r="Y982" s="182"/>
      <c r="Z982" s="182"/>
      <c r="AA982" s="182"/>
      <c r="AB982" s="182"/>
      <c r="AC982" s="182"/>
      <c r="AD982" s="182"/>
      <c r="AE982" s="182"/>
      <c r="AF982" s="182"/>
      <c r="AG982" s="182"/>
      <c r="AH982" s="182"/>
      <c r="AI982" s="182"/>
      <c r="AJ982" s="182"/>
      <c r="AK982" s="182"/>
      <c r="AL982" s="182"/>
      <c r="AM982" s="182"/>
      <c r="AN982" s="182"/>
      <c r="AO982" s="182"/>
      <c r="AP982" s="23"/>
      <c r="AQ982" s="23"/>
      <c r="AR982" s="23"/>
      <c r="AS982" s="23"/>
      <c r="AT982" s="182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183"/>
      <c r="BS982" s="183"/>
      <c r="BT982" s="150"/>
      <c r="BU982" s="150"/>
      <c r="BV982" s="150"/>
      <c r="BW982" s="113"/>
      <c r="BX982" s="113"/>
      <c r="BY982" s="113"/>
      <c r="BZ982" s="23"/>
    </row>
    <row r="983" ht="15.75" customHeight="1">
      <c r="A983" s="148"/>
      <c r="B983" s="182"/>
      <c r="C983" s="23"/>
      <c r="D983" s="23"/>
      <c r="E983" s="23"/>
      <c r="F983" s="23"/>
      <c r="G983" s="23"/>
      <c r="H983" s="23"/>
      <c r="I983" s="23"/>
      <c r="J983" s="23"/>
      <c r="K983" s="23"/>
      <c r="L983" s="182"/>
      <c r="M983" s="182"/>
      <c r="N983" s="182"/>
      <c r="O983" s="182"/>
      <c r="P983" s="182"/>
      <c r="Q983" s="182"/>
      <c r="R983" s="182"/>
      <c r="S983" s="182"/>
      <c r="T983" s="182"/>
      <c r="U983" s="182"/>
      <c r="V983" s="182"/>
      <c r="W983" s="182"/>
      <c r="X983" s="182"/>
      <c r="Y983" s="182"/>
      <c r="Z983" s="182"/>
      <c r="AA983" s="182"/>
      <c r="AB983" s="182"/>
      <c r="AC983" s="182"/>
      <c r="AD983" s="182"/>
      <c r="AE983" s="182"/>
      <c r="AF983" s="182"/>
      <c r="AG983" s="182"/>
      <c r="AH983" s="182"/>
      <c r="AI983" s="182"/>
      <c r="AJ983" s="182"/>
      <c r="AK983" s="182"/>
      <c r="AL983" s="182"/>
      <c r="AM983" s="182"/>
      <c r="AN983" s="182"/>
      <c r="AO983" s="182"/>
      <c r="AP983" s="23"/>
      <c r="AQ983" s="23"/>
      <c r="AR983" s="23"/>
      <c r="AS983" s="23"/>
      <c r="AT983" s="182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183"/>
      <c r="BS983" s="183"/>
      <c r="BT983" s="150"/>
      <c r="BU983" s="150"/>
      <c r="BV983" s="150"/>
      <c r="BW983" s="113"/>
      <c r="BX983" s="113"/>
      <c r="BY983" s="113"/>
      <c r="BZ983" s="23"/>
    </row>
    <row r="984" ht="15.75" customHeight="1">
      <c r="A984" s="148"/>
      <c r="B984" s="182"/>
      <c r="C984" s="23"/>
      <c r="D984" s="23"/>
      <c r="E984" s="23"/>
      <c r="F984" s="23"/>
      <c r="G984" s="23"/>
      <c r="H984" s="23"/>
      <c r="I984" s="23"/>
      <c r="J984" s="23"/>
      <c r="K984" s="23"/>
      <c r="L984" s="182"/>
      <c r="M984" s="182"/>
      <c r="N984" s="182"/>
      <c r="O984" s="182"/>
      <c r="P984" s="182"/>
      <c r="Q984" s="182"/>
      <c r="R984" s="182"/>
      <c r="S984" s="182"/>
      <c r="T984" s="182"/>
      <c r="U984" s="182"/>
      <c r="V984" s="182"/>
      <c r="W984" s="182"/>
      <c r="X984" s="182"/>
      <c r="Y984" s="182"/>
      <c r="Z984" s="182"/>
      <c r="AA984" s="182"/>
      <c r="AB984" s="182"/>
      <c r="AC984" s="182"/>
      <c r="AD984" s="182"/>
      <c r="AE984" s="182"/>
      <c r="AF984" s="182"/>
      <c r="AG984" s="182"/>
      <c r="AH984" s="182"/>
      <c r="AI984" s="182"/>
      <c r="AJ984" s="182"/>
      <c r="AK984" s="182"/>
      <c r="AL984" s="182"/>
      <c r="AM984" s="182"/>
      <c r="AN984" s="182"/>
      <c r="AO984" s="182"/>
      <c r="AP984" s="23"/>
      <c r="AQ984" s="23"/>
      <c r="AR984" s="23"/>
      <c r="AS984" s="23"/>
      <c r="AT984" s="182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183"/>
      <c r="BS984" s="183"/>
      <c r="BT984" s="150"/>
      <c r="BU984" s="150"/>
      <c r="BV984" s="150"/>
      <c r="BW984" s="113"/>
      <c r="BX984" s="113"/>
      <c r="BY984" s="113"/>
      <c r="BZ984" s="23"/>
    </row>
    <row r="985" ht="15.75" customHeight="1">
      <c r="A985" s="148"/>
      <c r="B985" s="182"/>
      <c r="C985" s="23"/>
      <c r="D985" s="23"/>
      <c r="E985" s="23"/>
      <c r="F985" s="23"/>
      <c r="G985" s="23"/>
      <c r="H985" s="23"/>
      <c r="I985" s="23"/>
      <c r="J985" s="23"/>
      <c r="K985" s="23"/>
      <c r="L985" s="182"/>
      <c r="M985" s="182"/>
      <c r="N985" s="182"/>
      <c r="O985" s="182"/>
      <c r="P985" s="182"/>
      <c r="Q985" s="182"/>
      <c r="R985" s="182"/>
      <c r="S985" s="182"/>
      <c r="T985" s="182"/>
      <c r="U985" s="182"/>
      <c r="V985" s="182"/>
      <c r="W985" s="182"/>
      <c r="X985" s="182"/>
      <c r="Y985" s="182"/>
      <c r="Z985" s="182"/>
      <c r="AA985" s="182"/>
      <c r="AB985" s="182"/>
      <c r="AC985" s="182"/>
      <c r="AD985" s="182"/>
      <c r="AE985" s="182"/>
      <c r="AF985" s="182"/>
      <c r="AG985" s="182"/>
      <c r="AH985" s="182"/>
      <c r="AI985" s="182"/>
      <c r="AJ985" s="182"/>
      <c r="AK985" s="182"/>
      <c r="AL985" s="182"/>
      <c r="AM985" s="182"/>
      <c r="AN985" s="182"/>
      <c r="AO985" s="182"/>
      <c r="AP985" s="23"/>
      <c r="AQ985" s="23"/>
      <c r="AR985" s="23"/>
      <c r="AS985" s="23"/>
      <c r="AT985" s="182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183"/>
      <c r="BS985" s="183"/>
      <c r="BT985" s="150"/>
      <c r="BU985" s="150"/>
      <c r="BV985" s="150"/>
      <c r="BW985" s="113"/>
      <c r="BX985" s="113"/>
      <c r="BY985" s="113"/>
      <c r="BZ985" s="23"/>
    </row>
    <row r="986" ht="15.75" customHeight="1">
      <c r="A986" s="148"/>
      <c r="B986" s="182"/>
      <c r="C986" s="23"/>
      <c r="D986" s="23"/>
      <c r="E986" s="23"/>
      <c r="F986" s="23"/>
      <c r="G986" s="23"/>
      <c r="H986" s="23"/>
      <c r="I986" s="23"/>
      <c r="J986" s="23"/>
      <c r="K986" s="23"/>
      <c r="L986" s="182"/>
      <c r="M986" s="182"/>
      <c r="N986" s="182"/>
      <c r="O986" s="182"/>
      <c r="P986" s="182"/>
      <c r="Q986" s="182"/>
      <c r="R986" s="182"/>
      <c r="S986" s="182"/>
      <c r="T986" s="182"/>
      <c r="U986" s="182"/>
      <c r="V986" s="182"/>
      <c r="W986" s="182"/>
      <c r="X986" s="182"/>
      <c r="Y986" s="182"/>
      <c r="Z986" s="182"/>
      <c r="AA986" s="182"/>
      <c r="AB986" s="182"/>
      <c r="AC986" s="182"/>
      <c r="AD986" s="182"/>
      <c r="AE986" s="182"/>
      <c r="AF986" s="182"/>
      <c r="AG986" s="182"/>
      <c r="AH986" s="182"/>
      <c r="AI986" s="182"/>
      <c r="AJ986" s="182"/>
      <c r="AK986" s="182"/>
      <c r="AL986" s="182"/>
      <c r="AM986" s="182"/>
      <c r="AN986" s="182"/>
      <c r="AO986" s="182"/>
      <c r="AP986" s="23"/>
      <c r="AQ986" s="23"/>
      <c r="AR986" s="23"/>
      <c r="AS986" s="23"/>
      <c r="AT986" s="182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183"/>
      <c r="BS986" s="183"/>
      <c r="BT986" s="150"/>
      <c r="BU986" s="150"/>
      <c r="BV986" s="150"/>
      <c r="BW986" s="113"/>
      <c r="BX986" s="113"/>
      <c r="BY986" s="113"/>
      <c r="BZ986" s="23"/>
    </row>
    <row r="987" ht="15.75" customHeight="1">
      <c r="A987" s="148"/>
      <c r="B987" s="182"/>
      <c r="C987" s="23"/>
      <c r="D987" s="23"/>
      <c r="E987" s="23"/>
      <c r="F987" s="23"/>
      <c r="G987" s="23"/>
      <c r="H987" s="23"/>
      <c r="I987" s="23"/>
      <c r="J987" s="23"/>
      <c r="K987" s="23"/>
      <c r="L987" s="182"/>
      <c r="M987" s="182"/>
      <c r="N987" s="182"/>
      <c r="O987" s="182"/>
      <c r="P987" s="182"/>
      <c r="Q987" s="182"/>
      <c r="R987" s="182"/>
      <c r="S987" s="182"/>
      <c r="T987" s="182"/>
      <c r="U987" s="182"/>
      <c r="V987" s="182"/>
      <c r="W987" s="182"/>
      <c r="X987" s="182"/>
      <c r="Y987" s="182"/>
      <c r="Z987" s="182"/>
      <c r="AA987" s="182"/>
      <c r="AB987" s="182"/>
      <c r="AC987" s="182"/>
      <c r="AD987" s="182"/>
      <c r="AE987" s="182"/>
      <c r="AF987" s="182"/>
      <c r="AG987" s="182"/>
      <c r="AH987" s="182"/>
      <c r="AI987" s="182"/>
      <c r="AJ987" s="182"/>
      <c r="AK987" s="182"/>
      <c r="AL987" s="182"/>
      <c r="AM987" s="182"/>
      <c r="AN987" s="182"/>
      <c r="AO987" s="182"/>
      <c r="AP987" s="23"/>
      <c r="AQ987" s="23"/>
      <c r="AR987" s="23"/>
      <c r="AS987" s="23"/>
      <c r="AT987" s="182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183"/>
      <c r="BS987" s="183"/>
      <c r="BT987" s="150"/>
      <c r="BU987" s="150"/>
      <c r="BV987" s="150"/>
      <c r="BW987" s="113"/>
      <c r="BX987" s="113"/>
      <c r="BY987" s="113"/>
      <c r="BZ987" s="23"/>
    </row>
    <row r="988" ht="15.75" customHeight="1">
      <c r="A988" s="148"/>
      <c r="B988" s="182"/>
      <c r="C988" s="23"/>
      <c r="D988" s="23"/>
      <c r="E988" s="23"/>
      <c r="F988" s="23"/>
      <c r="G988" s="23"/>
      <c r="H988" s="23"/>
      <c r="I988" s="23"/>
      <c r="J988" s="23"/>
      <c r="K988" s="23"/>
      <c r="L988" s="182"/>
      <c r="M988" s="182"/>
      <c r="N988" s="182"/>
      <c r="O988" s="182"/>
      <c r="P988" s="182"/>
      <c r="Q988" s="182"/>
      <c r="R988" s="182"/>
      <c r="S988" s="182"/>
      <c r="T988" s="182"/>
      <c r="U988" s="182"/>
      <c r="V988" s="182"/>
      <c r="W988" s="182"/>
      <c r="X988" s="182"/>
      <c r="Y988" s="182"/>
      <c r="Z988" s="182"/>
      <c r="AA988" s="182"/>
      <c r="AB988" s="182"/>
      <c r="AC988" s="182"/>
      <c r="AD988" s="182"/>
      <c r="AE988" s="182"/>
      <c r="AF988" s="182"/>
      <c r="AG988" s="182"/>
      <c r="AH988" s="182"/>
      <c r="AI988" s="182"/>
      <c r="AJ988" s="182"/>
      <c r="AK988" s="182"/>
      <c r="AL988" s="182"/>
      <c r="AM988" s="182"/>
      <c r="AN988" s="182"/>
      <c r="AO988" s="182"/>
      <c r="AP988" s="23"/>
      <c r="AQ988" s="23"/>
      <c r="AR988" s="23"/>
      <c r="AS988" s="23"/>
      <c r="AT988" s="182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183"/>
      <c r="BS988" s="183"/>
      <c r="BT988" s="150"/>
      <c r="BU988" s="150"/>
      <c r="BV988" s="150"/>
      <c r="BW988" s="113"/>
      <c r="BX988" s="113"/>
      <c r="BY988" s="113"/>
      <c r="BZ988" s="23"/>
    </row>
  </sheetData>
  <mergeCells count="1">
    <mergeCell ref="B2:B3"/>
  </mergeCells>
  <conditionalFormatting sqref="D4:BV4 B5 B41 B44 E45:BG45 BJ45:BV45">
    <cfRule type="expression" dxfId="0" priority="1">
      <formula>#REF!&gt;=TODAY()</formula>
    </cfRule>
  </conditionalFormatting>
  <conditionalFormatting sqref="E45:BG45 BJ45:BV45">
    <cfRule type="expression" dxfId="0" priority="2">
      <formula>#REF!&gt;=TODAY()</formula>
    </cfRule>
  </conditionalFormatting>
  <conditionalFormatting sqref="E45:BG45 BJ45:BV45">
    <cfRule type="expression" dxfId="0" priority="3">
      <formula>#REF!&gt;=TODAY()</formula>
    </cfRule>
  </conditionalFormatting>
  <conditionalFormatting sqref="E45:BG45 BJ45:BV45">
    <cfRule type="expression" dxfId="0" priority="4">
      <formula>#REF!&gt;=TODAY()</formula>
    </cfRule>
  </conditionalFormatting>
  <conditionalFormatting sqref="E42:BG42 BJ42:BV42">
    <cfRule type="expression" dxfId="0" priority="5">
      <formula>#REF!&gt;=TODAY()</formula>
    </cfRule>
  </conditionalFormatting>
  <conditionalFormatting sqref="E42:BG42 BJ42:BV42">
    <cfRule type="expression" dxfId="0" priority="6">
      <formula>#REF!&gt;=TODAY()</formula>
    </cfRule>
  </conditionalFormatting>
  <conditionalFormatting sqref="E42:BG42 BJ42:BV42">
    <cfRule type="expression" dxfId="0" priority="7">
      <formula>#REF!&gt;=TODAY()</formula>
    </cfRule>
  </conditionalFormatting>
  <conditionalFormatting sqref="E42:BG42 BJ42:BV42">
    <cfRule type="expression" dxfId="0" priority="8">
      <formula>#REF!&gt;=TODAY()</formula>
    </cfRule>
  </conditionalFormatting>
  <conditionalFormatting sqref="E42:BG42 BJ42:BV42">
    <cfRule type="expression" dxfId="0" priority="9">
      <formula>#REF!&gt;=TODAY()</formula>
    </cfRule>
  </conditionalFormatting>
  <conditionalFormatting sqref="E42:BG42 BJ42:BV42">
    <cfRule type="expression" dxfId="0" priority="10">
      <formula>#REF!&gt;=TODAY()</formula>
    </cfRule>
  </conditionalFormatting>
  <conditionalFormatting sqref="E42:BG42 BJ42:BV42">
    <cfRule type="expression" dxfId="0" priority="11">
      <formula>#REF!&gt;=TODAY()</formula>
    </cfRule>
  </conditionalFormatting>
  <conditionalFormatting sqref="E42:BG42 BJ42:BV42">
    <cfRule type="expression" dxfId="0" priority="12">
      <formula>#REF!&gt;=TODAY()</formula>
    </cfRule>
  </conditionalFormatting>
  <conditionalFormatting sqref="E42:BG42 BJ42:BV42">
    <cfRule type="expression" dxfId="0" priority="13">
      <formula>#REF!&gt;=TODAY()</formula>
    </cfRule>
  </conditionalFormatting>
  <conditionalFormatting sqref="E42:BG42 BJ42:BV42">
    <cfRule type="expression" dxfId="0" priority="14">
      <formula>#REF!&gt;=TODAY()</formula>
    </cfRule>
  </conditionalFormatting>
  <conditionalFormatting sqref="E42:BG42 BJ42:BV42">
    <cfRule type="expression" dxfId="0" priority="15">
      <formula>#REF!&gt;=TODAY()</formula>
    </cfRule>
  </conditionalFormatting>
  <conditionalFormatting sqref="E42:BG42 BJ42:BV42">
    <cfRule type="expression" dxfId="0" priority="16">
      <formula>#REF!&gt;=TODAY()</formula>
    </cfRule>
  </conditionalFormatting>
  <conditionalFormatting sqref="E42:BG42 BJ42:BV42">
    <cfRule type="expression" dxfId="0" priority="17">
      <formula>#REF!&gt;=TODAY()</formula>
    </cfRule>
  </conditionalFormatting>
  <conditionalFormatting sqref="E42:BG42 BJ42:BV42">
    <cfRule type="expression" dxfId="0" priority="18">
      <formula>#REF!&gt;=TODAY()</formula>
    </cfRule>
  </conditionalFormatting>
  <conditionalFormatting sqref="E42:BG42 BJ42:BV42">
    <cfRule type="expression" dxfId="0" priority="19">
      <formula>#REF!&gt;=TODAY()</formula>
    </cfRule>
  </conditionalFormatting>
  <conditionalFormatting sqref="E42:BG42 BJ42:BV42">
    <cfRule type="expression" dxfId="0" priority="20">
      <formula>#REF!&gt;=TODAY()</formula>
    </cfRule>
  </conditionalFormatting>
  <conditionalFormatting sqref="E42:BG42 BJ42:BV42">
    <cfRule type="expression" dxfId="0" priority="21">
      <formula>#REF!&gt;=TODAY()</formula>
    </cfRule>
  </conditionalFormatting>
  <conditionalFormatting sqref="E42:BG42 BJ42:BV42">
    <cfRule type="expression" dxfId="0" priority="22">
      <formula>#REF!&gt;=TODAY()</formula>
    </cfRule>
  </conditionalFormatting>
  <conditionalFormatting sqref="E42:BG42 BJ42:BV42">
    <cfRule type="expression" dxfId="0" priority="23">
      <formula>#REF!&gt;=TODAY()</formula>
    </cfRule>
  </conditionalFormatting>
  <conditionalFormatting sqref="E42:BG42 BJ42:BV42">
    <cfRule type="expression" dxfId="0" priority="24">
      <formula>#REF!&gt;=TODAY()</formula>
    </cfRule>
  </conditionalFormatting>
  <conditionalFormatting sqref="E42:BG42 BJ42:BV42">
    <cfRule type="expression" dxfId="0" priority="25">
      <formula>#REF!&gt;=TODAY()</formula>
    </cfRule>
  </conditionalFormatting>
  <conditionalFormatting sqref="E42:BG42 BJ42:BV42">
    <cfRule type="expression" dxfId="0" priority="26">
      <formula>#REF!&gt;=TODAY()</formula>
    </cfRule>
  </conditionalFormatting>
  <conditionalFormatting sqref="E42:BG42 BJ42:BV42">
    <cfRule type="expression" dxfId="0" priority="27">
      <formula>#REF!&gt;=TODAY()</formula>
    </cfRule>
  </conditionalFormatting>
  <conditionalFormatting sqref="E42:BG42 BJ42:BV42">
    <cfRule type="expression" dxfId="0" priority="28">
      <formula>#REF!&gt;=TODAY()</formula>
    </cfRule>
  </conditionalFormatting>
  <conditionalFormatting sqref="E42:BG42 BJ42:BV42">
    <cfRule type="expression" dxfId="0" priority="29">
      <formula>#REF!&gt;=TODAY()</formula>
    </cfRule>
  </conditionalFormatting>
  <conditionalFormatting sqref="E42:BG42 BJ42:BV42">
    <cfRule type="expression" dxfId="0" priority="30">
      <formula>#REF!&gt;=TODAY()</formula>
    </cfRule>
  </conditionalFormatting>
  <conditionalFormatting sqref="E42:BG42 BJ42:BV42">
    <cfRule type="expression" dxfId="0" priority="31">
      <formula>#REF!&gt;=TODAY()</formula>
    </cfRule>
  </conditionalFormatting>
  <conditionalFormatting sqref="E42:BG42 BJ42:BV42">
    <cfRule type="expression" dxfId="0" priority="32">
      <formula>#REF!&gt;=TODAY()</formula>
    </cfRule>
  </conditionalFormatting>
  <conditionalFormatting sqref="E42:BG42 BJ42:BV42">
    <cfRule type="expression" dxfId="0" priority="33">
      <formula>#REF!&gt;=TODAY()</formula>
    </cfRule>
  </conditionalFormatting>
  <conditionalFormatting sqref="E42:BG42 BJ42:BV42">
    <cfRule type="expression" dxfId="0" priority="34">
      <formula>#REF!&gt;=TODAY()</formula>
    </cfRule>
  </conditionalFormatting>
  <conditionalFormatting sqref="E42:BG42 BJ42:BV42">
    <cfRule type="expression" dxfId="0" priority="35">
      <formula>#REF!&gt;=TODAY()</formula>
    </cfRule>
  </conditionalFormatting>
  <conditionalFormatting sqref="E42:BG42 BJ42:BV42">
    <cfRule type="expression" dxfId="0" priority="36">
      <formula>#REF!&gt;=TODAY()</formula>
    </cfRule>
  </conditionalFormatting>
  <conditionalFormatting sqref="E42:BG42 BJ42:BV42">
    <cfRule type="expression" dxfId="0" priority="37">
      <formula>#REF!&gt;=TODAY()</formula>
    </cfRule>
  </conditionalFormatting>
  <conditionalFormatting sqref="E42:BG42 BJ42:BV42">
    <cfRule type="expression" dxfId="0" priority="38">
      <formula>#REF!&gt;=TODAY()</formula>
    </cfRule>
  </conditionalFormatting>
  <conditionalFormatting sqref="E42:BG42 BJ42:BV42">
    <cfRule type="expression" dxfId="0" priority="39">
      <formula>#REF!&gt;=TODAY()</formula>
    </cfRule>
  </conditionalFormatting>
  <conditionalFormatting sqref="E42:BG42 BJ42:BV42">
    <cfRule type="expression" dxfId="0" priority="40">
      <formula>#REF!&gt;=TODAY()</formula>
    </cfRule>
  </conditionalFormatting>
  <conditionalFormatting sqref="E42:BG42 BJ42:BV42">
    <cfRule type="expression" dxfId="0" priority="41">
      <formula>#REF!&gt;=TODAY()</formula>
    </cfRule>
  </conditionalFormatting>
  <conditionalFormatting sqref="E42:BG42 BJ42:BV42">
    <cfRule type="expression" dxfId="0" priority="42">
      <formula>#REF!&gt;=TODAY()</formula>
    </cfRule>
  </conditionalFormatting>
  <conditionalFormatting sqref="E42:BG42 BJ42:BV42">
    <cfRule type="expression" dxfId="0" priority="43">
      <formula>#REF!&gt;=TODAY()</formula>
    </cfRule>
  </conditionalFormatting>
  <conditionalFormatting sqref="E42:BG42 BJ42:BV42">
    <cfRule type="expression" dxfId="0" priority="44">
      <formula>#REF!&gt;=TODAY()</formula>
    </cfRule>
  </conditionalFormatting>
  <conditionalFormatting sqref="E42:BG42 BJ42:BV42">
    <cfRule type="expression" dxfId="0" priority="45">
      <formula>#REF!&gt;=TODAY()</formula>
    </cfRule>
  </conditionalFormatting>
  <conditionalFormatting sqref="E42:BG42 BJ42:BV42">
    <cfRule type="expression" dxfId="0" priority="46">
      <formula>#REF!&gt;=TODAY()</formula>
    </cfRule>
  </conditionalFormatting>
  <conditionalFormatting sqref="C6:BV6 C16:BV16 C25:BV25 C38:BV38 C42:BV42 C45:BV45 C51:BV51">
    <cfRule type="expression" dxfId="0" priority="47">
      <formula>#REF!&gt;=TODAY()</formula>
    </cfRule>
  </conditionalFormatting>
  <conditionalFormatting sqref="C6:BV6 C16:BV16 C25:BV25 C38:BV38 C42:BV42 C45:BV45 C51:BV51">
    <cfRule type="expression" dxfId="0" priority="48">
      <formula>#REF!&gt;=TODAY()</formula>
    </cfRule>
  </conditionalFormatting>
  <conditionalFormatting sqref="C38:BV38 C42:BV42 C45:BV45 C51:BV51">
    <cfRule type="expression" dxfId="0" priority="49">
      <formula>#REF!&gt;=TODAY()</formula>
    </cfRule>
  </conditionalFormatting>
  <conditionalFormatting sqref="C38:BV38 C42:BV42 C45:BV45 C51:BV51">
    <cfRule type="expression" dxfId="0" priority="50">
      <formula>#REF!&gt;=TODAY()</formula>
    </cfRule>
  </conditionalFormatting>
  <conditionalFormatting sqref="C38:BV38 C42:BV42 C45:BV45 C51:BV51">
    <cfRule type="expression" dxfId="0" priority="51">
      <formula>#REF!&gt;=TODAY()</formula>
    </cfRule>
  </conditionalFormatting>
  <conditionalFormatting sqref="C38:BV38 C42:BV42 C45:BV45 C51:BV51">
    <cfRule type="expression" dxfId="0" priority="52">
      <formula>#REF!&gt;=TODAY()</formula>
    </cfRule>
  </conditionalFormatting>
  <conditionalFormatting sqref="C42:BV42 C45:BV45 C51:BV51">
    <cfRule type="expression" dxfId="0" priority="53">
      <formula>#REF!&gt;=TODAY()</formula>
    </cfRule>
  </conditionalFormatting>
  <conditionalFormatting sqref="C42:BV42 C45:BV45 C51:BV51">
    <cfRule type="expression" dxfId="0" priority="54">
      <formula>#REF!&gt;=TODAY()</formula>
    </cfRule>
  </conditionalFormatting>
  <conditionalFormatting sqref="C42:BV42 C45:BV45 C51:BV51">
    <cfRule type="expression" dxfId="0" priority="55">
      <formula>#REF!&gt;=TODAY()</formula>
    </cfRule>
  </conditionalFormatting>
  <conditionalFormatting sqref="C42:BV42 C45:BV45 C51:BV51">
    <cfRule type="expression" dxfId="0" priority="56">
      <formula>#REF!&gt;=TODAY()</formula>
    </cfRule>
  </conditionalFormatting>
  <conditionalFormatting sqref="C42:BV42 C45:BV45 C51:BV51">
    <cfRule type="expression" dxfId="0" priority="57">
      <formula>#REF!&gt;=TODAY()</formula>
    </cfRule>
  </conditionalFormatting>
  <conditionalFormatting sqref="C42:BV42 C45:BV45 C51:BV51">
    <cfRule type="expression" dxfId="0" priority="58">
      <formula>#REF!&gt;=TODAY()</formula>
    </cfRule>
  </conditionalFormatting>
  <conditionalFormatting sqref="C42:BV42 C45:BV45 C51:BV51">
    <cfRule type="expression" dxfId="0" priority="59">
      <formula>#REF!&gt;=TODAY()</formula>
    </cfRule>
  </conditionalFormatting>
  <conditionalFormatting sqref="C42:BV42 C45:BV45 C51:BV51">
    <cfRule type="expression" dxfId="0" priority="60">
      <formula>#REF!&gt;=TODAY()</formula>
    </cfRule>
  </conditionalFormatting>
  <conditionalFormatting sqref="C42:BV42 C45:BV45 C51:BV51">
    <cfRule type="expression" dxfId="0" priority="61">
      <formula>#REF!&gt;=TODAY()</formula>
    </cfRule>
  </conditionalFormatting>
  <conditionalFormatting sqref="C42:BV42 C45:BV45 C51:BV51">
    <cfRule type="expression" dxfId="0" priority="62">
      <formula>#REF!&gt;=TODAY()</formula>
    </cfRule>
  </conditionalFormatting>
  <conditionalFormatting sqref="C42:BV42 C45:BV45 C51:BV51">
    <cfRule type="expression" dxfId="0" priority="63">
      <formula>#REF!&gt;=TODAY()</formula>
    </cfRule>
  </conditionalFormatting>
  <conditionalFormatting sqref="C42:BV42 C45:BV45 C51:BV51">
    <cfRule type="expression" dxfId="0" priority="64">
      <formula>#REF!&gt;=TODAY()</formula>
    </cfRule>
  </conditionalFormatting>
  <conditionalFormatting sqref="C42:BV42 C51:BV51">
    <cfRule type="expression" dxfId="0" priority="65">
      <formula>#REF!&gt;=TODAY()</formula>
    </cfRule>
  </conditionalFormatting>
  <conditionalFormatting sqref="C42:BV42 C51:BV51">
    <cfRule type="expression" dxfId="0" priority="66">
      <formula>#REF!&gt;=TODAY()</formula>
    </cfRule>
  </conditionalFormatting>
  <conditionalFormatting sqref="C42:BV42 C51:BV51">
    <cfRule type="expression" dxfId="0" priority="67">
      <formula>#REF!&gt;=TODAY()</formula>
    </cfRule>
  </conditionalFormatting>
  <conditionalFormatting sqref="C42:BV42 C51:BV51">
    <cfRule type="expression" dxfId="0" priority="68">
      <formula>#REF!&gt;=TODAY()</formula>
    </cfRule>
  </conditionalFormatting>
  <conditionalFormatting sqref="C42:BV42 C51:BV51">
    <cfRule type="expression" dxfId="0" priority="69">
      <formula>#REF!&gt;=TODAY()</formula>
    </cfRule>
  </conditionalFormatting>
  <conditionalFormatting sqref="C42:BV42 C51:BV51">
    <cfRule type="expression" dxfId="0" priority="70">
      <formula>#REF!&gt;=TODAY()</formula>
    </cfRule>
  </conditionalFormatting>
  <conditionalFormatting sqref="C42:BV42 C51:BV51">
    <cfRule type="expression" dxfId="0" priority="71">
      <formula>#REF!&gt;=TODAY()</formula>
    </cfRule>
  </conditionalFormatting>
  <conditionalFormatting sqref="C42:BV42 C51:BV51">
    <cfRule type="expression" dxfId="0" priority="72">
      <formula>#REF!&gt;=TODAY()</formula>
    </cfRule>
  </conditionalFormatting>
  <conditionalFormatting sqref="C42:BV42 C51:BV51">
    <cfRule type="expression" dxfId="0" priority="73">
      <formula>#REF!&gt;=TODAY()</formula>
    </cfRule>
  </conditionalFormatting>
  <conditionalFormatting sqref="C42:BV42 C51:BV51">
    <cfRule type="expression" dxfId="0" priority="74">
      <formula>#REF!&gt;=TODAY()</formula>
    </cfRule>
  </conditionalFormatting>
  <conditionalFormatting sqref="C42:BV42 C51:BV51">
    <cfRule type="expression" dxfId="0" priority="75">
      <formula>#REF!&gt;=TODAY()</formula>
    </cfRule>
  </conditionalFormatting>
  <conditionalFormatting sqref="C42:BV42 C51:BV51">
    <cfRule type="expression" dxfId="0" priority="76">
      <formula>#REF!&gt;=TODAY()</formula>
    </cfRule>
  </conditionalFormatting>
  <conditionalFormatting sqref="C42:BV42 C51:BV51">
    <cfRule type="expression" dxfId="0" priority="77">
      <formula>#REF!&gt;=TODAY()</formula>
    </cfRule>
  </conditionalFormatting>
  <conditionalFormatting sqref="C42:BV42 C51:BV51">
    <cfRule type="expression" dxfId="0" priority="78">
      <formula>#REF!&gt;=TODAY()</formula>
    </cfRule>
  </conditionalFormatting>
  <conditionalFormatting sqref="C42:BV42 C51:BV51">
    <cfRule type="expression" dxfId="0" priority="79">
      <formula>#REF!&gt;=TODAY()</formula>
    </cfRule>
  </conditionalFormatting>
  <conditionalFormatting sqref="C42:BV42 C51:BV51">
    <cfRule type="expression" dxfId="0" priority="80">
      <formula>#REF!&gt;=TODAY()</formula>
    </cfRule>
  </conditionalFormatting>
  <conditionalFormatting sqref="C42:BV42 C51:BV51">
    <cfRule type="expression" dxfId="0" priority="81">
      <formula>#REF!&gt;=TODAY()</formula>
    </cfRule>
  </conditionalFormatting>
  <conditionalFormatting sqref="C42:BV42 C51:BV51">
    <cfRule type="expression" dxfId="0" priority="82">
      <formula>#REF!&gt;=TODAY()</formula>
    </cfRule>
  </conditionalFormatting>
  <conditionalFormatting sqref="C42:BV42 C51:BV51">
    <cfRule type="expression" dxfId="0" priority="83">
      <formula>#REF!&gt;=TODAY()</formula>
    </cfRule>
  </conditionalFormatting>
  <conditionalFormatting sqref="C42:BV42 C51:BV51">
    <cfRule type="expression" dxfId="0" priority="84">
      <formula>#REF!&gt;=TODAY()</formula>
    </cfRule>
  </conditionalFormatting>
  <conditionalFormatting sqref="C42:BV42 C51:BV51">
    <cfRule type="expression" dxfId="0" priority="85">
      <formula>#REF!&gt;=TODAY()</formula>
    </cfRule>
  </conditionalFormatting>
  <conditionalFormatting sqref="C42:BV42 C51:BV51">
    <cfRule type="expression" dxfId="0" priority="86">
      <formula>#REF!&gt;=TODAY()</formula>
    </cfRule>
  </conditionalFormatting>
  <conditionalFormatting sqref="C42:BV42 C51:BV51">
    <cfRule type="expression" dxfId="0" priority="87">
      <formula>#REF!&gt;=TODAY()</formula>
    </cfRule>
  </conditionalFormatting>
  <conditionalFormatting sqref="C42:BV42 C51:BV51">
    <cfRule type="expression" dxfId="0" priority="88">
      <formula>#REF!&gt;=TODAY()</formula>
    </cfRule>
  </conditionalFormatting>
  <conditionalFormatting sqref="C42:BV42 C51:BV51">
    <cfRule type="expression" dxfId="0" priority="89">
      <formula>#REF!&gt;=TODAY()</formula>
    </cfRule>
  </conditionalFormatting>
  <conditionalFormatting sqref="C42:BV42 C51:BV51">
    <cfRule type="expression" dxfId="0" priority="90">
      <formula>#REF!&gt;=TODAY()</formula>
    </cfRule>
  </conditionalFormatting>
  <conditionalFormatting sqref="C42:BV42 C51:BV51">
    <cfRule type="expression" dxfId="0" priority="91">
      <formula>#REF!&gt;=TODAY()</formula>
    </cfRule>
  </conditionalFormatting>
  <conditionalFormatting sqref="C42:BV42 C51:BV51">
    <cfRule type="expression" dxfId="0" priority="92">
      <formula>#REF!&gt;=TODAY()</formula>
    </cfRule>
  </conditionalFormatting>
  <conditionalFormatting sqref="C42:BV42 C51:BV51">
    <cfRule type="expression" dxfId="0" priority="93">
      <formula>#REF!&gt;=TODAY()</formula>
    </cfRule>
  </conditionalFormatting>
  <conditionalFormatting sqref="C42:BV42 C51:BV51">
    <cfRule type="expression" dxfId="0" priority="94">
      <formula>#REF!&gt;=TODAY()</formula>
    </cfRule>
  </conditionalFormatting>
  <conditionalFormatting sqref="C42:BV42 C51:BV51">
    <cfRule type="expression" dxfId="0" priority="95">
      <formula>#REF!&gt;=TODAY()</formula>
    </cfRule>
  </conditionalFormatting>
  <conditionalFormatting sqref="C42:BV42 C51:BV51">
    <cfRule type="expression" dxfId="0" priority="96">
      <formula>#REF!&gt;=TODAY()</formula>
    </cfRule>
  </conditionalFormatting>
  <conditionalFormatting sqref="C42:BV42 C51:BV51">
    <cfRule type="expression" dxfId="0" priority="97">
      <formula>#REF!&gt;=TODAY()</formula>
    </cfRule>
  </conditionalFormatting>
  <conditionalFormatting sqref="C42:BV42 C51:BV51">
    <cfRule type="expression" dxfId="0" priority="98">
      <formula>#REF!&gt;=TODAY()</formula>
    </cfRule>
  </conditionalFormatting>
  <conditionalFormatting sqref="C42:BV42 C51:BV51">
    <cfRule type="expression" dxfId="0" priority="99">
      <formula>#REF!&gt;=TODAY()</formula>
    </cfRule>
  </conditionalFormatting>
  <conditionalFormatting sqref="C42:BV42 C51:BV51">
    <cfRule type="expression" dxfId="0" priority="100">
      <formula>#REF!&gt;=TODAY()</formula>
    </cfRule>
  </conditionalFormatting>
  <conditionalFormatting sqref="C42:BV42 C51:BV51">
    <cfRule type="expression" dxfId="0" priority="101">
      <formula>#REF!&gt;=TODAY()</formula>
    </cfRule>
  </conditionalFormatting>
  <conditionalFormatting sqref="C42:BV42 C51:BV51">
    <cfRule type="expression" dxfId="0" priority="102">
      <formula>#REF!&gt;=TODAY()</formula>
    </cfRule>
  </conditionalFormatting>
  <conditionalFormatting sqref="C42:BV42 C51:BV51">
    <cfRule type="expression" dxfId="0" priority="103">
      <formula>#REF!&gt;=TODAY()</formula>
    </cfRule>
  </conditionalFormatting>
  <conditionalFormatting sqref="C42:BV42 C51:BV51">
    <cfRule type="expression" dxfId="0" priority="104">
      <formula>#REF!&gt;=TODAY()</formula>
    </cfRule>
  </conditionalFormatting>
  <conditionalFormatting sqref="C42:BV42 C51:BV51">
    <cfRule type="expression" dxfId="0" priority="105">
      <formula>#REF!&gt;=TODAY()</formula>
    </cfRule>
  </conditionalFormatting>
  <conditionalFormatting sqref="C42:BV42 C51:BV51">
    <cfRule type="expression" dxfId="0" priority="106">
      <formula>#REF!&gt;=TODAY()</formula>
    </cfRule>
  </conditionalFormatting>
  <conditionalFormatting sqref="C5:BV5">
    <cfRule type="expression" dxfId="0" priority="107">
      <formula>#REF!&gt;=TODAY()</formula>
    </cfRule>
  </conditionalFormatting>
  <conditionalFormatting sqref="C5:BV5">
    <cfRule type="expression" dxfId="0" priority="108">
      <formula>#REF!&gt;=TODAY()</formula>
    </cfRule>
  </conditionalFormatting>
  <conditionalFormatting sqref="C5:BV5">
    <cfRule type="expression" dxfId="0" priority="109">
      <formula>#REF!&gt;=TODAY()</formula>
    </cfRule>
  </conditionalFormatting>
  <conditionalFormatting sqref="C5:BV5">
    <cfRule type="expression" dxfId="0" priority="110">
      <formula>#REF!&gt;=TODAY()</formula>
    </cfRule>
  </conditionalFormatting>
  <conditionalFormatting sqref="C5:BV5">
    <cfRule type="expression" dxfId="0" priority="111">
      <formula>#REF!&gt;=TODAY()</formula>
    </cfRule>
  </conditionalFormatting>
  <conditionalFormatting sqref="C5:BV5">
    <cfRule type="expression" dxfId="0" priority="112">
      <formula>#REF!&gt;=TODAY()</formula>
    </cfRule>
  </conditionalFormatting>
  <conditionalFormatting sqref="C5:BV5">
    <cfRule type="expression" dxfId="0" priority="113">
      <formula>#REF!&gt;=TODAY()</formula>
    </cfRule>
  </conditionalFormatting>
  <conditionalFormatting sqref="C5:BV5">
    <cfRule type="expression" dxfId="0" priority="114">
      <formula>#REF!&gt;=TODAY()</formula>
    </cfRule>
  </conditionalFormatting>
  <conditionalFormatting sqref="C5:BV5">
    <cfRule type="expression" dxfId="0" priority="115">
      <formula>#REF!&gt;=TODAY()</formula>
    </cfRule>
  </conditionalFormatting>
  <conditionalFormatting sqref="C5:BV5">
    <cfRule type="expression" dxfId="0" priority="116">
      <formula>#REF!&gt;=TODAY()</formula>
    </cfRule>
  </conditionalFormatting>
  <conditionalFormatting sqref="C5:BV5">
    <cfRule type="expression" dxfId="0" priority="117">
      <formula>#REF!&gt;=TODAY()</formula>
    </cfRule>
  </conditionalFormatting>
  <conditionalFormatting sqref="C5:BV5">
    <cfRule type="expression" dxfId="0" priority="118">
      <formula>#REF!&gt;=TODAY()</formula>
    </cfRule>
  </conditionalFormatting>
  <conditionalFormatting sqref="C5:BV5">
    <cfRule type="expression" dxfId="0" priority="119">
      <formula>#REF!&gt;=TODAY()</formula>
    </cfRule>
  </conditionalFormatting>
  <conditionalFormatting sqref="C5:BV5">
    <cfRule type="expression" dxfId="0" priority="120">
      <formula>#REF!&gt;=TODAY()</formula>
    </cfRule>
  </conditionalFormatting>
  <conditionalFormatting sqref="C5:BV5">
    <cfRule type="expression" dxfId="0" priority="121">
      <formula>#REF!&gt;=TODAY()</formula>
    </cfRule>
  </conditionalFormatting>
  <conditionalFormatting sqref="C5:BV5">
    <cfRule type="expression" dxfId="0" priority="122">
      <formula>#REF!&gt;=TODAY()</formula>
    </cfRule>
  </conditionalFormatting>
  <conditionalFormatting sqref="C5:BV5">
    <cfRule type="expression" dxfId="0" priority="123">
      <formula>#REF!&gt;=TODAY()</formula>
    </cfRule>
  </conditionalFormatting>
  <conditionalFormatting sqref="C5:BV5">
    <cfRule type="expression" dxfId="0" priority="124">
      <formula>#REF!&gt;=TODAY()</formula>
    </cfRule>
  </conditionalFormatting>
  <conditionalFormatting sqref="C5:BV5">
    <cfRule type="expression" dxfId="0" priority="125">
      <formula>#REF!&gt;=TODAY()</formula>
    </cfRule>
  </conditionalFormatting>
  <conditionalFormatting sqref="C5:BV5">
    <cfRule type="expression" dxfId="0" priority="126">
      <formula>#REF!&gt;=TODAY()</formula>
    </cfRule>
  </conditionalFormatting>
  <conditionalFormatting sqref="C5:BV5">
    <cfRule type="expression" dxfId="0" priority="127">
      <formula>#REF!&gt;=TODAY()</formula>
    </cfRule>
  </conditionalFormatting>
  <conditionalFormatting sqref="C5:BV5">
    <cfRule type="expression" dxfId="0" priority="128">
      <formula>#REF!&gt;=TODAY()</formula>
    </cfRule>
  </conditionalFormatting>
  <conditionalFormatting sqref="C5:BV5">
    <cfRule type="expression" dxfId="0" priority="129">
      <formula>#REF!&gt;=TODAY()</formula>
    </cfRule>
  </conditionalFormatting>
  <conditionalFormatting sqref="C5:BV5">
    <cfRule type="expression" dxfId="0" priority="130">
      <formula>#REF!&gt;=TODAY()</formula>
    </cfRule>
  </conditionalFormatting>
  <conditionalFormatting sqref="C6:BV6 C16:BV16 C25:BV25 C38:BV38 C42:BV42 C45:BV45 C51:BV51">
    <cfRule type="expression" dxfId="0" priority="131">
      <formula>#REF!&gt;=TODAY()</formula>
    </cfRule>
  </conditionalFormatting>
  <conditionalFormatting sqref="C6:BV6 C16:BV16 C25:BV25 C38:BV38 C42:BV42 C45:BV45 C51:BV51">
    <cfRule type="expression" dxfId="0" priority="132">
      <formula>#REF!&gt;=TODAY()</formula>
    </cfRule>
  </conditionalFormatting>
  <conditionalFormatting sqref="C6:BV6 C16:BV16 C25:BV25 C38:BV38 C42:BV42 C45:BV45 C51:BV51">
    <cfRule type="expression" dxfId="0" priority="133">
      <formula>#REF!&gt;=TODAY()</formula>
    </cfRule>
  </conditionalFormatting>
  <conditionalFormatting sqref="C6:BV6 C16:BV16 C25:BV25 C38:BV38 C42:BV42 C45:BV45 C51:BV51">
    <cfRule type="expression" dxfId="0" priority="134">
      <formula>#REF!&gt;=TODAY()</formula>
    </cfRule>
  </conditionalFormatting>
  <conditionalFormatting sqref="C6:BV6 C16:BV16 C25:BV25 C38:BV38 C42:BV42 C45:BV45 C51:BV51">
    <cfRule type="expression" dxfId="0" priority="135">
      <formula>#REF!&gt;=TODAY()</formula>
    </cfRule>
  </conditionalFormatting>
  <conditionalFormatting sqref="C6:BV6 C16:BV16 C25:BV25 C38:BV38 C42:BV42 C45:BV45 C51:BV51">
    <cfRule type="expression" dxfId="0" priority="136">
      <formula>#REF!&gt;=TODAY()</formula>
    </cfRule>
  </conditionalFormatting>
  <conditionalFormatting sqref="C6:BV6 C16:BV16 C25:BV25 C38:BV38 C42:BV42 C45:BV45 C51:BV51">
    <cfRule type="expression" dxfId="0" priority="137">
      <formula>#REF!&gt;=TODAY()</formula>
    </cfRule>
  </conditionalFormatting>
  <conditionalFormatting sqref="C6:BV6 C16:BV16 C25:BV25 C38:BV38 C42:BV42 C45:BV45 C51:BV51">
    <cfRule type="expression" dxfId="0" priority="138">
      <formula>#REF!&gt;=TODAY()</formula>
    </cfRule>
  </conditionalFormatting>
  <conditionalFormatting sqref="C6:BV6 C16:BV16 C25:BV25 C38:BV38 C42:BV42 C45:BV45 C51:BV51">
    <cfRule type="expression" dxfId="0" priority="139">
      <formula>#REF!&gt;=TODAY()</formula>
    </cfRule>
  </conditionalFormatting>
  <conditionalFormatting sqref="C6:BV6 C16:BV16 C25:BV25 C38:BV38 C42:BV42 C45:BV45 C51:BV51">
    <cfRule type="expression" dxfId="0" priority="140">
      <formula>#REF!&gt;=TODAY()</formula>
    </cfRule>
  </conditionalFormatting>
  <conditionalFormatting sqref="C6:BV6 C16:BV16 C25:BV25 C38:BV38 C42:BV42 C45:BV45 C51:BV51">
    <cfRule type="expression" dxfId="0" priority="141">
      <formula>#REF!&gt;=TODAY()</formula>
    </cfRule>
  </conditionalFormatting>
  <conditionalFormatting sqref="C6:BV6 C16:BV16 C25:BV25 C38:BV38 C42:BV42 C45:BV45 C51:BV51">
    <cfRule type="expression" dxfId="0" priority="142">
      <formula>#REF!&gt;=TODAY()</formula>
    </cfRule>
  </conditionalFormatting>
  <conditionalFormatting sqref="C6:BV6 C16:BV16 C25:BV25 C38:BV38 C42:BV42 C45:BV45 C51:BV51">
    <cfRule type="expression" dxfId="0" priority="143">
      <formula>#REF!&gt;=TODAY()</formula>
    </cfRule>
  </conditionalFormatting>
  <conditionalFormatting sqref="C6:BV6 C16:BV16 C25:BV25 C38:BV38 C42:BV42 C45:BV45 C51:BV51">
    <cfRule type="expression" dxfId="0" priority="144">
      <formula>#REF!&gt;=TODAY()</formula>
    </cfRule>
  </conditionalFormatting>
  <conditionalFormatting sqref="C6:BV6 C16:BV16 C25:BV25 C38:BV38 C42:BV42 C45:BV45 C51:BV51">
    <cfRule type="expression" dxfId="0" priority="145">
      <formula>#REF!&gt;=TODAY()</formula>
    </cfRule>
  </conditionalFormatting>
  <conditionalFormatting sqref="C6:BV6 C16:BV16 C25:BV25 C38:BV38 C42:BV42 C45:BV45 C51:BV51">
    <cfRule type="expression" dxfId="0" priority="146">
      <formula>#REF!&gt;=TODAY()</formula>
    </cfRule>
  </conditionalFormatting>
  <conditionalFormatting sqref="C38:BV38 C42:BV42 C45:BV45 C51:BV51">
    <cfRule type="expression" dxfId="0" priority="147">
      <formula>#REF!&gt;=TODAY()</formula>
    </cfRule>
  </conditionalFormatting>
  <conditionalFormatting sqref="C38:BV38 C42:BV42 C45:BV45 C51:BV51">
    <cfRule type="expression" dxfId="0" priority="148">
      <formula>#REF!&gt;=TODAY()</formula>
    </cfRule>
  </conditionalFormatting>
  <conditionalFormatting sqref="C38:BV38 C42:BV42 C45:BV45 C51:BV51">
    <cfRule type="expression" dxfId="0" priority="149">
      <formula>#REF!&gt;=TODAY()</formula>
    </cfRule>
  </conditionalFormatting>
  <conditionalFormatting sqref="C38:BV38 C42:BV42 C45:BV45 C51:BV51">
    <cfRule type="expression" dxfId="0" priority="150">
      <formula>#REF!&gt;=TODAY()</formula>
    </cfRule>
  </conditionalFormatting>
  <conditionalFormatting sqref="C38:BV38 C42:BV42 C45:BV45 C51:BV51">
    <cfRule type="expression" dxfId="0" priority="151">
      <formula>#REF!&gt;=TODAY()</formula>
    </cfRule>
  </conditionalFormatting>
  <conditionalFormatting sqref="C38:BV38 C42:BV42 C45:BV45 C51:BV51">
    <cfRule type="expression" dxfId="0" priority="152">
      <formula>#REF!&gt;=TODAY()</formula>
    </cfRule>
  </conditionalFormatting>
  <conditionalFormatting sqref="C38:BV38 C42:BV42 C45:BV45 C51:BV51">
    <cfRule type="expression" dxfId="0" priority="153">
      <formula>#REF!&gt;=TODAY()</formula>
    </cfRule>
  </conditionalFormatting>
  <conditionalFormatting sqref="C38:BV38 C42:BV42 C45:BV45 C51:BV51">
    <cfRule type="expression" dxfId="0" priority="154">
      <formula>#REF!&gt;=TODAY()</formula>
    </cfRule>
  </conditionalFormatting>
  <conditionalFormatting sqref="C38:BV38 C42:BV42 C45:BV45 C51:BV51">
    <cfRule type="expression" dxfId="0" priority="155">
      <formula>#REF!&gt;=TODAY()</formula>
    </cfRule>
  </conditionalFormatting>
  <conditionalFormatting sqref="C38:BV38 C42:BV42 C45:BV45 C51:BV51">
    <cfRule type="expression" dxfId="0" priority="156">
      <formula>#REF!&gt;=TODAY()</formula>
    </cfRule>
  </conditionalFormatting>
  <conditionalFormatting sqref="C38:BV38 C42:BV42 C45:BV45 C51:BV51">
    <cfRule type="expression" dxfId="0" priority="157">
      <formula>#REF!&gt;=TODAY()</formula>
    </cfRule>
  </conditionalFormatting>
  <conditionalFormatting sqref="C38:BV38 C42:BV42 C45:BV45 C51:BV51">
    <cfRule type="expression" dxfId="0" priority="158">
      <formula>#REF!&gt;=TODAY()</formula>
    </cfRule>
  </conditionalFormatting>
  <conditionalFormatting sqref="C38:BV38 C42:BV42 C45:BV45 C51:BV51">
    <cfRule type="expression" dxfId="0" priority="159">
      <formula>#REF!&gt;=TODAY()</formula>
    </cfRule>
  </conditionalFormatting>
  <conditionalFormatting sqref="C38:BV38 C42:BV42 C45:BV45 C51:BV51">
    <cfRule type="expression" dxfId="0" priority="160">
      <formula>#REF!&gt;=TODAY()</formula>
    </cfRule>
  </conditionalFormatting>
  <conditionalFormatting sqref="C38:BV38 C42:BV42 C45:BV45 C51:BV51">
    <cfRule type="expression" dxfId="0" priority="161">
      <formula>#REF!&gt;=TODAY()</formula>
    </cfRule>
  </conditionalFormatting>
  <conditionalFormatting sqref="C38:BV38 C42:BV42 C45:BV45 C51:BV51">
    <cfRule type="expression" dxfId="0" priority="162">
      <formula>#REF!&gt;=TODAY()</formula>
    </cfRule>
  </conditionalFormatting>
  <conditionalFormatting sqref="C38:BV38 C42:BV42 C45:BV45 C51:BV51">
    <cfRule type="expression" dxfId="0" priority="163">
      <formula>#REF!&gt;=TODAY()</formula>
    </cfRule>
  </conditionalFormatting>
  <conditionalFormatting sqref="C38:BV38 C42:BV42 C45:BV45 C51:BV51">
    <cfRule type="expression" dxfId="0" priority="164">
      <formula>#REF!&gt;=TODAY()</formula>
    </cfRule>
  </conditionalFormatting>
  <conditionalFormatting sqref="C38:BV38 C42:BV42 C45:BV45 C51:BV51">
    <cfRule type="expression" dxfId="0" priority="165">
      <formula>#REF!&gt;=TODAY()</formula>
    </cfRule>
  </conditionalFormatting>
  <conditionalFormatting sqref="C38:BV38 C42:BV42 C45:BV45 C51:BV51">
    <cfRule type="expression" dxfId="0" priority="166">
      <formula>#REF!&gt;=TODAY()</formula>
    </cfRule>
  </conditionalFormatting>
  <conditionalFormatting sqref="C38:BV38 C42:BV42 C45:BV45 C51:BV51">
    <cfRule type="expression" dxfId="0" priority="167">
      <formula>#REF!&gt;=TODAY()</formula>
    </cfRule>
  </conditionalFormatting>
  <conditionalFormatting sqref="C38:BV38 C42:BV42 C45:BV45 C51:BV51">
    <cfRule type="expression" dxfId="0" priority="168">
      <formula>#REF!&gt;=TODAY()</formula>
    </cfRule>
  </conditionalFormatting>
  <conditionalFormatting sqref="C38:BV38 C42:BV42 C45:BV45 C51:BV51">
    <cfRule type="expression" dxfId="0" priority="169">
      <formula>#REF!&gt;=TODAY()</formula>
    </cfRule>
  </conditionalFormatting>
  <conditionalFormatting sqref="C38:BV38 C42:BV42 C45:BV45 C51:BV51">
    <cfRule type="expression" dxfId="0" priority="170">
      <formula>#REF!&gt;=TODAY()</formula>
    </cfRule>
  </conditionalFormatting>
  <conditionalFormatting sqref="C38:BV38 C42:BV42 C45:BV45 C51:BV51">
    <cfRule type="expression" dxfId="0" priority="171">
      <formula>#REF!&gt;=TODAY()</formula>
    </cfRule>
  </conditionalFormatting>
  <conditionalFormatting sqref="C38:BV38 C42:BV42 C45:BV45 C51:BV51">
    <cfRule type="expression" dxfId="0" priority="172">
      <formula>#REF!&gt;=TODAY()</formula>
    </cfRule>
  </conditionalFormatting>
  <conditionalFormatting sqref="C38:BV38 C42:BV42 C45:BV45 C51:BV51">
    <cfRule type="expression" dxfId="0" priority="173">
      <formula>#REF!&gt;=TODAY()</formula>
    </cfRule>
  </conditionalFormatting>
  <conditionalFormatting sqref="C38:BV38 C42:BV42 C45:BV45 C51:BV51">
    <cfRule type="expression" dxfId="0" priority="174">
      <formula>#REF!&gt;=TODAY()</formula>
    </cfRule>
  </conditionalFormatting>
  <conditionalFormatting sqref="C38:BV38 C42:BV42 C45:BV45 C51:BV51">
    <cfRule type="expression" dxfId="0" priority="175">
      <formula>#REF!&gt;=TODAY()</formula>
    </cfRule>
  </conditionalFormatting>
  <conditionalFormatting sqref="C38:BV38 C42:BV42 C45:BV45 C51:BV51">
    <cfRule type="expression" dxfId="0" priority="176">
      <formula>#REF!&gt;=TODAY()</formula>
    </cfRule>
  </conditionalFormatting>
  <conditionalFormatting sqref="C38:BV38 C42:BV42 C45:BV45 C51:BV51">
    <cfRule type="expression" dxfId="0" priority="177">
      <formula>#REF!&gt;=TODAY()</formula>
    </cfRule>
  </conditionalFormatting>
  <conditionalFormatting sqref="C38:BV38 C42:BV42 C45:BV45 C51:BV51">
    <cfRule type="expression" dxfId="0" priority="178">
      <formula>#REF!&gt;=TODAY()</formula>
    </cfRule>
  </conditionalFormatting>
  <conditionalFormatting sqref="C38:BV38 C42:BV42 C45:BV45 C51:BV51">
    <cfRule type="expression" dxfId="0" priority="179">
      <formula>#REF!&gt;=TODAY()</formula>
    </cfRule>
  </conditionalFormatting>
  <conditionalFormatting sqref="C38:BV38 C42:BV42 C45:BV45 C51:BV51">
    <cfRule type="expression" dxfId="0" priority="180">
      <formula>#REF!&gt;=TODAY()</formula>
    </cfRule>
  </conditionalFormatting>
  <conditionalFormatting sqref="C38:BV38 C42:BV42 C45:BV45 C51:BV51">
    <cfRule type="expression" dxfId="0" priority="181">
      <formula>#REF!&gt;=TODAY()</formula>
    </cfRule>
  </conditionalFormatting>
  <conditionalFormatting sqref="C38:BV38 C42:BV42 C45:BV45 C51:BV51">
    <cfRule type="expression" dxfId="0" priority="182">
      <formula>#REF!&gt;=TODAY()</formula>
    </cfRule>
  </conditionalFormatting>
  <conditionalFormatting sqref="C38:BV38 C42:BV42 C45:BV45 C51:BV51">
    <cfRule type="expression" dxfId="0" priority="183">
      <formula>#REF!&gt;=TODAY()</formula>
    </cfRule>
  </conditionalFormatting>
  <conditionalFormatting sqref="C38:BV38 C42:BV42 C45:BV45 C51:BV51">
    <cfRule type="expression" dxfId="0" priority="184">
      <formula>#REF!&gt;=TODAY()</formula>
    </cfRule>
  </conditionalFormatting>
  <conditionalFormatting sqref="C42:BV42 C45:BV45 C51:BV51">
    <cfRule type="expression" dxfId="0" priority="185">
      <formula>#REF!&gt;=TODAY()</formula>
    </cfRule>
  </conditionalFormatting>
  <conditionalFormatting sqref="C42:BV42 C45:BV45 C51:BV51">
    <cfRule type="expression" dxfId="0" priority="186">
      <formula>#REF!&gt;=TODAY()</formula>
    </cfRule>
  </conditionalFormatting>
  <conditionalFormatting sqref="C42:BV42 C45:BV45 C51:BV51">
    <cfRule type="expression" dxfId="0" priority="187">
      <formula>#REF!&gt;=TODAY()</formula>
    </cfRule>
  </conditionalFormatting>
  <conditionalFormatting sqref="C42:BV42 C45:BV45 C51:BV51">
    <cfRule type="expression" dxfId="0" priority="188">
      <formula>#REF!&gt;=TODAY()</formula>
    </cfRule>
  </conditionalFormatting>
  <conditionalFormatting sqref="C42:BV42 C45:BV45 C51:BV51">
    <cfRule type="expression" dxfId="0" priority="189">
      <formula>#REF!&gt;=TODAY()</formula>
    </cfRule>
  </conditionalFormatting>
  <conditionalFormatting sqref="C42:BV42 C45:BV45 C51:BV51">
    <cfRule type="expression" dxfId="0" priority="190">
      <formula>#REF!&gt;=TODAY()</formula>
    </cfRule>
  </conditionalFormatting>
  <conditionalFormatting sqref="C42:BV42 C45:BV45 C51:BV51">
    <cfRule type="expression" dxfId="0" priority="191">
      <formula>#REF!&gt;=TODAY()</formula>
    </cfRule>
  </conditionalFormatting>
  <conditionalFormatting sqref="C42:BV42 C45:BV45 C51:BV51">
    <cfRule type="expression" dxfId="0" priority="192">
      <formula>#REF!&gt;=TODAY()</formula>
    </cfRule>
  </conditionalFormatting>
  <conditionalFormatting sqref="C42:BV42 C45:BV45 C51:BV51">
    <cfRule type="expression" dxfId="0" priority="193">
      <formula>#REF!&gt;=TODAY()</formula>
    </cfRule>
  </conditionalFormatting>
  <conditionalFormatting sqref="C42:BV42 C45:BV45 C51:BV51">
    <cfRule type="expression" dxfId="0" priority="194">
      <formula>#REF!&gt;=TODAY()</formula>
    </cfRule>
  </conditionalFormatting>
  <conditionalFormatting sqref="C42:BV42 C45:BV45 C51:BV51">
    <cfRule type="expression" dxfId="0" priority="195">
      <formula>#REF!&gt;=TODAY()</formula>
    </cfRule>
  </conditionalFormatting>
  <conditionalFormatting sqref="C42:BV42 C45:BV45 C51:BV51">
    <cfRule type="expression" dxfId="0" priority="196">
      <formula>#REF!&gt;=TODAY()</formula>
    </cfRule>
  </conditionalFormatting>
  <conditionalFormatting sqref="C42:BV42 C45:BV45 C51:BV51">
    <cfRule type="expression" dxfId="0" priority="197">
      <formula>#REF!&gt;=TODAY()</formula>
    </cfRule>
  </conditionalFormatting>
  <conditionalFormatting sqref="C42:BV42 C45:BV45 C51:BV51">
    <cfRule type="expression" dxfId="0" priority="198">
      <formula>#REF!&gt;=TODAY()</formula>
    </cfRule>
  </conditionalFormatting>
  <conditionalFormatting sqref="C42:BV42 C45:BV45 C51:BV51">
    <cfRule type="expression" dxfId="0" priority="199">
      <formula>#REF!&gt;=TODAY()</formula>
    </cfRule>
  </conditionalFormatting>
  <conditionalFormatting sqref="C42:BV42 C45:BV45 C51:BV51">
    <cfRule type="expression" dxfId="0" priority="200">
      <formula>#REF!&gt;=TODAY()</formula>
    </cfRule>
  </conditionalFormatting>
  <conditionalFormatting sqref="C42:BV42 C45:BV45 C51:BV51">
    <cfRule type="expression" dxfId="0" priority="201">
      <formula>#REF!&gt;=TODAY()</formula>
    </cfRule>
  </conditionalFormatting>
  <conditionalFormatting sqref="C42:BV42 C45:BV45 C51:BV51">
    <cfRule type="expression" dxfId="0" priority="202">
      <formula>#REF!&gt;=TODAY()</formula>
    </cfRule>
  </conditionalFormatting>
  <conditionalFormatting sqref="C42:BV42 C45:BV45 C51:BV51">
    <cfRule type="expression" dxfId="0" priority="203">
      <formula>#REF!&gt;=TODAY()</formula>
    </cfRule>
  </conditionalFormatting>
  <conditionalFormatting sqref="C42:BV42 C45:BV45 C51:BV51">
    <cfRule type="expression" dxfId="0" priority="204">
      <formula>#REF!&gt;=TODAY()</formula>
    </cfRule>
  </conditionalFormatting>
  <conditionalFormatting sqref="C42:BV42 C45:BV45 C51:BV51">
    <cfRule type="expression" dxfId="0" priority="205">
      <formula>#REF!&gt;=TODAY()</formula>
    </cfRule>
  </conditionalFormatting>
  <conditionalFormatting sqref="C42:BV42 C45:BV45 C51:BV51">
    <cfRule type="expression" dxfId="0" priority="206">
      <formula>#REF!&gt;=TODAY()</formula>
    </cfRule>
  </conditionalFormatting>
  <conditionalFormatting sqref="C42:BV42 C45:BV45 C51:BV51">
    <cfRule type="expression" dxfId="0" priority="207">
      <formula>#REF!&gt;=TODAY()</formula>
    </cfRule>
  </conditionalFormatting>
  <conditionalFormatting sqref="C42:BV42 C45:BV45 C51:BV51">
    <cfRule type="expression" dxfId="0" priority="208">
      <formula>#REF!&gt;=TODAY()</formula>
    </cfRule>
  </conditionalFormatting>
  <conditionalFormatting sqref="C42:BV42 C45:BV45 C51:BV51">
    <cfRule type="expression" dxfId="0" priority="209">
      <formula>#REF!&gt;=TODAY()</formula>
    </cfRule>
  </conditionalFormatting>
  <conditionalFormatting sqref="C42:BV42 C45:BV45 C51:BV51">
    <cfRule type="expression" dxfId="0" priority="210">
      <formula>#REF!&gt;=TODAY()</formula>
    </cfRule>
  </conditionalFormatting>
  <conditionalFormatting sqref="C42:BV42 C45:BV45 C51:BV51">
    <cfRule type="expression" dxfId="0" priority="211">
      <formula>#REF!&gt;=TODAY()</formula>
    </cfRule>
  </conditionalFormatting>
  <conditionalFormatting sqref="C42:BV42 C45:BV45 C51:BV51">
    <cfRule type="expression" dxfId="0" priority="212">
      <formula>#REF!&gt;=TODAY()</formula>
    </cfRule>
  </conditionalFormatting>
  <conditionalFormatting sqref="C42:BV42 C45:BV45 C51:BV51">
    <cfRule type="expression" dxfId="0" priority="213">
      <formula>#REF!&gt;=TODAY()</formula>
    </cfRule>
  </conditionalFormatting>
  <conditionalFormatting sqref="C42:BV42 C45:BV45 C51:BV51">
    <cfRule type="expression" dxfId="0" priority="214">
      <formula>#REF!&gt;=TODAY()</formula>
    </cfRule>
  </conditionalFormatting>
  <conditionalFormatting sqref="E5:BG5 BI5:BQ5 BR5:BZ5">
    <cfRule type="expression" dxfId="0" priority="215">
      <formula>#REF!&gt;=TODAY()</formula>
    </cfRule>
  </conditionalFormatting>
  <conditionalFormatting sqref="E5:BG5 BI5:BQ5 BR5:BZ5">
    <cfRule type="expression" dxfId="0" priority="216">
      <formula>#REF!&gt;=TODAY()</formula>
    </cfRule>
  </conditionalFormatting>
  <conditionalFormatting sqref="E5:BG5 BI5:BQ5 BR5:BZ5">
    <cfRule type="expression" dxfId="0" priority="217">
      <formula>#REF!&gt;=TODAY()</formula>
    </cfRule>
  </conditionalFormatting>
  <conditionalFormatting sqref="E5:BG5 BI5:BQ5 BR5:BZ5">
    <cfRule type="expression" dxfId="0" priority="218">
      <formula>#REF!&gt;=TODAY()</formula>
    </cfRule>
  </conditionalFormatting>
  <conditionalFormatting sqref="E5:BG5 BI5:BQ5 BR5:BZ5">
    <cfRule type="expression" dxfId="0" priority="219">
      <formula>#REF!&gt;=TODAY()</formula>
    </cfRule>
  </conditionalFormatting>
  <conditionalFormatting sqref="E5:BG5 BI5:BQ5 BR5:BZ5">
    <cfRule type="expression" dxfId="0" priority="220">
      <formula>#REF!&gt;=TODAY()</formula>
    </cfRule>
  </conditionalFormatting>
  <conditionalFormatting sqref="E5:BG5 BI5:BQ5 BR5:BZ5">
    <cfRule type="expression" dxfId="0" priority="221">
      <formula>#REF!&gt;=TODAY()</formula>
    </cfRule>
  </conditionalFormatting>
  <conditionalFormatting sqref="E5:BG5 BI5:BQ5 BR5:BZ5">
    <cfRule type="expression" dxfId="0" priority="222">
      <formula>#REF!&gt;=TODAY()</formula>
    </cfRule>
  </conditionalFormatting>
  <conditionalFormatting sqref="E5:BG5 BI5:BQ5 BR5:BZ5">
    <cfRule type="expression" dxfId="0" priority="223">
      <formula>#REF!&gt;=TODAY()</formula>
    </cfRule>
  </conditionalFormatting>
  <conditionalFormatting sqref="E5:BG5 BI5:BQ5 BR5:BZ5">
    <cfRule type="expression" dxfId="0" priority="224">
      <formula>#REF!&gt;=TODAY()</formula>
    </cfRule>
  </conditionalFormatting>
  <conditionalFormatting sqref="E5:BG5 BI5:BQ5 BR5:BZ5">
    <cfRule type="expression" dxfId="0" priority="225">
      <formula>#REF!&gt;=TODAY()</formula>
    </cfRule>
  </conditionalFormatting>
  <conditionalFormatting sqref="E5:BG5 BI5:BQ5 BR5:BZ5">
    <cfRule type="expression" dxfId="0" priority="226">
      <formula>#REF!&gt;=TODAY()</formula>
    </cfRule>
  </conditionalFormatting>
  <conditionalFormatting sqref="E5:BG5 BI5:BQ5 BR5:BZ5">
    <cfRule type="expression" dxfId="0" priority="227">
      <formula>#REF!&gt;=TODAY()</formula>
    </cfRule>
  </conditionalFormatting>
  <conditionalFormatting sqref="E5:BG5 BI5:BQ5 BR5:BZ5">
    <cfRule type="expression" dxfId="0" priority="228">
      <formula>#REF!&gt;=TODAY()</formula>
    </cfRule>
  </conditionalFormatting>
  <conditionalFormatting sqref="E5:BG5 BI5:BQ5 BR5:BZ5">
    <cfRule type="expression" dxfId="0" priority="229">
      <formula>#REF!&gt;=TODAY()</formula>
    </cfRule>
  </conditionalFormatting>
  <conditionalFormatting sqref="E5:BG5 BI5:BQ5 BR5:BZ5">
    <cfRule type="expression" dxfId="0" priority="230">
      <formula>#REF!&gt;=TODAY()</formula>
    </cfRule>
  </conditionalFormatting>
  <conditionalFormatting sqref="E5:BG5 BI5:BQ5 BR5:BZ5">
    <cfRule type="expression" dxfId="0" priority="231">
      <formula>#REF!&gt;=TODAY()</formula>
    </cfRule>
  </conditionalFormatting>
  <conditionalFormatting sqref="E5:BG5 BI5:BQ5 BR5:BZ5">
    <cfRule type="expression" dxfId="0" priority="232">
      <formula>#REF!&gt;=TODAY()</formula>
    </cfRule>
  </conditionalFormatting>
  <conditionalFormatting sqref="E5:BG5 BI5:BQ5 BR5:BZ5">
    <cfRule type="expression" dxfId="0" priority="233">
      <formula>#REF!&gt;=TODAY()</formula>
    </cfRule>
  </conditionalFormatting>
  <conditionalFormatting sqref="E5:BG5 BI5:BQ5 BR5:BZ5">
    <cfRule type="expression" dxfId="0" priority="234">
      <formula>#REF!&gt;=TODAY()</formula>
    </cfRule>
  </conditionalFormatting>
  <conditionalFormatting sqref="E5:BG5 BI5:BQ5 BR5:BZ5">
    <cfRule type="expression" dxfId="0" priority="235">
      <formula>#REF!&gt;=TODAY()</formula>
    </cfRule>
  </conditionalFormatting>
  <conditionalFormatting sqref="E5:BG5 BI5:BQ5 BR5:BZ5">
    <cfRule type="expression" dxfId="0" priority="236">
      <formula>#REF!&gt;=TODAY()</formula>
    </cfRule>
  </conditionalFormatting>
  <conditionalFormatting sqref="E5:BG5 BI5:BQ5 BR5:BZ5">
    <cfRule type="expression" dxfId="0" priority="237">
      <formula>#REF!&gt;=TODAY()</formula>
    </cfRule>
  </conditionalFormatting>
  <conditionalFormatting sqref="E5:BG5 BI5:BQ5 BR5:BZ5">
    <cfRule type="expression" dxfId="0" priority="238">
      <formula>#REF!&gt;=TODAY()</formula>
    </cfRule>
  </conditionalFormatting>
  <conditionalFormatting sqref="E6:BG6 BJ6:BQ6 BR6:BZ6">
    <cfRule type="expression" dxfId="0" priority="239">
      <formula>#REF!&gt;=TODAY()</formula>
    </cfRule>
  </conditionalFormatting>
  <conditionalFormatting sqref="E6:BG6 BJ6:BQ6 BR6:BZ6">
    <cfRule type="expression" dxfId="0" priority="240">
      <formula>#REF!&gt;=TODAY()</formula>
    </cfRule>
  </conditionalFormatting>
  <conditionalFormatting sqref="E6:BG6 BJ6:BQ6 BR6:BZ6">
    <cfRule type="expression" dxfId="0" priority="241">
      <formula>#REF!&gt;=TODAY()</formula>
    </cfRule>
  </conditionalFormatting>
  <conditionalFormatting sqref="E6:BG6 BJ6:BQ6 BR6:BZ6">
    <cfRule type="expression" dxfId="0" priority="242">
      <formula>#REF!&gt;=TODAY()</formula>
    </cfRule>
  </conditionalFormatting>
  <conditionalFormatting sqref="E6:BG6 BJ6:BQ6 BR6:BZ6">
    <cfRule type="expression" dxfId="0" priority="243">
      <formula>#REF!&gt;=TODAY()</formula>
    </cfRule>
  </conditionalFormatting>
  <conditionalFormatting sqref="E6:BG6 BJ6:BQ6 BR6:BZ6">
    <cfRule type="expression" dxfId="0" priority="244">
      <formula>#REF!&gt;=TODAY()</formula>
    </cfRule>
  </conditionalFormatting>
  <conditionalFormatting sqref="E6:BG6 BJ6:BQ6 BR6:BZ6">
    <cfRule type="expression" dxfId="0" priority="245">
      <formula>#REF!&gt;=TODAY()</formula>
    </cfRule>
  </conditionalFormatting>
  <conditionalFormatting sqref="E6:BG6 BJ6:BQ6 BR6:BZ6">
    <cfRule type="expression" dxfId="0" priority="246">
      <formula>#REF!&gt;=TODAY()</formula>
    </cfRule>
  </conditionalFormatting>
  <conditionalFormatting sqref="E6:BG6 BJ6:BQ6 BR6:BZ6">
    <cfRule type="expression" dxfId="0" priority="247">
      <formula>#REF!&gt;=TODAY()</formula>
    </cfRule>
  </conditionalFormatting>
  <conditionalFormatting sqref="E6:BG6 BJ6:BQ6 BR6:BZ6">
    <cfRule type="expression" dxfId="0" priority="248">
      <formula>#REF!&gt;=TODAY()</formula>
    </cfRule>
  </conditionalFormatting>
  <conditionalFormatting sqref="E6:BG6 BJ6:BQ6 BR6:BZ6">
    <cfRule type="expression" dxfId="0" priority="249">
      <formula>#REF!&gt;=TODAY()</formula>
    </cfRule>
  </conditionalFormatting>
  <conditionalFormatting sqref="E6:BG6 BJ6:BQ6 BR6:BZ6">
    <cfRule type="expression" dxfId="0" priority="250">
      <formula>#REF!&gt;=TODAY()</formula>
    </cfRule>
  </conditionalFormatting>
  <conditionalFormatting sqref="E6:BG6 BJ6:BQ6 BR6:BZ6">
    <cfRule type="expression" dxfId="0" priority="251">
      <formula>#REF!&gt;=TODAY()</formula>
    </cfRule>
  </conditionalFormatting>
  <conditionalFormatting sqref="E6:BG6 BJ6:BQ6 BR6:BZ6">
    <cfRule type="expression" dxfId="0" priority="252">
      <formula>#REF!&gt;=TODAY()</formula>
    </cfRule>
  </conditionalFormatting>
  <conditionalFormatting sqref="E6:BG6 BJ6:BQ6 BR6:BZ6">
    <cfRule type="expression" dxfId="0" priority="253">
      <formula>#REF!&gt;=TODAY()</formula>
    </cfRule>
  </conditionalFormatting>
  <conditionalFormatting sqref="E6:BG6 BJ6:BQ6 BR6:BZ6">
    <cfRule type="expression" dxfId="0" priority="254">
      <formula>#REF!&gt;=TODAY()</formula>
    </cfRule>
  </conditionalFormatting>
  <conditionalFormatting sqref="E6:BG6 BJ6:BQ6 BR6:BZ6">
    <cfRule type="expression" dxfId="0" priority="255">
      <formula>#REF!&gt;=TODAY()</formula>
    </cfRule>
  </conditionalFormatting>
  <conditionalFormatting sqref="E6:BG6 BJ6:BQ6 BR6:BZ6">
    <cfRule type="expression" dxfId="0" priority="256">
      <formula>#REF!&gt;=TODAY()</formula>
    </cfRule>
  </conditionalFormatting>
  <conditionalFormatting sqref="E38:BG38 BJ38:BV38">
    <cfRule type="expression" dxfId="0" priority="257">
      <formula>#REF!&gt;=TODAY()</formula>
    </cfRule>
  </conditionalFormatting>
  <conditionalFormatting sqref="E38:BG38 BJ38:BV38">
    <cfRule type="expression" dxfId="0" priority="258">
      <formula>#REF!&gt;=TODAY()</formula>
    </cfRule>
  </conditionalFormatting>
  <conditionalFormatting sqref="E38:BG38 BJ38:BV38">
    <cfRule type="expression" dxfId="0" priority="259">
      <formula>#REF!&gt;=TODAY()</formula>
    </cfRule>
  </conditionalFormatting>
  <conditionalFormatting sqref="E38:BG38 BJ38:BV38">
    <cfRule type="expression" dxfId="0" priority="260">
      <formula>#REF!&gt;=TODAY()</formula>
    </cfRule>
  </conditionalFormatting>
  <conditionalFormatting sqref="E38:BG38 BJ38:BV38">
    <cfRule type="expression" dxfId="0" priority="261">
      <formula>#REF!&gt;=TODAY()</formula>
    </cfRule>
  </conditionalFormatting>
  <conditionalFormatting sqref="E38:BG38 BJ38:BV38">
    <cfRule type="expression" dxfId="0" priority="262">
      <formula>#REF!&gt;=TODAY()</formula>
    </cfRule>
  </conditionalFormatting>
  <conditionalFormatting sqref="E38:BG38 BJ38:BV38">
    <cfRule type="expression" dxfId="0" priority="263">
      <formula>#REF!&gt;=TODAY()</formula>
    </cfRule>
  </conditionalFormatting>
  <conditionalFormatting sqref="E38:BG38 BJ38:BV38">
    <cfRule type="expression" dxfId="0" priority="264">
      <formula>#REF!&gt;=TODAY()</formula>
    </cfRule>
  </conditionalFormatting>
  <conditionalFormatting sqref="E38:BG38 BJ38:BV38">
    <cfRule type="expression" dxfId="0" priority="265">
      <formula>#REF!&gt;=TODAY()</formula>
    </cfRule>
  </conditionalFormatting>
  <conditionalFormatting sqref="E38:BG38 BJ38:BV38">
    <cfRule type="expression" dxfId="0" priority="266">
      <formula>#REF!&gt;=TODAY()</formula>
    </cfRule>
  </conditionalFormatting>
  <conditionalFormatting sqref="E38:BG38 BJ38:BV38">
    <cfRule type="expression" dxfId="0" priority="267">
      <formula>#REF!&gt;=TODAY()</formula>
    </cfRule>
  </conditionalFormatting>
  <conditionalFormatting sqref="E38:BG38 BJ38:BV38">
    <cfRule type="expression" dxfId="0" priority="268">
      <formula>#REF!&gt;=TODAY()</formula>
    </cfRule>
  </conditionalFormatting>
  <conditionalFormatting sqref="E38:BG38 BJ38:BV38">
    <cfRule type="expression" dxfId="0" priority="269">
      <formula>#REF!&gt;=TODAY()</formula>
    </cfRule>
  </conditionalFormatting>
  <conditionalFormatting sqref="E38:BG38 BJ38:BV38">
    <cfRule type="expression" dxfId="0" priority="270">
      <formula>#REF!&gt;=TODAY()</formula>
    </cfRule>
  </conditionalFormatting>
  <conditionalFormatting sqref="E38:BG38 BJ38:BV38">
    <cfRule type="expression" dxfId="0" priority="271">
      <formula>#REF!&gt;=TODAY()</formula>
    </cfRule>
  </conditionalFormatting>
  <conditionalFormatting sqref="E38:BG38 BJ38:BV38">
    <cfRule type="expression" dxfId="0" priority="272">
      <formula>#REF!&gt;=TODAY()</formula>
    </cfRule>
  </conditionalFormatting>
  <conditionalFormatting sqref="E38:BG38 BJ38:BV38">
    <cfRule type="expression" dxfId="0" priority="273">
      <formula>#REF!&gt;=TODAY()</formula>
    </cfRule>
  </conditionalFormatting>
  <conditionalFormatting sqref="E38:BG38 BJ38:BV38">
    <cfRule type="expression" dxfId="0" priority="274">
      <formula>#REF!&gt;=TODAY()</formula>
    </cfRule>
  </conditionalFormatting>
  <conditionalFormatting sqref="E38:BG38 BJ38:BV38">
    <cfRule type="expression" dxfId="0" priority="275">
      <formula>#REF!&gt;=TODAY()</formula>
    </cfRule>
  </conditionalFormatting>
  <conditionalFormatting sqref="E38:BG38 BJ38:BV38">
    <cfRule type="expression" dxfId="0" priority="276">
      <formula>#REF!&gt;=TODAY()</formula>
    </cfRule>
  </conditionalFormatting>
  <conditionalFormatting sqref="E38:BG38 BJ38:BV38">
    <cfRule type="expression" dxfId="0" priority="277">
      <formula>#REF!&gt;=TODAY()</formula>
    </cfRule>
  </conditionalFormatting>
  <conditionalFormatting sqref="E38:BG38 BJ38:BV38">
    <cfRule type="expression" dxfId="0" priority="278">
      <formula>#REF!&gt;=TODAY()</formula>
    </cfRule>
  </conditionalFormatting>
  <conditionalFormatting sqref="E38:BG38 BJ38:BV38">
    <cfRule type="expression" dxfId="0" priority="279">
      <formula>#REF!&gt;=TODAY()</formula>
    </cfRule>
  </conditionalFormatting>
  <conditionalFormatting sqref="E38:BG38 BJ38:BV38">
    <cfRule type="expression" dxfId="0" priority="280">
      <formula>#REF!&gt;=TODAY()</formula>
    </cfRule>
  </conditionalFormatting>
  <conditionalFormatting sqref="E38:BG38 BJ38:BV38">
    <cfRule type="expression" dxfId="0" priority="281">
      <formula>#REF!&gt;=TODAY()</formula>
    </cfRule>
  </conditionalFormatting>
  <conditionalFormatting sqref="E38:BG38 BJ38:BV38">
    <cfRule type="expression" dxfId="0" priority="282">
      <formula>#REF!&gt;=TODAY()</formula>
    </cfRule>
  </conditionalFormatting>
  <conditionalFormatting sqref="E38:BG38 BJ38:BV38">
    <cfRule type="expression" dxfId="0" priority="283">
      <formula>#REF!&gt;=TODAY()</formula>
    </cfRule>
  </conditionalFormatting>
  <conditionalFormatting sqref="E38:BG38 BJ38:BV38">
    <cfRule type="expression" dxfId="0" priority="284">
      <formula>#REF!&gt;=TODAY()</formula>
    </cfRule>
  </conditionalFormatting>
  <conditionalFormatting sqref="E38:BG38 BJ38:BV38">
    <cfRule type="expression" dxfId="0" priority="285">
      <formula>#REF!&gt;=TODAY()</formula>
    </cfRule>
  </conditionalFormatting>
  <conditionalFormatting sqref="E38:BG38 BJ38:BV38">
    <cfRule type="expression" dxfId="0" priority="286">
      <formula>#REF!&gt;=TODAY()</formula>
    </cfRule>
  </conditionalFormatting>
  <conditionalFormatting sqref="E38:BG38 BJ38:BV38">
    <cfRule type="expression" dxfId="0" priority="287">
      <formula>#REF!&gt;=TODAY()</formula>
    </cfRule>
  </conditionalFormatting>
  <conditionalFormatting sqref="E38:BG38 BJ38:BV38">
    <cfRule type="expression" dxfId="0" priority="288">
      <formula>#REF!&gt;=TODAY()</formula>
    </cfRule>
  </conditionalFormatting>
  <conditionalFormatting sqref="E38:BG38 BJ38:BV38">
    <cfRule type="expression" dxfId="0" priority="289">
      <formula>#REF!&gt;=TODAY()</formula>
    </cfRule>
  </conditionalFormatting>
  <conditionalFormatting sqref="E38:BG38 BJ38:BV38">
    <cfRule type="expression" dxfId="0" priority="290">
      <formula>#REF!&gt;=TODAY()</formula>
    </cfRule>
  </conditionalFormatting>
  <conditionalFormatting sqref="E38:BG38 BJ38:BV38">
    <cfRule type="expression" dxfId="0" priority="291">
      <formula>#REF!&gt;=TODAY()</formula>
    </cfRule>
  </conditionalFormatting>
  <conditionalFormatting sqref="E38:BG38 BJ38:BV38">
    <cfRule type="expression" dxfId="0" priority="292">
      <formula>#REF!&gt;=TODAY()</formula>
    </cfRule>
  </conditionalFormatting>
  <conditionalFormatting sqref="E38:BG38 BJ38:BV38">
    <cfRule type="expression" dxfId="0" priority="293">
      <formula>#REF!&gt;=TODAY()</formula>
    </cfRule>
  </conditionalFormatting>
  <conditionalFormatting sqref="E38:BG38 BJ38:BV38">
    <cfRule type="expression" dxfId="0" priority="294">
      <formula>#REF!&gt;=TODAY()</formula>
    </cfRule>
  </conditionalFormatting>
  <conditionalFormatting sqref="E38:BG38 BJ38:BV38">
    <cfRule type="expression" dxfId="0" priority="295">
      <formula>#REF!&gt;=TODAY()</formula>
    </cfRule>
  </conditionalFormatting>
  <conditionalFormatting sqref="E38:BG38 BJ38:BV38">
    <cfRule type="expression" dxfId="0" priority="296">
      <formula>#REF!&gt;=TODAY()</formula>
    </cfRule>
  </conditionalFormatting>
  <conditionalFormatting sqref="E38:BG38 BJ38:BV38">
    <cfRule type="expression" dxfId="0" priority="297">
      <formula>#REF!&gt;=TODAY()</formula>
    </cfRule>
  </conditionalFormatting>
  <conditionalFormatting sqref="E38:BG38 BJ38:BV38">
    <cfRule type="expression" dxfId="0" priority="298">
      <formula>#REF!&gt;=TODAY()</formula>
    </cfRule>
  </conditionalFormatting>
  <conditionalFormatting sqref="E45:BG45 BJ45:BV45">
    <cfRule type="expression" dxfId="0" priority="299">
      <formula>#REF!&gt;=TODAY()</formula>
    </cfRule>
  </conditionalFormatting>
  <conditionalFormatting sqref="E45:BG45 BJ45:BV45">
    <cfRule type="expression" dxfId="0" priority="300">
      <formula>#REF!&gt;=TODAY()</formula>
    </cfRule>
  </conditionalFormatting>
  <conditionalFormatting sqref="E45:BG45 BJ45:BV45">
    <cfRule type="expression" dxfId="0" priority="301">
      <formula>#REF!&gt;=TODAY()</formula>
    </cfRule>
  </conditionalFormatting>
  <conditionalFormatting sqref="E45:BG45 BJ45:BV45">
    <cfRule type="expression" dxfId="0" priority="302">
      <formula>#REF!&gt;=TODAY()</formula>
    </cfRule>
  </conditionalFormatting>
  <conditionalFormatting sqref="E45:BG45 BJ45:BV45">
    <cfRule type="expression" dxfId="0" priority="303">
      <formula>#REF!&gt;=TODAY()</formula>
    </cfRule>
  </conditionalFormatting>
  <conditionalFormatting sqref="E45:BG45 BJ45:BV45">
    <cfRule type="expression" dxfId="0" priority="304">
      <formula>#REF!&gt;=TODAY()</formula>
    </cfRule>
  </conditionalFormatting>
  <conditionalFormatting sqref="E45:BG45 BJ45:BV45">
    <cfRule type="expression" dxfId="0" priority="305">
      <formula>#REF!&gt;=TODAY()</formula>
    </cfRule>
  </conditionalFormatting>
  <conditionalFormatting sqref="E45:BG45 BJ45:BV45">
    <cfRule type="expression" dxfId="0" priority="306">
      <formula>#REF!&gt;=TODAY()</formula>
    </cfRule>
  </conditionalFormatting>
  <conditionalFormatting sqref="E45:BG45 BJ45:BV45">
    <cfRule type="expression" dxfId="0" priority="307">
      <formula>#REF!&gt;=TODAY()</formula>
    </cfRule>
  </conditionalFormatting>
  <conditionalFormatting sqref="E45:BG45 BJ45:BV45">
    <cfRule type="expression" dxfId="0" priority="308">
      <formula>#REF!&gt;=TODAY()</formula>
    </cfRule>
  </conditionalFormatting>
  <conditionalFormatting sqref="E45:BG45 BJ45:BV45">
    <cfRule type="expression" dxfId="0" priority="309">
      <formula>#REF!&gt;=TODAY()</formula>
    </cfRule>
  </conditionalFormatting>
  <conditionalFormatting sqref="E45:BG45 BJ45:BV45">
    <cfRule type="expression" dxfId="0" priority="310">
      <formula>#REF!&gt;=TODAY()</formula>
    </cfRule>
  </conditionalFormatting>
  <conditionalFormatting sqref="E45:BG45 BJ45:BV45">
    <cfRule type="expression" dxfId="0" priority="311">
      <formula>#REF!&gt;=TODAY()</formula>
    </cfRule>
  </conditionalFormatting>
  <conditionalFormatting sqref="E45:BG45 BJ45:BV45">
    <cfRule type="expression" dxfId="0" priority="312">
      <formula>#REF!&gt;=TODAY()</formula>
    </cfRule>
  </conditionalFormatting>
  <conditionalFormatting sqref="E45:BG45 BJ45:BV45">
    <cfRule type="expression" dxfId="0" priority="313">
      <formula>#REF!&gt;=TODAY()</formula>
    </cfRule>
  </conditionalFormatting>
  <conditionalFormatting sqref="E45:BG45 BJ45:BV45">
    <cfRule type="expression" dxfId="0" priority="314">
      <formula>#REF!&gt;=TODAY()</formula>
    </cfRule>
  </conditionalFormatting>
  <conditionalFormatting sqref="E45:BG45 BJ45:BV45">
    <cfRule type="expression" dxfId="0" priority="315">
      <formula>#REF!&gt;=TODAY()</formula>
    </cfRule>
  </conditionalFormatting>
  <conditionalFormatting sqref="E45:BG45 BJ45:BV45">
    <cfRule type="expression" dxfId="0" priority="316">
      <formula>#REF!&gt;=TODAY()</formula>
    </cfRule>
  </conditionalFormatting>
  <conditionalFormatting sqref="E45:BG45 BJ45:BV45">
    <cfRule type="expression" dxfId="0" priority="317">
      <formula>#REF!&gt;=TODAY()</formula>
    </cfRule>
  </conditionalFormatting>
  <conditionalFormatting sqref="E45:BG45 BJ45:BV45">
    <cfRule type="expression" dxfId="0" priority="318">
      <formula>#REF!&gt;=TODAY()</formula>
    </cfRule>
  </conditionalFormatting>
  <conditionalFormatting sqref="E45:BG45 BJ45:BV45">
    <cfRule type="expression" dxfId="0" priority="319">
      <formula>#REF!&gt;=TODAY()</formula>
    </cfRule>
  </conditionalFormatting>
  <conditionalFormatting sqref="E45:BG45 BJ45:BV45">
    <cfRule type="expression" dxfId="0" priority="320">
      <formula>#REF!&gt;=TODAY()</formula>
    </cfRule>
  </conditionalFormatting>
  <conditionalFormatting sqref="E45:BG45 BJ45:BV45">
    <cfRule type="expression" dxfId="0" priority="321">
      <formula>#REF!&gt;=TODAY()</formula>
    </cfRule>
  </conditionalFormatting>
  <conditionalFormatting sqref="E45:BG45 BJ45:BV45">
    <cfRule type="expression" dxfId="0" priority="322">
      <formula>#REF!&gt;=TODAY()</formula>
    </cfRule>
  </conditionalFormatting>
  <conditionalFormatting sqref="E45:BG45 BJ45:BV45">
    <cfRule type="expression" dxfId="0" priority="323">
      <formula>#REF!&gt;=TODAY()</formula>
    </cfRule>
  </conditionalFormatting>
  <conditionalFormatting sqref="E45:BG45 BJ45:BV45">
    <cfRule type="expression" dxfId="0" priority="324">
      <formula>#REF!&gt;=TODAY()</formula>
    </cfRule>
  </conditionalFormatting>
  <conditionalFormatting sqref="E45:BG45 BJ45:BV45">
    <cfRule type="expression" dxfId="0" priority="325">
      <formula>#REF!&gt;=TODAY()</formula>
    </cfRule>
  </conditionalFormatting>
  <conditionalFormatting sqref="E45:BG45 BJ45:BV45">
    <cfRule type="expression" dxfId="0" priority="326">
      <formula>#REF!&gt;=TODAY()</formula>
    </cfRule>
  </conditionalFormatting>
  <conditionalFormatting sqref="E45:BG45 BJ45:BV45">
    <cfRule type="expression" dxfId="0" priority="327">
      <formula>#REF!&gt;=TODAY()</formula>
    </cfRule>
  </conditionalFormatting>
  <conditionalFormatting sqref="E45:BG45 BJ45:BV45">
    <cfRule type="expression" dxfId="0" priority="328">
      <formula>#REF!&gt;=TODAY()</formula>
    </cfRule>
  </conditionalFormatting>
  <conditionalFormatting sqref="E45:BG45 BJ45:BV45">
    <cfRule type="expression" dxfId="0" priority="329">
      <formula>#REF!&gt;=TODAY()</formula>
    </cfRule>
  </conditionalFormatting>
  <conditionalFormatting sqref="E45:BG45 BJ45:BV45">
    <cfRule type="expression" dxfId="0" priority="330">
      <formula>#REF!&gt;=TODAY()</formula>
    </cfRule>
  </conditionalFormatting>
  <conditionalFormatting sqref="E45:BG45 BJ45:BV45">
    <cfRule type="expression" dxfId="0" priority="331">
      <formula>#REF!&gt;=TODAY()</formula>
    </cfRule>
  </conditionalFormatting>
  <conditionalFormatting sqref="E45:BG45 BJ45:BV45">
    <cfRule type="expression" dxfId="0" priority="332">
      <formula>#REF!&gt;=TODAY()</formula>
    </cfRule>
  </conditionalFormatting>
  <conditionalFormatting sqref="E45:BG45 BJ45:BV45">
    <cfRule type="expression" dxfId="0" priority="333">
      <formula>#REF!&gt;=TODAY()</formula>
    </cfRule>
  </conditionalFormatting>
  <conditionalFormatting sqref="E45:BG45 BJ45:BV45">
    <cfRule type="expression" dxfId="0" priority="334">
      <formula>#REF!&gt;=TODAY()</formula>
    </cfRule>
  </conditionalFormatting>
  <conditionalFormatting sqref="E45:BG45 BJ45:BV45">
    <cfRule type="expression" dxfId="0" priority="335">
      <formula>#REF!&gt;=TODAY()</formula>
    </cfRule>
  </conditionalFormatting>
  <conditionalFormatting sqref="E45:BG45 BJ45:BV45">
    <cfRule type="expression" dxfId="0" priority="336">
      <formula>#REF!&gt;=TODAY()</formula>
    </cfRule>
  </conditionalFormatting>
  <conditionalFormatting sqref="BH45:BV45">
    <cfRule type="expression" dxfId="0" priority="337">
      <formula>#REF!&gt;=TODAY()</formula>
    </cfRule>
  </conditionalFormatting>
  <conditionalFormatting sqref="BH45:BV45">
    <cfRule type="expression" dxfId="0" priority="338">
      <formula>#REF!&gt;=TODAY()</formula>
    </cfRule>
  </conditionalFormatting>
  <conditionalFormatting sqref="BH45:BV45">
    <cfRule type="expression" dxfId="0" priority="339">
      <formula>#REF!&gt;=TODAY()</formula>
    </cfRule>
  </conditionalFormatting>
  <conditionalFormatting sqref="BH45:BV45">
    <cfRule type="expression" dxfId="0" priority="340">
      <formula>#REF!&gt;=TODAY()</formula>
    </cfRule>
  </conditionalFormatting>
  <conditionalFormatting sqref="BH42:BV42">
    <cfRule type="expression" dxfId="0" priority="341">
      <formula>#REF!&gt;=TODAY()</formula>
    </cfRule>
  </conditionalFormatting>
  <conditionalFormatting sqref="BH42:BV42">
    <cfRule type="expression" dxfId="0" priority="342">
      <formula>#REF!&gt;=TODAY()</formula>
    </cfRule>
  </conditionalFormatting>
  <conditionalFormatting sqref="BH42:BV42">
    <cfRule type="expression" dxfId="0" priority="343">
      <formula>#REF!&gt;=TODAY()</formula>
    </cfRule>
  </conditionalFormatting>
  <conditionalFormatting sqref="BH42:BV42">
    <cfRule type="expression" dxfId="0" priority="344">
      <formula>#REF!&gt;=TODAY()</formula>
    </cfRule>
  </conditionalFormatting>
  <conditionalFormatting sqref="BH42:BV42">
    <cfRule type="expression" dxfId="0" priority="345">
      <formula>#REF!&gt;=TODAY()</formula>
    </cfRule>
  </conditionalFormatting>
  <conditionalFormatting sqref="BH42:BV42">
    <cfRule type="expression" dxfId="0" priority="346">
      <formula>#REF!&gt;=TODAY()</formula>
    </cfRule>
  </conditionalFormatting>
  <conditionalFormatting sqref="BH42:BV42">
    <cfRule type="expression" dxfId="0" priority="347">
      <formula>#REF!&gt;=TODAY()</formula>
    </cfRule>
  </conditionalFormatting>
  <conditionalFormatting sqref="BH42:BV42">
    <cfRule type="expression" dxfId="0" priority="348">
      <formula>#REF!&gt;=TODAY()</formula>
    </cfRule>
  </conditionalFormatting>
  <conditionalFormatting sqref="BH42:BV42">
    <cfRule type="expression" dxfId="0" priority="349">
      <formula>#REF!&gt;=TODAY()</formula>
    </cfRule>
  </conditionalFormatting>
  <conditionalFormatting sqref="BH42:BV42">
    <cfRule type="expression" dxfId="0" priority="350">
      <formula>#REF!&gt;=TODAY()</formula>
    </cfRule>
  </conditionalFormatting>
  <conditionalFormatting sqref="BH42:BV42">
    <cfRule type="expression" dxfId="0" priority="351">
      <formula>#REF!&gt;=TODAY()</formula>
    </cfRule>
  </conditionalFormatting>
  <conditionalFormatting sqref="BH42:BV42">
    <cfRule type="expression" dxfId="0" priority="352">
      <formula>#REF!&gt;=TODAY()</formula>
    </cfRule>
  </conditionalFormatting>
  <conditionalFormatting sqref="BH42:BV42">
    <cfRule type="expression" dxfId="0" priority="353">
      <formula>#REF!&gt;=TODAY()</formula>
    </cfRule>
  </conditionalFormatting>
  <conditionalFormatting sqref="BH42:BV42">
    <cfRule type="expression" dxfId="0" priority="354">
      <formula>#REF!&gt;=TODAY()</formula>
    </cfRule>
  </conditionalFormatting>
  <conditionalFormatting sqref="BH42:BV42">
    <cfRule type="expression" dxfId="0" priority="355">
      <formula>#REF!&gt;=TODAY()</formula>
    </cfRule>
  </conditionalFormatting>
  <conditionalFormatting sqref="BH42:BV42">
    <cfRule type="expression" dxfId="0" priority="356">
      <formula>#REF!&gt;=TODAY()</formula>
    </cfRule>
  </conditionalFormatting>
  <conditionalFormatting sqref="BH42:BV42">
    <cfRule type="expression" dxfId="0" priority="357">
      <formula>#REF!&gt;=TODAY()</formula>
    </cfRule>
  </conditionalFormatting>
  <conditionalFormatting sqref="BH42:BV42">
    <cfRule type="expression" dxfId="0" priority="358">
      <formula>#REF!&gt;=TODAY()</formula>
    </cfRule>
  </conditionalFormatting>
  <conditionalFormatting sqref="BH42:BV42">
    <cfRule type="expression" dxfId="0" priority="359">
      <formula>#REF!&gt;=TODAY()</formula>
    </cfRule>
  </conditionalFormatting>
  <conditionalFormatting sqref="BH42:BV42">
    <cfRule type="expression" dxfId="0" priority="360">
      <formula>#REF!&gt;=TODAY()</formula>
    </cfRule>
  </conditionalFormatting>
  <conditionalFormatting sqref="BH42:BV42">
    <cfRule type="expression" dxfId="0" priority="361">
      <formula>#REF!&gt;=TODAY()</formula>
    </cfRule>
  </conditionalFormatting>
  <conditionalFormatting sqref="BH42:BV42">
    <cfRule type="expression" dxfId="0" priority="362">
      <formula>#REF!&gt;=TODAY()</formula>
    </cfRule>
  </conditionalFormatting>
  <conditionalFormatting sqref="BH42:BV42">
    <cfRule type="expression" dxfId="0" priority="363">
      <formula>#REF!&gt;=TODAY()</formula>
    </cfRule>
  </conditionalFormatting>
  <conditionalFormatting sqref="BH42:BV42">
    <cfRule type="expression" dxfId="0" priority="364">
      <formula>#REF!&gt;=TODAY()</formula>
    </cfRule>
  </conditionalFormatting>
  <conditionalFormatting sqref="BH42:BV42">
    <cfRule type="expression" dxfId="0" priority="365">
      <formula>#REF!&gt;=TODAY()</formula>
    </cfRule>
  </conditionalFormatting>
  <conditionalFormatting sqref="BH42:BV42">
    <cfRule type="expression" dxfId="0" priority="366">
      <formula>#REF!&gt;=TODAY()</formula>
    </cfRule>
  </conditionalFormatting>
  <conditionalFormatting sqref="BH42:BV42">
    <cfRule type="expression" dxfId="0" priority="367">
      <formula>#REF!&gt;=TODAY()</formula>
    </cfRule>
  </conditionalFormatting>
  <conditionalFormatting sqref="BH42:BV42">
    <cfRule type="expression" dxfId="0" priority="368">
      <formula>#REF!&gt;=TODAY()</formula>
    </cfRule>
  </conditionalFormatting>
  <conditionalFormatting sqref="BH42:BV42">
    <cfRule type="expression" dxfId="0" priority="369">
      <formula>#REF!&gt;=TODAY()</formula>
    </cfRule>
  </conditionalFormatting>
  <conditionalFormatting sqref="BH42:BV42">
    <cfRule type="expression" dxfId="0" priority="370">
      <formula>#REF!&gt;=TODAY()</formula>
    </cfRule>
  </conditionalFormatting>
  <conditionalFormatting sqref="BH42:BV42">
    <cfRule type="expression" dxfId="0" priority="371">
      <formula>#REF!&gt;=TODAY()</formula>
    </cfRule>
  </conditionalFormatting>
  <conditionalFormatting sqref="BH42:BV42">
    <cfRule type="expression" dxfId="0" priority="372">
      <formula>#REF!&gt;=TODAY()</formula>
    </cfRule>
  </conditionalFormatting>
  <conditionalFormatting sqref="BH42:BV42">
    <cfRule type="expression" dxfId="0" priority="373">
      <formula>#REF!&gt;=TODAY()</formula>
    </cfRule>
  </conditionalFormatting>
  <conditionalFormatting sqref="BH42:BV42">
    <cfRule type="expression" dxfId="0" priority="374">
      <formula>#REF!&gt;=TODAY()</formula>
    </cfRule>
  </conditionalFormatting>
  <conditionalFormatting sqref="BH42:BV42">
    <cfRule type="expression" dxfId="0" priority="375">
      <formula>#REF!&gt;=TODAY()</formula>
    </cfRule>
  </conditionalFormatting>
  <conditionalFormatting sqref="BH42:BV42">
    <cfRule type="expression" dxfId="0" priority="376">
      <formula>#REF!&gt;=TODAY()</formula>
    </cfRule>
  </conditionalFormatting>
  <conditionalFormatting sqref="BH42:BV42">
    <cfRule type="expression" dxfId="0" priority="377">
      <formula>#REF!&gt;=TODAY()</formula>
    </cfRule>
  </conditionalFormatting>
  <conditionalFormatting sqref="BH42:BV42">
    <cfRule type="expression" dxfId="0" priority="378">
      <formula>#REF!&gt;=TODAY()</formula>
    </cfRule>
  </conditionalFormatting>
  <conditionalFormatting sqref="BH42:BV42">
    <cfRule type="expression" dxfId="0" priority="379">
      <formula>#REF!&gt;=TODAY()</formula>
    </cfRule>
  </conditionalFormatting>
  <conditionalFormatting sqref="BH42:BV42">
    <cfRule type="expression" dxfId="0" priority="380">
      <formula>#REF!&gt;=TODAY()</formula>
    </cfRule>
  </conditionalFormatting>
  <conditionalFormatting sqref="BH42:BV42">
    <cfRule type="expression" dxfId="0" priority="381">
      <formula>#REF!&gt;=TODAY()</formula>
    </cfRule>
  </conditionalFormatting>
  <conditionalFormatting sqref="BH42:BV42">
    <cfRule type="expression" dxfId="0" priority="382">
      <formula>#REF!&gt;=TODAY()</formula>
    </cfRule>
  </conditionalFormatting>
  <conditionalFormatting sqref="BH5">
    <cfRule type="expression" dxfId="0" priority="383">
      <formula>#REF!&gt;=TODAY()</formula>
    </cfRule>
  </conditionalFormatting>
  <conditionalFormatting sqref="BH5">
    <cfRule type="expression" dxfId="0" priority="384">
      <formula>#REF!&gt;=TODAY()</formula>
    </cfRule>
  </conditionalFormatting>
  <conditionalFormatting sqref="BH5">
    <cfRule type="expression" dxfId="0" priority="385">
      <formula>#REF!&gt;=TODAY()</formula>
    </cfRule>
  </conditionalFormatting>
  <conditionalFormatting sqref="BH5">
    <cfRule type="expression" dxfId="0" priority="386">
      <formula>#REF!&gt;=TODAY()</formula>
    </cfRule>
  </conditionalFormatting>
  <conditionalFormatting sqref="BH5">
    <cfRule type="expression" dxfId="0" priority="387">
      <formula>#REF!&gt;=TODAY()</formula>
    </cfRule>
  </conditionalFormatting>
  <conditionalFormatting sqref="BH5">
    <cfRule type="expression" dxfId="0" priority="388">
      <formula>#REF!&gt;=TODAY()</formula>
    </cfRule>
  </conditionalFormatting>
  <conditionalFormatting sqref="BH5">
    <cfRule type="expression" dxfId="0" priority="389">
      <formula>#REF!&gt;=TODAY()</formula>
    </cfRule>
  </conditionalFormatting>
  <conditionalFormatting sqref="BH5">
    <cfRule type="expression" dxfId="0" priority="390">
      <formula>#REF!&gt;=TODAY()</formula>
    </cfRule>
  </conditionalFormatting>
  <conditionalFormatting sqref="BH5">
    <cfRule type="expression" dxfId="0" priority="391">
      <formula>#REF!&gt;=TODAY()</formula>
    </cfRule>
  </conditionalFormatting>
  <conditionalFormatting sqref="BH5">
    <cfRule type="expression" dxfId="0" priority="392">
      <formula>#REF!&gt;=TODAY()</formula>
    </cfRule>
  </conditionalFormatting>
  <conditionalFormatting sqref="BH5">
    <cfRule type="expression" dxfId="0" priority="393">
      <formula>#REF!&gt;=TODAY()</formula>
    </cfRule>
  </conditionalFormatting>
  <conditionalFormatting sqref="BH5">
    <cfRule type="expression" dxfId="0" priority="394">
      <formula>#REF!&gt;=TODAY()</formula>
    </cfRule>
  </conditionalFormatting>
  <conditionalFormatting sqref="BH5">
    <cfRule type="expression" dxfId="0" priority="395">
      <formula>#REF!&gt;=TODAY()</formula>
    </cfRule>
  </conditionalFormatting>
  <conditionalFormatting sqref="BH5">
    <cfRule type="expression" dxfId="0" priority="396">
      <formula>#REF!&gt;=TODAY()</formula>
    </cfRule>
  </conditionalFormatting>
  <conditionalFormatting sqref="BH5">
    <cfRule type="expression" dxfId="0" priority="397">
      <formula>#REF!&gt;=TODAY()</formula>
    </cfRule>
  </conditionalFormatting>
  <conditionalFormatting sqref="BH5">
    <cfRule type="expression" dxfId="0" priority="398">
      <formula>#REF!&gt;=TODAY()</formula>
    </cfRule>
  </conditionalFormatting>
  <conditionalFormatting sqref="BH5">
    <cfRule type="expression" dxfId="0" priority="399">
      <formula>#REF!&gt;=TODAY()</formula>
    </cfRule>
  </conditionalFormatting>
  <conditionalFormatting sqref="BH5">
    <cfRule type="expression" dxfId="0" priority="400">
      <formula>#REF!&gt;=TODAY()</formula>
    </cfRule>
  </conditionalFormatting>
  <conditionalFormatting sqref="BH5">
    <cfRule type="expression" dxfId="0" priority="401">
      <formula>#REF!&gt;=TODAY()</formula>
    </cfRule>
  </conditionalFormatting>
  <conditionalFormatting sqref="BH5">
    <cfRule type="expression" dxfId="0" priority="402">
      <formula>#REF!&gt;=TODAY()</formula>
    </cfRule>
  </conditionalFormatting>
  <conditionalFormatting sqref="BH5">
    <cfRule type="expression" dxfId="0" priority="403">
      <formula>#REF!&gt;=TODAY()</formula>
    </cfRule>
  </conditionalFormatting>
  <conditionalFormatting sqref="BH5">
    <cfRule type="expression" dxfId="0" priority="404">
      <formula>#REF!&gt;=TODAY()</formula>
    </cfRule>
  </conditionalFormatting>
  <conditionalFormatting sqref="BH5">
    <cfRule type="expression" dxfId="0" priority="405">
      <formula>#REF!&gt;=TODAY()</formula>
    </cfRule>
  </conditionalFormatting>
  <conditionalFormatting sqref="BH5">
    <cfRule type="expression" dxfId="0" priority="406">
      <formula>#REF!&gt;=TODAY()</formula>
    </cfRule>
  </conditionalFormatting>
  <conditionalFormatting sqref="BH6:BV6">
    <cfRule type="expression" dxfId="0" priority="407">
      <formula>#REF!&gt;=TODAY()</formula>
    </cfRule>
  </conditionalFormatting>
  <conditionalFormatting sqref="BH6:BV6">
    <cfRule type="expression" dxfId="0" priority="408">
      <formula>#REF!&gt;=TODAY()</formula>
    </cfRule>
  </conditionalFormatting>
  <conditionalFormatting sqref="BH6:BV6">
    <cfRule type="expression" dxfId="0" priority="409">
      <formula>#REF!&gt;=TODAY()</formula>
    </cfRule>
  </conditionalFormatting>
  <conditionalFormatting sqref="BH6:BV6">
    <cfRule type="expression" dxfId="0" priority="410">
      <formula>#REF!&gt;=TODAY()</formula>
    </cfRule>
  </conditionalFormatting>
  <conditionalFormatting sqref="BH6:BV6">
    <cfRule type="expression" dxfId="0" priority="411">
      <formula>#REF!&gt;=TODAY()</formula>
    </cfRule>
  </conditionalFormatting>
  <conditionalFormatting sqref="BH6:BV6">
    <cfRule type="expression" dxfId="0" priority="412">
      <formula>#REF!&gt;=TODAY()</formula>
    </cfRule>
  </conditionalFormatting>
  <conditionalFormatting sqref="BH6:BV6">
    <cfRule type="expression" dxfId="0" priority="413">
      <formula>#REF!&gt;=TODAY()</formula>
    </cfRule>
  </conditionalFormatting>
  <conditionalFormatting sqref="BH6:BV6">
    <cfRule type="expression" dxfId="0" priority="414">
      <formula>#REF!&gt;=TODAY()</formula>
    </cfRule>
  </conditionalFormatting>
  <conditionalFormatting sqref="BH6:BV6">
    <cfRule type="expression" dxfId="0" priority="415">
      <formula>#REF!&gt;=TODAY()</formula>
    </cfRule>
  </conditionalFormatting>
  <conditionalFormatting sqref="BH6:BV6">
    <cfRule type="expression" dxfId="0" priority="416">
      <formula>#REF!&gt;=TODAY()</formula>
    </cfRule>
  </conditionalFormatting>
  <conditionalFormatting sqref="BH6:BV6">
    <cfRule type="expression" dxfId="0" priority="417">
      <formula>#REF!&gt;=TODAY()</formula>
    </cfRule>
  </conditionalFormatting>
  <conditionalFormatting sqref="BH6:BV6">
    <cfRule type="expression" dxfId="0" priority="418">
      <formula>#REF!&gt;=TODAY()</formula>
    </cfRule>
  </conditionalFormatting>
  <conditionalFormatting sqref="BH6:BV6">
    <cfRule type="expression" dxfId="0" priority="419">
      <formula>#REF!&gt;=TODAY()</formula>
    </cfRule>
  </conditionalFormatting>
  <conditionalFormatting sqref="BH6:BV6">
    <cfRule type="expression" dxfId="0" priority="420">
      <formula>#REF!&gt;=TODAY()</formula>
    </cfRule>
  </conditionalFormatting>
  <conditionalFormatting sqref="BH6:BV6">
    <cfRule type="expression" dxfId="0" priority="421">
      <formula>#REF!&gt;=TODAY()</formula>
    </cfRule>
  </conditionalFormatting>
  <conditionalFormatting sqref="BH6:BV6">
    <cfRule type="expression" dxfId="0" priority="422">
      <formula>#REF!&gt;=TODAY()</formula>
    </cfRule>
  </conditionalFormatting>
  <conditionalFormatting sqref="BH6:BV6">
    <cfRule type="expression" dxfId="0" priority="423">
      <formula>#REF!&gt;=TODAY()</formula>
    </cfRule>
  </conditionalFormatting>
  <conditionalFormatting sqref="BH6:BV6">
    <cfRule type="expression" dxfId="0" priority="424">
      <formula>#REF!&gt;=TODAY()</formula>
    </cfRule>
  </conditionalFormatting>
  <conditionalFormatting sqref="BH38:BV38">
    <cfRule type="expression" dxfId="0" priority="425">
      <formula>#REF!&gt;=TODAY()</formula>
    </cfRule>
  </conditionalFormatting>
  <conditionalFormatting sqref="BH38:BV38">
    <cfRule type="expression" dxfId="0" priority="426">
      <formula>#REF!&gt;=TODAY()</formula>
    </cfRule>
  </conditionalFormatting>
  <conditionalFormatting sqref="BH38:BV38">
    <cfRule type="expression" dxfId="0" priority="427">
      <formula>#REF!&gt;=TODAY()</formula>
    </cfRule>
  </conditionalFormatting>
  <conditionalFormatting sqref="BH38:BV38">
    <cfRule type="expression" dxfId="0" priority="428">
      <formula>#REF!&gt;=TODAY()</formula>
    </cfRule>
  </conditionalFormatting>
  <conditionalFormatting sqref="BH38:BV38">
    <cfRule type="expression" dxfId="0" priority="429">
      <formula>#REF!&gt;=TODAY()</formula>
    </cfRule>
  </conditionalFormatting>
  <conditionalFormatting sqref="BH38:BV38">
    <cfRule type="expression" dxfId="0" priority="430">
      <formula>#REF!&gt;=TODAY()</formula>
    </cfRule>
  </conditionalFormatting>
  <conditionalFormatting sqref="BH38:BV38">
    <cfRule type="expression" dxfId="0" priority="431">
      <formula>#REF!&gt;=TODAY()</formula>
    </cfRule>
  </conditionalFormatting>
  <conditionalFormatting sqref="BH38:BV38">
    <cfRule type="expression" dxfId="0" priority="432">
      <formula>#REF!&gt;=TODAY()</formula>
    </cfRule>
  </conditionalFormatting>
  <conditionalFormatting sqref="BH38:BV38">
    <cfRule type="expression" dxfId="0" priority="433">
      <formula>#REF!&gt;=TODAY()</formula>
    </cfRule>
  </conditionalFormatting>
  <conditionalFormatting sqref="BH38:BV38">
    <cfRule type="expression" dxfId="0" priority="434">
      <formula>#REF!&gt;=TODAY()</formula>
    </cfRule>
  </conditionalFormatting>
  <conditionalFormatting sqref="BH38:BV38">
    <cfRule type="expression" dxfId="0" priority="435">
      <formula>#REF!&gt;=TODAY()</formula>
    </cfRule>
  </conditionalFormatting>
  <conditionalFormatting sqref="BH38:BV38">
    <cfRule type="expression" dxfId="0" priority="436">
      <formula>#REF!&gt;=TODAY()</formula>
    </cfRule>
  </conditionalFormatting>
  <conditionalFormatting sqref="BH38:BV38">
    <cfRule type="expression" dxfId="0" priority="437">
      <formula>#REF!&gt;=TODAY()</formula>
    </cfRule>
  </conditionalFormatting>
  <conditionalFormatting sqref="BH38:BV38">
    <cfRule type="expression" dxfId="0" priority="438">
      <formula>#REF!&gt;=TODAY()</formula>
    </cfRule>
  </conditionalFormatting>
  <conditionalFormatting sqref="BH38:BV38">
    <cfRule type="expression" dxfId="0" priority="439">
      <formula>#REF!&gt;=TODAY()</formula>
    </cfRule>
  </conditionalFormatting>
  <conditionalFormatting sqref="BH38:BV38">
    <cfRule type="expression" dxfId="0" priority="440">
      <formula>#REF!&gt;=TODAY()</formula>
    </cfRule>
  </conditionalFormatting>
  <conditionalFormatting sqref="BH38:BV38">
    <cfRule type="expression" dxfId="0" priority="441">
      <formula>#REF!&gt;=TODAY()</formula>
    </cfRule>
  </conditionalFormatting>
  <conditionalFormatting sqref="BH38:BV38">
    <cfRule type="expression" dxfId="0" priority="442">
      <formula>#REF!&gt;=TODAY()</formula>
    </cfRule>
  </conditionalFormatting>
  <conditionalFormatting sqref="BH38:BV38">
    <cfRule type="expression" dxfId="0" priority="443">
      <formula>#REF!&gt;=TODAY()</formula>
    </cfRule>
  </conditionalFormatting>
  <conditionalFormatting sqref="BH38:BV38">
    <cfRule type="expression" dxfId="0" priority="444">
      <formula>#REF!&gt;=TODAY()</formula>
    </cfRule>
  </conditionalFormatting>
  <conditionalFormatting sqref="BH38:BV38">
    <cfRule type="expression" dxfId="0" priority="445">
      <formula>#REF!&gt;=TODAY()</formula>
    </cfRule>
  </conditionalFormatting>
  <conditionalFormatting sqref="BH38:BV38">
    <cfRule type="expression" dxfId="0" priority="446">
      <formula>#REF!&gt;=TODAY()</formula>
    </cfRule>
  </conditionalFormatting>
  <conditionalFormatting sqref="BH38:BV38">
    <cfRule type="expression" dxfId="0" priority="447">
      <formula>#REF!&gt;=TODAY()</formula>
    </cfRule>
  </conditionalFormatting>
  <conditionalFormatting sqref="BH38:BV38">
    <cfRule type="expression" dxfId="0" priority="448">
      <formula>#REF!&gt;=TODAY()</formula>
    </cfRule>
  </conditionalFormatting>
  <conditionalFormatting sqref="BH38:BV38">
    <cfRule type="expression" dxfId="0" priority="449">
      <formula>#REF!&gt;=TODAY()</formula>
    </cfRule>
  </conditionalFormatting>
  <conditionalFormatting sqref="BH38:BV38">
    <cfRule type="expression" dxfId="0" priority="450">
      <formula>#REF!&gt;=TODAY()</formula>
    </cfRule>
  </conditionalFormatting>
  <conditionalFormatting sqref="BH38:BV38">
    <cfRule type="expression" dxfId="0" priority="451">
      <formula>#REF!&gt;=TODAY()</formula>
    </cfRule>
  </conditionalFormatting>
  <conditionalFormatting sqref="BH38:BV38">
    <cfRule type="expression" dxfId="0" priority="452">
      <formula>#REF!&gt;=TODAY()</formula>
    </cfRule>
  </conditionalFormatting>
  <conditionalFormatting sqref="BH38:BV38">
    <cfRule type="expression" dxfId="0" priority="453">
      <formula>#REF!&gt;=TODAY()</formula>
    </cfRule>
  </conditionalFormatting>
  <conditionalFormatting sqref="BH38:BV38">
    <cfRule type="expression" dxfId="0" priority="454">
      <formula>#REF!&gt;=TODAY()</formula>
    </cfRule>
  </conditionalFormatting>
  <conditionalFormatting sqref="BH38:BV38">
    <cfRule type="expression" dxfId="0" priority="455">
      <formula>#REF!&gt;=TODAY()</formula>
    </cfRule>
  </conditionalFormatting>
  <conditionalFormatting sqref="BH38:BV38">
    <cfRule type="expression" dxfId="0" priority="456">
      <formula>#REF!&gt;=TODAY()</formula>
    </cfRule>
  </conditionalFormatting>
  <conditionalFormatting sqref="BH38:BV38">
    <cfRule type="expression" dxfId="0" priority="457">
      <formula>#REF!&gt;=TODAY()</formula>
    </cfRule>
  </conditionalFormatting>
  <conditionalFormatting sqref="BH38:BV38">
    <cfRule type="expression" dxfId="0" priority="458">
      <formula>#REF!&gt;=TODAY()</formula>
    </cfRule>
  </conditionalFormatting>
  <conditionalFormatting sqref="BH38:BV38">
    <cfRule type="expression" dxfId="0" priority="459">
      <formula>#REF!&gt;=TODAY()</formula>
    </cfRule>
  </conditionalFormatting>
  <conditionalFormatting sqref="BH38:BV38">
    <cfRule type="expression" dxfId="0" priority="460">
      <formula>#REF!&gt;=TODAY()</formula>
    </cfRule>
  </conditionalFormatting>
  <conditionalFormatting sqref="BH38:BV38">
    <cfRule type="expression" dxfId="0" priority="461">
      <formula>#REF!&gt;=TODAY()</formula>
    </cfRule>
  </conditionalFormatting>
  <conditionalFormatting sqref="BH38:BV38">
    <cfRule type="expression" dxfId="0" priority="462">
      <formula>#REF!&gt;=TODAY()</formula>
    </cfRule>
  </conditionalFormatting>
  <conditionalFormatting sqref="BH38:BV38">
    <cfRule type="expression" dxfId="0" priority="463">
      <formula>#REF!&gt;=TODAY()</formula>
    </cfRule>
  </conditionalFormatting>
  <conditionalFormatting sqref="BH38:BV38">
    <cfRule type="expression" dxfId="0" priority="464">
      <formula>#REF!&gt;=TODAY()</formula>
    </cfRule>
  </conditionalFormatting>
  <conditionalFormatting sqref="BH38:BV38">
    <cfRule type="expression" dxfId="0" priority="465">
      <formula>#REF!&gt;=TODAY()</formula>
    </cfRule>
  </conditionalFormatting>
  <conditionalFormatting sqref="BH38:BV38">
    <cfRule type="expression" dxfId="0" priority="466">
      <formula>#REF!&gt;=TODAY()</formula>
    </cfRule>
  </conditionalFormatting>
  <conditionalFormatting sqref="BH45:BV45">
    <cfRule type="expression" dxfId="0" priority="467">
      <formula>#REF!&gt;=TODAY()</formula>
    </cfRule>
  </conditionalFormatting>
  <conditionalFormatting sqref="BH45:BV45">
    <cfRule type="expression" dxfId="0" priority="468">
      <formula>#REF!&gt;=TODAY()</formula>
    </cfRule>
  </conditionalFormatting>
  <conditionalFormatting sqref="BH45:BV45">
    <cfRule type="expression" dxfId="0" priority="469">
      <formula>#REF!&gt;=TODAY()</formula>
    </cfRule>
  </conditionalFormatting>
  <conditionalFormatting sqref="BH45:BV45">
    <cfRule type="expression" dxfId="0" priority="470">
      <formula>#REF!&gt;=TODAY()</formula>
    </cfRule>
  </conditionalFormatting>
  <conditionalFormatting sqref="BH45:BV45">
    <cfRule type="expression" dxfId="0" priority="471">
      <formula>#REF!&gt;=TODAY()</formula>
    </cfRule>
  </conditionalFormatting>
  <conditionalFormatting sqref="BH45:BV45">
    <cfRule type="expression" dxfId="0" priority="472">
      <formula>#REF!&gt;=TODAY()</formula>
    </cfRule>
  </conditionalFormatting>
  <conditionalFormatting sqref="BH45:BV45">
    <cfRule type="expression" dxfId="0" priority="473">
      <formula>#REF!&gt;=TODAY()</formula>
    </cfRule>
  </conditionalFormatting>
  <conditionalFormatting sqref="BH45:BV45">
    <cfRule type="expression" dxfId="0" priority="474">
      <formula>#REF!&gt;=TODAY()</formula>
    </cfRule>
  </conditionalFormatting>
  <conditionalFormatting sqref="BH45:BV45">
    <cfRule type="expression" dxfId="0" priority="475">
      <formula>#REF!&gt;=TODAY()</formula>
    </cfRule>
  </conditionalFormatting>
  <conditionalFormatting sqref="BH45:BV45">
    <cfRule type="expression" dxfId="0" priority="476">
      <formula>#REF!&gt;=TODAY()</formula>
    </cfRule>
  </conditionalFormatting>
  <conditionalFormatting sqref="BH45:BV45">
    <cfRule type="expression" dxfId="0" priority="477">
      <formula>#REF!&gt;=TODAY()</formula>
    </cfRule>
  </conditionalFormatting>
  <conditionalFormatting sqref="BH45:BV45">
    <cfRule type="expression" dxfId="0" priority="478">
      <formula>#REF!&gt;=TODAY()</formula>
    </cfRule>
  </conditionalFormatting>
  <conditionalFormatting sqref="BH45:BV45">
    <cfRule type="expression" dxfId="0" priority="479">
      <formula>#REF!&gt;=TODAY()</formula>
    </cfRule>
  </conditionalFormatting>
  <conditionalFormatting sqref="BH45:BV45">
    <cfRule type="expression" dxfId="0" priority="480">
      <formula>#REF!&gt;=TODAY()</formula>
    </cfRule>
  </conditionalFormatting>
  <conditionalFormatting sqref="BH45:BV45">
    <cfRule type="expression" dxfId="0" priority="481">
      <formula>#REF!&gt;=TODAY()</formula>
    </cfRule>
  </conditionalFormatting>
  <conditionalFormatting sqref="BH45:BV45">
    <cfRule type="expression" dxfId="0" priority="482">
      <formula>#REF!&gt;=TODAY()</formula>
    </cfRule>
  </conditionalFormatting>
  <conditionalFormatting sqref="BH45:BV45">
    <cfRule type="expression" dxfId="0" priority="483">
      <formula>#REF!&gt;=TODAY()</formula>
    </cfRule>
  </conditionalFormatting>
  <conditionalFormatting sqref="BH45:BV45">
    <cfRule type="expression" dxfId="0" priority="484">
      <formula>#REF!&gt;=TODAY()</formula>
    </cfRule>
  </conditionalFormatting>
  <conditionalFormatting sqref="BH45:BV45">
    <cfRule type="expression" dxfId="0" priority="485">
      <formula>#REF!&gt;=TODAY()</formula>
    </cfRule>
  </conditionalFormatting>
  <conditionalFormatting sqref="BH45:BV45">
    <cfRule type="expression" dxfId="0" priority="486">
      <formula>#REF!&gt;=TODAY()</formula>
    </cfRule>
  </conditionalFormatting>
  <conditionalFormatting sqref="BH45:BV45">
    <cfRule type="expression" dxfId="0" priority="487">
      <formula>#REF!&gt;=TODAY()</formula>
    </cfRule>
  </conditionalFormatting>
  <conditionalFormatting sqref="BH45:BV45">
    <cfRule type="expression" dxfId="0" priority="488">
      <formula>#REF!&gt;=TODAY()</formula>
    </cfRule>
  </conditionalFormatting>
  <conditionalFormatting sqref="BH45:BV45">
    <cfRule type="expression" dxfId="0" priority="489">
      <formula>#REF!&gt;=TODAY()</formula>
    </cfRule>
  </conditionalFormatting>
  <conditionalFormatting sqref="BH45:BV45">
    <cfRule type="expression" dxfId="0" priority="490">
      <formula>#REF!&gt;=TODAY()</formula>
    </cfRule>
  </conditionalFormatting>
  <conditionalFormatting sqref="BH45:BV45">
    <cfRule type="expression" dxfId="0" priority="491">
      <formula>#REF!&gt;=TODAY()</formula>
    </cfRule>
  </conditionalFormatting>
  <conditionalFormatting sqref="BH45:BV45">
    <cfRule type="expression" dxfId="0" priority="492">
      <formula>#REF!&gt;=TODAY()</formula>
    </cfRule>
  </conditionalFormatting>
  <conditionalFormatting sqref="BH45:BV45">
    <cfRule type="expression" dxfId="0" priority="493">
      <formula>#REF!&gt;=TODAY()</formula>
    </cfRule>
  </conditionalFormatting>
  <conditionalFormatting sqref="BH45:BV45">
    <cfRule type="expression" dxfId="0" priority="494">
      <formula>#REF!&gt;=TODAY()</formula>
    </cfRule>
  </conditionalFormatting>
  <conditionalFormatting sqref="BH45:BV45">
    <cfRule type="expression" dxfId="0" priority="495">
      <formula>#REF!&gt;=TODAY()</formula>
    </cfRule>
  </conditionalFormatting>
  <conditionalFormatting sqref="BH45:BV45">
    <cfRule type="expression" dxfId="0" priority="496">
      <formula>#REF!&gt;=TODAY()</formula>
    </cfRule>
  </conditionalFormatting>
  <conditionalFormatting sqref="BH45:BV45">
    <cfRule type="expression" dxfId="0" priority="497">
      <formula>#REF!&gt;=TODAY()</formula>
    </cfRule>
  </conditionalFormatting>
  <conditionalFormatting sqref="BH45:BV45">
    <cfRule type="expression" dxfId="0" priority="498">
      <formula>#REF!&gt;=TODAY()</formula>
    </cfRule>
  </conditionalFormatting>
  <conditionalFormatting sqref="BH45:BV45">
    <cfRule type="expression" dxfId="0" priority="499">
      <formula>#REF!&gt;=TODAY()</formula>
    </cfRule>
  </conditionalFormatting>
  <conditionalFormatting sqref="BH45:BV45">
    <cfRule type="expression" dxfId="0" priority="500">
      <formula>#REF!&gt;=TODAY()</formula>
    </cfRule>
  </conditionalFormatting>
  <conditionalFormatting sqref="BH45:BV45">
    <cfRule type="expression" dxfId="0" priority="501">
      <formula>#REF!&gt;=TODAY()</formula>
    </cfRule>
  </conditionalFormatting>
  <conditionalFormatting sqref="BH45:BV45">
    <cfRule type="expression" dxfId="0" priority="502">
      <formula>#REF!&gt;=TODAY()</formula>
    </cfRule>
  </conditionalFormatting>
  <conditionalFormatting sqref="BH45:BV45">
    <cfRule type="expression" dxfId="0" priority="503">
      <formula>#REF!&gt;=TODAY()</formula>
    </cfRule>
  </conditionalFormatting>
  <conditionalFormatting sqref="BH45:BV45">
    <cfRule type="expression" dxfId="0" priority="504">
      <formula>#REF!&gt;=TODAY()</formula>
    </cfRule>
  </conditionalFormatting>
  <printOptions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71"/>
    <col customWidth="1" min="2" max="2" width="42.57"/>
    <col customWidth="1" min="3" max="185" width="7.29"/>
    <col customWidth="1" min="186" max="230" width="8.57"/>
  </cols>
  <sheetData>
    <row r="1" ht="11.25" customHeight="1">
      <c r="A1" s="190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2"/>
      <c r="AC1" s="192"/>
      <c r="AD1" s="192"/>
      <c r="AE1" s="192"/>
      <c r="AF1" s="192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3"/>
      <c r="BJ1" s="193"/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3"/>
      <c r="CW1" s="193"/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3"/>
      <c r="DJ1" s="193"/>
      <c r="DK1" s="193"/>
      <c r="DL1" s="193"/>
      <c r="DM1" s="193"/>
      <c r="DN1" s="193"/>
      <c r="DO1" s="193"/>
      <c r="DP1" s="193"/>
      <c r="DQ1" s="193"/>
      <c r="DR1" s="193"/>
      <c r="DS1" s="193"/>
      <c r="DT1" s="193"/>
      <c r="DU1" s="193"/>
      <c r="DV1" s="193"/>
      <c r="DW1" s="193"/>
      <c r="DX1" s="193"/>
      <c r="DY1" s="193"/>
      <c r="DZ1" s="193"/>
      <c r="EA1" s="193"/>
      <c r="EB1" s="193"/>
      <c r="EC1" s="193"/>
      <c r="ED1" s="193"/>
      <c r="EE1" s="193"/>
      <c r="EF1" s="193"/>
      <c r="EG1" s="193"/>
      <c r="EH1" s="193"/>
      <c r="EI1" s="193"/>
      <c r="EJ1" s="193"/>
      <c r="EK1" s="193"/>
      <c r="EL1" s="193"/>
      <c r="EM1" s="193"/>
      <c r="EN1" s="193"/>
      <c r="EO1" s="193"/>
      <c r="EP1" s="193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3"/>
      <c r="FD1" s="193"/>
      <c r="FE1" s="193"/>
      <c r="FF1" s="193"/>
      <c r="FG1" s="193"/>
      <c r="FH1" s="193"/>
      <c r="FI1" s="193"/>
      <c r="FJ1" s="193"/>
      <c r="FK1" s="193"/>
      <c r="FL1" s="193"/>
      <c r="FM1" s="193"/>
      <c r="FN1" s="193"/>
      <c r="FO1" s="193"/>
      <c r="FP1" s="193"/>
      <c r="FQ1" s="193"/>
      <c r="FR1" s="193"/>
      <c r="FS1" s="193"/>
      <c r="FT1" s="193"/>
      <c r="FU1" s="193"/>
      <c r="FV1" s="193"/>
      <c r="FW1" s="193"/>
      <c r="FX1" s="193"/>
      <c r="FY1" s="193"/>
      <c r="FZ1" s="193"/>
      <c r="GA1" s="193"/>
      <c r="GB1" s="193"/>
      <c r="GC1" s="193"/>
      <c r="GD1" s="194"/>
      <c r="GE1" s="194"/>
      <c r="GF1" s="194"/>
      <c r="GG1" s="194"/>
      <c r="GH1" s="194"/>
      <c r="GI1" s="194"/>
      <c r="GJ1" s="194"/>
      <c r="GK1" s="194"/>
      <c r="GL1" s="194"/>
      <c r="GM1" s="194"/>
      <c r="GN1" s="194"/>
      <c r="GO1" s="194"/>
      <c r="GP1" s="194"/>
      <c r="GQ1" s="194"/>
      <c r="GR1" s="194"/>
      <c r="GS1" s="194"/>
      <c r="GT1" s="194"/>
      <c r="GU1" s="194"/>
      <c r="GV1" s="194"/>
      <c r="GW1" s="194"/>
      <c r="GX1" s="194"/>
      <c r="GY1" s="194"/>
      <c r="GZ1" s="195"/>
      <c r="HA1" s="195"/>
      <c r="HB1" s="195"/>
      <c r="HC1" s="195"/>
      <c r="HD1" s="195"/>
      <c r="HE1" s="195"/>
      <c r="HF1" s="195"/>
      <c r="HG1" s="195"/>
      <c r="HH1" s="195"/>
      <c r="HI1" s="195"/>
      <c r="HJ1" s="195"/>
      <c r="HK1" s="195"/>
      <c r="HL1" s="195"/>
      <c r="HM1" s="195"/>
      <c r="HN1" s="195"/>
      <c r="HO1" s="96"/>
      <c r="HP1" s="96"/>
      <c r="HQ1" s="196"/>
      <c r="HR1" s="196"/>
      <c r="HS1" s="196"/>
      <c r="HT1" s="196"/>
      <c r="HU1" s="196"/>
      <c r="HV1" s="196"/>
    </row>
    <row r="2" ht="11.25" customHeight="1">
      <c r="A2" s="190"/>
      <c r="B2" s="30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2"/>
      <c r="AC2" s="192"/>
      <c r="AD2" s="192"/>
      <c r="AE2" s="192"/>
      <c r="AF2" s="192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5"/>
      <c r="HA2" s="195"/>
      <c r="HB2" s="195"/>
      <c r="HC2" s="195"/>
      <c r="HD2" s="195"/>
      <c r="HE2" s="197"/>
      <c r="HF2" s="197"/>
      <c r="HG2" s="197"/>
      <c r="HH2" s="197"/>
      <c r="HI2" s="197"/>
      <c r="HJ2" s="197"/>
      <c r="HK2" s="197"/>
      <c r="HL2" s="197"/>
      <c r="HM2" s="197"/>
      <c r="HN2" s="195"/>
      <c r="HO2" s="195"/>
      <c r="HP2" s="195"/>
      <c r="HQ2" s="196"/>
      <c r="HR2" s="196"/>
      <c r="HS2" s="196"/>
      <c r="HT2" s="196"/>
      <c r="HU2" s="196"/>
      <c r="HV2" s="196"/>
    </row>
    <row r="3" ht="11.25" customHeight="1">
      <c r="A3" s="190"/>
      <c r="C3" s="191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5"/>
      <c r="HO3" s="195"/>
      <c r="HP3" s="195"/>
      <c r="HQ3" s="196"/>
      <c r="HR3" s="196"/>
      <c r="HS3" s="196"/>
      <c r="HT3" s="196"/>
      <c r="HU3" s="196"/>
      <c r="HV3" s="196"/>
    </row>
    <row r="4" ht="11.25" customHeight="1">
      <c r="A4" s="190"/>
      <c r="B4" s="191"/>
      <c r="C4" s="152" t="s">
        <v>7</v>
      </c>
      <c r="D4" s="152">
        <v>31.0</v>
      </c>
      <c r="E4" s="152">
        <v>59.0</v>
      </c>
      <c r="F4" s="152">
        <v>90.0</v>
      </c>
      <c r="G4" s="152">
        <v>120.0</v>
      </c>
      <c r="H4" s="152">
        <v>151.0</v>
      </c>
      <c r="I4" s="152">
        <v>181.0</v>
      </c>
      <c r="J4" s="152">
        <v>212.0</v>
      </c>
      <c r="K4" s="152">
        <v>243.0</v>
      </c>
      <c r="L4" s="152">
        <v>273.0</v>
      </c>
      <c r="M4" s="152">
        <v>304.0</v>
      </c>
      <c r="N4" s="152">
        <v>334.0</v>
      </c>
      <c r="O4" s="152">
        <v>365.0</v>
      </c>
      <c r="P4" s="152">
        <v>31.0</v>
      </c>
      <c r="Q4" s="152">
        <v>59.0</v>
      </c>
      <c r="R4" s="152">
        <v>90.0</v>
      </c>
      <c r="S4" s="152">
        <v>120.0</v>
      </c>
      <c r="T4" s="152">
        <v>151.0</v>
      </c>
      <c r="U4" s="152">
        <v>181.0</v>
      </c>
      <c r="V4" s="152">
        <v>212.0</v>
      </c>
      <c r="W4" s="152">
        <v>243.0</v>
      </c>
      <c r="X4" s="152">
        <v>273.0</v>
      </c>
      <c r="Y4" s="152">
        <v>304.0</v>
      </c>
      <c r="Z4" s="152">
        <v>334.0</v>
      </c>
      <c r="AA4" s="152">
        <v>365.0</v>
      </c>
      <c r="AB4" s="152">
        <v>31.0</v>
      </c>
      <c r="AC4" s="152">
        <v>60.0</v>
      </c>
      <c r="AD4" s="152">
        <v>91.0</v>
      </c>
      <c r="AE4" s="152">
        <v>121.0</v>
      </c>
      <c r="AF4" s="152">
        <v>152.0</v>
      </c>
      <c r="AG4" s="152">
        <v>182.0</v>
      </c>
      <c r="AH4" s="152">
        <v>213.0</v>
      </c>
      <c r="AI4" s="152">
        <v>244.0</v>
      </c>
      <c r="AJ4" s="152">
        <v>274.0</v>
      </c>
      <c r="AK4" s="152">
        <v>305.0</v>
      </c>
      <c r="AL4" s="152">
        <v>335.0</v>
      </c>
      <c r="AM4" s="152">
        <v>366.0</v>
      </c>
      <c r="AN4" s="152">
        <v>31.0</v>
      </c>
      <c r="AO4" s="152">
        <v>59.0</v>
      </c>
      <c r="AP4" s="152">
        <v>90.0</v>
      </c>
      <c r="AQ4" s="152">
        <v>120.0</v>
      </c>
      <c r="AR4" s="152">
        <v>151.0</v>
      </c>
      <c r="AS4" s="152">
        <v>181.0</v>
      </c>
      <c r="AT4" s="152">
        <v>212.0</v>
      </c>
      <c r="AU4" s="152">
        <v>243.0</v>
      </c>
      <c r="AV4" s="152">
        <v>273.0</v>
      </c>
      <c r="AW4" s="152">
        <v>304.0</v>
      </c>
      <c r="AX4" s="152">
        <v>334.0</v>
      </c>
      <c r="AY4" s="152">
        <v>365.0</v>
      </c>
      <c r="AZ4" s="152">
        <v>31.0</v>
      </c>
      <c r="BA4" s="152">
        <v>59.0</v>
      </c>
      <c r="BB4" s="152">
        <v>90.0</v>
      </c>
      <c r="BC4" s="152">
        <v>120.0</v>
      </c>
      <c r="BD4" s="152">
        <v>151.0</v>
      </c>
      <c r="BE4" s="152">
        <v>181.0</v>
      </c>
      <c r="BF4" s="152">
        <v>212.0</v>
      </c>
      <c r="BG4" s="152">
        <v>243.0</v>
      </c>
      <c r="BH4" s="152">
        <v>273.0</v>
      </c>
      <c r="BI4" s="152">
        <v>304.0</v>
      </c>
      <c r="BJ4" s="152">
        <v>334.0</v>
      </c>
      <c r="BK4" s="152">
        <v>365.0</v>
      </c>
      <c r="BL4" s="152">
        <v>31.0</v>
      </c>
      <c r="BM4" s="152">
        <v>59.0</v>
      </c>
      <c r="BN4" s="152">
        <v>90.0</v>
      </c>
      <c r="BO4" s="152">
        <v>120.0</v>
      </c>
      <c r="BP4" s="152">
        <v>151.0</v>
      </c>
      <c r="BQ4" s="152">
        <v>181.0</v>
      </c>
      <c r="BR4" s="152">
        <v>212.0</v>
      </c>
      <c r="BS4" s="152">
        <v>243.0</v>
      </c>
      <c r="BT4" s="152">
        <v>273.0</v>
      </c>
      <c r="BU4" s="152">
        <v>304.0</v>
      </c>
      <c r="BV4" s="152">
        <v>334.0</v>
      </c>
      <c r="BW4" s="152">
        <v>365.0</v>
      </c>
      <c r="BX4" s="152">
        <v>31.0</v>
      </c>
      <c r="BY4" s="152">
        <v>60.0</v>
      </c>
      <c r="BZ4" s="152">
        <v>91.0</v>
      </c>
      <c r="CA4" s="152">
        <v>121.0</v>
      </c>
      <c r="CB4" s="152">
        <v>152.0</v>
      </c>
      <c r="CC4" s="152">
        <v>182.0</v>
      </c>
      <c r="CD4" s="152">
        <v>213.0</v>
      </c>
      <c r="CE4" s="152">
        <v>244.0</v>
      </c>
      <c r="CF4" s="152">
        <v>274.0</v>
      </c>
      <c r="CG4" s="152">
        <v>305.0</v>
      </c>
      <c r="CH4" s="152">
        <v>335.0</v>
      </c>
      <c r="CI4" s="152">
        <v>366.0</v>
      </c>
      <c r="CJ4" s="152">
        <v>31.0</v>
      </c>
      <c r="CK4" s="152">
        <v>59.0</v>
      </c>
      <c r="CL4" s="152">
        <v>90.0</v>
      </c>
      <c r="CM4" s="152">
        <v>120.0</v>
      </c>
      <c r="CN4" s="152">
        <v>151.0</v>
      </c>
      <c r="CO4" s="152">
        <v>181.0</v>
      </c>
      <c r="CP4" s="152">
        <v>212.0</v>
      </c>
      <c r="CQ4" s="152">
        <v>243.0</v>
      </c>
      <c r="CR4" s="152">
        <v>273.0</v>
      </c>
      <c r="CS4" s="152">
        <v>304.0</v>
      </c>
      <c r="CT4" s="152">
        <v>334.0</v>
      </c>
      <c r="CU4" s="152">
        <v>365.0</v>
      </c>
      <c r="CV4" s="152">
        <v>31.0</v>
      </c>
      <c r="CW4" s="152">
        <v>59.0</v>
      </c>
      <c r="CX4" s="152">
        <v>90.0</v>
      </c>
      <c r="CY4" s="152">
        <v>120.0</v>
      </c>
      <c r="CZ4" s="152">
        <v>151.0</v>
      </c>
      <c r="DA4" s="152">
        <v>181.0</v>
      </c>
      <c r="DB4" s="152">
        <v>212.0</v>
      </c>
      <c r="DC4" s="152">
        <v>243.0</v>
      </c>
      <c r="DD4" s="152">
        <v>273.0</v>
      </c>
      <c r="DE4" s="152">
        <v>304.0</v>
      </c>
      <c r="DF4" s="152">
        <v>334.0</v>
      </c>
      <c r="DG4" s="152">
        <v>365.0</v>
      </c>
      <c r="DH4" s="152">
        <v>31.0</v>
      </c>
      <c r="DI4" s="152">
        <v>59.0</v>
      </c>
      <c r="DJ4" s="152">
        <v>90.0</v>
      </c>
      <c r="DK4" s="152">
        <v>120.0</v>
      </c>
      <c r="DL4" s="152">
        <v>151.0</v>
      </c>
      <c r="DM4" s="152">
        <v>181.0</v>
      </c>
      <c r="DN4" s="152">
        <v>212.0</v>
      </c>
      <c r="DO4" s="152">
        <v>243.0</v>
      </c>
      <c r="DP4" s="152">
        <v>273.0</v>
      </c>
      <c r="DQ4" s="152">
        <v>304.0</v>
      </c>
      <c r="DR4" s="152">
        <v>334.0</v>
      </c>
      <c r="DS4" s="152">
        <v>365.0</v>
      </c>
      <c r="DT4" s="152">
        <v>31.0</v>
      </c>
      <c r="DU4" s="152">
        <v>60.0</v>
      </c>
      <c r="DV4" s="152">
        <v>91.0</v>
      </c>
      <c r="DW4" s="152">
        <v>121.0</v>
      </c>
      <c r="DX4" s="152">
        <v>152.0</v>
      </c>
      <c r="DY4" s="152">
        <v>182.0</v>
      </c>
      <c r="DZ4" s="152">
        <v>213.0</v>
      </c>
      <c r="EA4" s="152">
        <v>244.0</v>
      </c>
      <c r="EB4" s="152">
        <v>274.0</v>
      </c>
      <c r="EC4" s="152">
        <v>305.0</v>
      </c>
      <c r="ED4" s="152">
        <v>335.0</v>
      </c>
      <c r="EE4" s="152">
        <v>366.0</v>
      </c>
      <c r="EF4" s="152">
        <v>31.0</v>
      </c>
      <c r="EG4" s="152">
        <v>59.0</v>
      </c>
      <c r="EH4" s="152">
        <v>90.0</v>
      </c>
      <c r="EI4" s="152">
        <v>120.0</v>
      </c>
      <c r="EJ4" s="152">
        <v>151.0</v>
      </c>
      <c r="EK4" s="152">
        <v>181.0</v>
      </c>
      <c r="EL4" s="152">
        <v>212.0</v>
      </c>
      <c r="EM4" s="152">
        <v>243.0</v>
      </c>
      <c r="EN4" s="152">
        <v>273.0</v>
      </c>
      <c r="EO4" s="152">
        <v>304.0</v>
      </c>
      <c r="EP4" s="152">
        <v>334.0</v>
      </c>
      <c r="EQ4" s="152">
        <v>365.0</v>
      </c>
      <c r="ER4" s="152">
        <v>31.0</v>
      </c>
      <c r="ES4" s="152">
        <v>59.0</v>
      </c>
      <c r="ET4" s="152">
        <v>90.0</v>
      </c>
      <c r="EU4" s="152">
        <v>120.0</v>
      </c>
      <c r="EV4" s="152">
        <v>151.0</v>
      </c>
      <c r="EW4" s="152">
        <v>181.0</v>
      </c>
      <c r="EX4" s="152">
        <v>212.0</v>
      </c>
      <c r="EY4" s="152">
        <v>243.0</v>
      </c>
      <c r="EZ4" s="152">
        <v>273.0</v>
      </c>
      <c r="FA4" s="152">
        <v>304.0</v>
      </c>
      <c r="FB4" s="152">
        <v>334.0</v>
      </c>
      <c r="FC4" s="152">
        <v>365.0</v>
      </c>
      <c r="FD4" s="152">
        <v>31.0</v>
      </c>
      <c r="FE4" s="152">
        <v>59.0</v>
      </c>
      <c r="FF4" s="152">
        <v>90.0</v>
      </c>
      <c r="FG4" s="152">
        <v>120.0</v>
      </c>
      <c r="FH4" s="152">
        <v>151.0</v>
      </c>
      <c r="FI4" s="152">
        <v>181.0</v>
      </c>
      <c r="FJ4" s="152">
        <v>212.0</v>
      </c>
      <c r="FK4" s="152">
        <v>243.0</v>
      </c>
      <c r="FL4" s="152">
        <v>273.0</v>
      </c>
      <c r="FM4" s="152">
        <v>304.0</v>
      </c>
      <c r="FN4" s="152">
        <v>334.0</v>
      </c>
      <c r="FO4" s="152">
        <v>365.0</v>
      </c>
      <c r="FP4" s="152">
        <v>31.0</v>
      </c>
      <c r="FQ4" s="152">
        <v>60.0</v>
      </c>
      <c r="FR4" s="152">
        <v>91.0</v>
      </c>
      <c r="FS4" s="152">
        <v>121.0</v>
      </c>
      <c r="FT4" s="152">
        <v>152.0</v>
      </c>
      <c r="FU4" s="152">
        <v>182.0</v>
      </c>
      <c r="FV4" s="152">
        <v>213.0</v>
      </c>
      <c r="FW4" s="152">
        <v>244.0</v>
      </c>
      <c r="FX4" s="152">
        <v>274.0</v>
      </c>
      <c r="FY4" s="152">
        <v>305.0</v>
      </c>
      <c r="FZ4" s="152">
        <v>335.0</v>
      </c>
      <c r="GA4" s="152">
        <v>366.0</v>
      </c>
      <c r="GB4" s="152">
        <v>31.0</v>
      </c>
      <c r="GC4" s="152">
        <v>59.0</v>
      </c>
      <c r="GD4" s="152">
        <v>90.0</v>
      </c>
      <c r="GE4" s="152">
        <v>120.0</v>
      </c>
      <c r="GF4" s="152">
        <v>151.0</v>
      </c>
      <c r="GG4" s="152">
        <v>181.0</v>
      </c>
      <c r="GH4" s="152">
        <v>212.0</v>
      </c>
      <c r="GI4" s="152">
        <v>243.0</v>
      </c>
      <c r="GJ4" s="152">
        <v>273.0</v>
      </c>
      <c r="GK4" s="152">
        <v>304.0</v>
      </c>
      <c r="GL4" s="152">
        <v>334.0</v>
      </c>
      <c r="GM4" s="152">
        <v>365.0</v>
      </c>
      <c r="GN4" s="152">
        <v>31.0</v>
      </c>
      <c r="GO4" s="152">
        <v>59.0</v>
      </c>
      <c r="GP4" s="152">
        <v>90.0</v>
      </c>
      <c r="GQ4" s="152">
        <v>120.0</v>
      </c>
      <c r="GR4" s="152">
        <v>151.0</v>
      </c>
      <c r="GS4" s="152">
        <v>181.0</v>
      </c>
      <c r="GT4" s="152">
        <v>212.0</v>
      </c>
      <c r="GU4" s="152">
        <f t="shared" ref="GU4:HL4" si="1">GI4</f>
        <v>243</v>
      </c>
      <c r="GV4" s="152">
        <f t="shared" si="1"/>
        <v>273</v>
      </c>
      <c r="GW4" s="152">
        <f t="shared" si="1"/>
        <v>304</v>
      </c>
      <c r="GX4" s="152">
        <f t="shared" si="1"/>
        <v>334</v>
      </c>
      <c r="GY4" s="152">
        <f t="shared" si="1"/>
        <v>365</v>
      </c>
      <c r="GZ4" s="200">
        <f t="shared" si="1"/>
        <v>31</v>
      </c>
      <c r="HA4" s="200">
        <f t="shared" si="1"/>
        <v>59</v>
      </c>
      <c r="HB4" s="200">
        <f t="shared" si="1"/>
        <v>90</v>
      </c>
      <c r="HC4" s="200">
        <f t="shared" si="1"/>
        <v>120</v>
      </c>
      <c r="HD4" s="200">
        <f t="shared" si="1"/>
        <v>151</v>
      </c>
      <c r="HE4" s="200">
        <f t="shared" si="1"/>
        <v>181</v>
      </c>
      <c r="HF4" s="200">
        <f t="shared" si="1"/>
        <v>212</v>
      </c>
      <c r="HG4" s="200">
        <f t="shared" si="1"/>
        <v>243</v>
      </c>
      <c r="HH4" s="200">
        <f t="shared" si="1"/>
        <v>273</v>
      </c>
      <c r="HI4" s="200">
        <f t="shared" si="1"/>
        <v>304</v>
      </c>
      <c r="HJ4" s="200">
        <f t="shared" si="1"/>
        <v>334</v>
      </c>
      <c r="HK4" s="200">
        <f t="shared" si="1"/>
        <v>365</v>
      </c>
      <c r="HL4" s="200">
        <f t="shared" si="1"/>
        <v>31</v>
      </c>
      <c r="HM4" s="200">
        <f t="shared" ref="HM4:HS4" si="2">HA4+1</f>
        <v>60</v>
      </c>
      <c r="HN4" s="200">
        <f t="shared" si="2"/>
        <v>91</v>
      </c>
      <c r="HO4" s="200">
        <f t="shared" si="2"/>
        <v>121</v>
      </c>
      <c r="HP4" s="200">
        <f t="shared" si="2"/>
        <v>152</v>
      </c>
      <c r="HQ4" s="200">
        <f t="shared" si="2"/>
        <v>182</v>
      </c>
      <c r="HR4" s="200">
        <f t="shared" si="2"/>
        <v>213</v>
      </c>
      <c r="HS4" s="200">
        <f t="shared" si="2"/>
        <v>244</v>
      </c>
      <c r="HT4" s="201"/>
      <c r="HU4" s="201"/>
      <c r="HV4" s="201"/>
    </row>
    <row r="5" ht="12.75" customHeight="1">
      <c r="A5" s="190">
        <v>1.0</v>
      </c>
      <c r="B5" s="46" t="s">
        <v>9</v>
      </c>
      <c r="C5" s="47"/>
      <c r="D5" s="47" t="str">
        <f>CONCATENATE(MONTH(Month!D$5),"M",RIGHT(YEAR(Month!D$5),2))</f>
        <v>1M06</v>
      </c>
      <c r="E5" s="47" t="str">
        <f>CONCATENATE(MONTH(Month!E$5),"M",RIGHT(YEAR(Month!E$5),2))</f>
        <v>2M06</v>
      </c>
      <c r="F5" s="47" t="str">
        <f>CONCATENATE(MONTH(Month!F$5),"M",RIGHT(YEAR(Month!F$5),2))</f>
        <v>3M06</v>
      </c>
      <c r="G5" s="47" t="str">
        <f>CONCATENATE(MONTH(Month!G$5),"M",RIGHT(YEAR(Month!G$5),2))</f>
        <v>4M06</v>
      </c>
      <c r="H5" s="47" t="str">
        <f>CONCATENATE(MONTH(Month!H$5),"M",RIGHT(YEAR(Month!H$5),2))</f>
        <v>5M06</v>
      </c>
      <c r="I5" s="47" t="str">
        <f>CONCATENATE(MONTH(Month!I$5),"M",RIGHT(YEAR(Month!I$5),2))</f>
        <v>6M06</v>
      </c>
      <c r="J5" s="47" t="str">
        <f>CONCATENATE(MONTH(Month!J$5),"M",RIGHT(YEAR(Month!J$5),2))</f>
        <v>7M06</v>
      </c>
      <c r="K5" s="47" t="str">
        <f>CONCATENATE(MONTH(Month!K$5),"M",RIGHT(YEAR(Month!K$5),2))</f>
        <v>8M06</v>
      </c>
      <c r="L5" s="47" t="str">
        <f>CONCATENATE(MONTH(Month!L$5),"M",RIGHT(YEAR(Month!L$5),2))</f>
        <v>9M06</v>
      </c>
      <c r="M5" s="47" t="str">
        <f>CONCATENATE(MONTH(Month!M$5),"M",RIGHT(YEAR(Month!M$5),2))</f>
        <v>10M06</v>
      </c>
      <c r="N5" s="47" t="str">
        <f>CONCATENATE(MONTH(Month!N$5),"M",RIGHT(YEAR(Month!N$5),2))</f>
        <v>11M06</v>
      </c>
      <c r="O5" s="47" t="str">
        <f>CONCATENATE(MONTH(Month!O$5),"M",RIGHT(YEAR(Month!O$5),2))</f>
        <v>12M06</v>
      </c>
      <c r="P5" s="47" t="str">
        <f>CONCATENATE(MONTH(Month!P$5),"M",RIGHT(YEAR(Month!P$5),2))</f>
        <v>1M07</v>
      </c>
      <c r="Q5" s="47" t="str">
        <f>CONCATENATE(MONTH(Month!Q$5),"M",RIGHT(YEAR(Month!Q$5),2))</f>
        <v>2M07</v>
      </c>
      <c r="R5" s="47" t="str">
        <f>CONCATENATE(MONTH(Month!R$5),"M",RIGHT(YEAR(Month!R$5),2))</f>
        <v>3M07</v>
      </c>
      <c r="S5" s="47" t="str">
        <f>CONCATENATE(MONTH(Month!S$5),"M",RIGHT(YEAR(Month!S$5),2))</f>
        <v>4M07</v>
      </c>
      <c r="T5" s="47" t="str">
        <f>CONCATENATE(MONTH(Month!T$5),"M",RIGHT(YEAR(Month!T$5),2))</f>
        <v>5M07</v>
      </c>
      <c r="U5" s="47" t="str">
        <f>CONCATENATE(MONTH(Month!U$5),"M",RIGHT(YEAR(Month!U$5),2))</f>
        <v>6M07</v>
      </c>
      <c r="V5" s="47" t="str">
        <f>CONCATENATE(MONTH(Month!V$5),"M",RIGHT(YEAR(Month!V$5),2))</f>
        <v>7M07</v>
      </c>
      <c r="W5" s="47" t="str">
        <f>CONCATENATE(MONTH(Month!W$5),"M",RIGHT(YEAR(Month!W$5),2))</f>
        <v>8M07</v>
      </c>
      <c r="X5" s="47" t="str">
        <f>CONCATENATE(MONTH(Month!X$5),"M",RIGHT(YEAR(Month!X$5),2))</f>
        <v>9M07</v>
      </c>
      <c r="Y5" s="47" t="str">
        <f>CONCATENATE(MONTH(Month!Y$5),"M",RIGHT(YEAR(Month!Y$5),2))</f>
        <v>10M07</v>
      </c>
      <c r="Z5" s="47" t="str">
        <f>CONCATENATE(MONTH(Month!Z$5),"M",RIGHT(YEAR(Month!Z$5),2))</f>
        <v>11M07</v>
      </c>
      <c r="AA5" s="47" t="str">
        <f>CONCATENATE(MONTH(Month!AA$5),"M",RIGHT(YEAR(Month!AA$5),2))</f>
        <v>12M07</v>
      </c>
      <c r="AB5" s="47" t="str">
        <f>CONCATENATE(MONTH(Month!AB$5),"M",RIGHT(YEAR(Month!AB$5),2))</f>
        <v>1M08</v>
      </c>
      <c r="AC5" s="47" t="str">
        <f>CONCATENATE(MONTH(Month!AC$5),"M",RIGHT(YEAR(Month!AC$5),2))</f>
        <v>2M08</v>
      </c>
      <c r="AD5" s="47" t="str">
        <f>CONCATENATE(MONTH(Month!AD$5),"M",RIGHT(YEAR(Month!AD$5),2))</f>
        <v>3M08</v>
      </c>
      <c r="AE5" s="47" t="str">
        <f>CONCATENATE(MONTH(Month!AE$5),"M",RIGHT(YEAR(Month!AE$5),2))</f>
        <v>4M08</v>
      </c>
      <c r="AF5" s="47" t="str">
        <f>CONCATENATE(MONTH(Month!AF$5),"M",RIGHT(YEAR(Month!AF$5),2))</f>
        <v>5M08</v>
      </c>
      <c r="AG5" s="47" t="str">
        <f>CONCATENATE(MONTH(Month!AG$5),"M",RIGHT(YEAR(Month!AG$5),2))</f>
        <v>6M08</v>
      </c>
      <c r="AH5" s="47" t="str">
        <f>CONCATENATE(MONTH(Month!AH$5),"M",RIGHT(YEAR(Month!AH$5),2))</f>
        <v>7M08</v>
      </c>
      <c r="AI5" s="47" t="str">
        <f>CONCATENATE(MONTH(Month!AI$5),"M",RIGHT(YEAR(Month!AI$5),2))</f>
        <v>8M08</v>
      </c>
      <c r="AJ5" s="47" t="str">
        <f>CONCATENATE(MONTH(Month!AJ$5),"M",RIGHT(YEAR(Month!AJ$5),2))</f>
        <v>9M08</v>
      </c>
      <c r="AK5" s="47" t="str">
        <f>CONCATENATE(MONTH(Month!AK$5),"M",RIGHT(YEAR(Month!AK$5),2))</f>
        <v>10M08</v>
      </c>
      <c r="AL5" s="47" t="str">
        <f>CONCATENATE(MONTH(Month!AL$5),"M",RIGHT(YEAR(Month!AL$5),2))</f>
        <v>11M08</v>
      </c>
      <c r="AM5" s="47" t="str">
        <f>CONCATENATE(MONTH(Month!AM$5),"M",RIGHT(YEAR(Month!AM$5),2))</f>
        <v>12M08</v>
      </c>
      <c r="AN5" s="47" t="str">
        <f>CONCATENATE(MONTH(Month!AN$5),"M",RIGHT(YEAR(Month!AN$5),2))</f>
        <v>1M09</v>
      </c>
      <c r="AO5" s="47" t="str">
        <f>CONCATENATE(MONTH(Month!AO$5),"M",RIGHT(YEAR(Month!AO$5),2))</f>
        <v>2M09</v>
      </c>
      <c r="AP5" s="47" t="str">
        <f>CONCATENATE(MONTH(Month!AP$5),"M",RIGHT(YEAR(Month!AP$5),2))</f>
        <v>3M09</v>
      </c>
      <c r="AQ5" s="47" t="str">
        <f>CONCATENATE(MONTH(Month!AQ$5),"M",RIGHT(YEAR(Month!AQ$5),2))</f>
        <v>4M09</v>
      </c>
      <c r="AR5" s="47" t="str">
        <f>CONCATENATE(MONTH(Month!AR$5),"M",RIGHT(YEAR(Month!AR$5),2))</f>
        <v>5M09</v>
      </c>
      <c r="AS5" s="47" t="str">
        <f>CONCATENATE(MONTH(Month!AS$5),"M",RIGHT(YEAR(Month!AS$5),2))</f>
        <v>6M09</v>
      </c>
      <c r="AT5" s="47" t="str">
        <f>CONCATENATE(MONTH(Month!AT$5),"M",RIGHT(YEAR(Month!AT$5),2))</f>
        <v>7M09</v>
      </c>
      <c r="AU5" s="47" t="str">
        <f>CONCATENATE(MONTH(Month!AU$5),"M",RIGHT(YEAR(Month!AU$5),2))</f>
        <v>8M09</v>
      </c>
      <c r="AV5" s="47" t="str">
        <f>CONCATENATE(MONTH(Month!AV$5),"M",RIGHT(YEAR(Month!AV$5),2))</f>
        <v>9M09</v>
      </c>
      <c r="AW5" s="47" t="str">
        <f>CONCATENATE(MONTH(Month!AW$5),"M",RIGHT(YEAR(Month!AW$5),2))</f>
        <v>10M09</v>
      </c>
      <c r="AX5" s="47" t="str">
        <f>CONCATENATE(MONTH(Month!AX$5),"M",RIGHT(YEAR(Month!AX$5),2))</f>
        <v>11M09</v>
      </c>
      <c r="AY5" s="47" t="str">
        <f>CONCATENATE(MONTH(Month!AY$5),"M",RIGHT(YEAR(Month!AY$5),2))</f>
        <v>12M09</v>
      </c>
      <c r="AZ5" s="47" t="str">
        <f>CONCATENATE(MONTH(Month!AZ$5),"M",RIGHT(YEAR(Month!AZ$5),2))</f>
        <v>1M10</v>
      </c>
      <c r="BA5" s="47" t="str">
        <f>CONCATENATE(MONTH(Month!BA$5),"M",RIGHT(YEAR(Month!BA$5),2))</f>
        <v>2M10</v>
      </c>
      <c r="BB5" s="47" t="str">
        <f>CONCATENATE(MONTH(Month!BB$5),"M",RIGHT(YEAR(Month!BB$5),2))</f>
        <v>3M10</v>
      </c>
      <c r="BC5" s="47" t="str">
        <f>CONCATENATE(MONTH(Month!BC$5),"M",RIGHT(YEAR(Month!BC$5),2))</f>
        <v>4M10</v>
      </c>
      <c r="BD5" s="47" t="str">
        <f>CONCATENATE(MONTH(Month!BD$5),"M",RIGHT(YEAR(Month!BD$5),2))</f>
        <v>5M10</v>
      </c>
      <c r="BE5" s="47" t="str">
        <f>CONCATENATE(MONTH(Month!BE$5),"M",RIGHT(YEAR(Month!BE$5),2))</f>
        <v>6M10</v>
      </c>
      <c r="BF5" s="47" t="str">
        <f>CONCATENATE(MONTH(Month!BF$5),"M",RIGHT(YEAR(Month!BF$5),2))</f>
        <v>7M10</v>
      </c>
      <c r="BG5" s="47" t="str">
        <f>CONCATENATE(MONTH(Month!BG$5),"M",RIGHT(YEAR(Month!BG$5),2))</f>
        <v>8M10</v>
      </c>
      <c r="BH5" s="47" t="str">
        <f>CONCATENATE(MONTH(Month!BH$5),"M",RIGHT(YEAR(Month!BH$5),2))</f>
        <v>9M10</v>
      </c>
      <c r="BI5" s="47" t="str">
        <f>CONCATENATE(MONTH(Month!BI$5),"M",RIGHT(YEAR(Month!BI$5),2))</f>
        <v>10M10</v>
      </c>
      <c r="BJ5" s="47" t="str">
        <f>CONCATENATE(MONTH(Month!BJ$5),"M",RIGHT(YEAR(Month!BJ$5),2))</f>
        <v>11M10</v>
      </c>
      <c r="BK5" s="47" t="str">
        <f>CONCATENATE(MONTH(Month!BK$5),"M",RIGHT(YEAR(Month!BK$5),2))</f>
        <v>12M10</v>
      </c>
      <c r="BL5" s="47" t="str">
        <f>CONCATENATE(MONTH(Month!BL$5),"M",RIGHT(YEAR(Month!BL$5),2))</f>
        <v>1M11</v>
      </c>
      <c r="BM5" s="47" t="str">
        <f>CONCATENATE(MONTH(Month!BM$5),"M",RIGHT(YEAR(Month!BM$5),2))</f>
        <v>2M11</v>
      </c>
      <c r="BN5" s="47" t="str">
        <f>CONCATENATE(MONTH(Month!BN$5),"M",RIGHT(YEAR(Month!BN$5),2))</f>
        <v>3M11</v>
      </c>
      <c r="BO5" s="47" t="str">
        <f>CONCATENATE(MONTH(Month!BO$5),"M",RIGHT(YEAR(Month!BO$5),2))</f>
        <v>4M11</v>
      </c>
      <c r="BP5" s="47" t="str">
        <f>CONCATENATE(MONTH(Month!BP$5),"M",RIGHT(YEAR(Month!BP$5),2))</f>
        <v>5M11</v>
      </c>
      <c r="BQ5" s="47" t="str">
        <f>CONCATENATE(MONTH(Month!BQ$5),"M",RIGHT(YEAR(Month!BQ$5),2))</f>
        <v>6M11</v>
      </c>
      <c r="BR5" s="47" t="str">
        <f>CONCATENATE(MONTH(Month!BR$5),"M",RIGHT(YEAR(Month!BR$5),2))</f>
        <v>7M11</v>
      </c>
      <c r="BS5" s="47" t="str">
        <f>CONCATENATE(MONTH(Month!BS$5),"M",RIGHT(YEAR(Month!BS$5),2))</f>
        <v>8M11</v>
      </c>
      <c r="BT5" s="47" t="str">
        <f>CONCATENATE(MONTH(Month!BT$5),"M",RIGHT(YEAR(Month!BT$5),2))</f>
        <v>9M11</v>
      </c>
      <c r="BU5" s="47" t="str">
        <f>CONCATENATE(MONTH(Month!BU$5),"M",RIGHT(YEAR(Month!BU$5),2))</f>
        <v>10M11</v>
      </c>
      <c r="BV5" s="47" t="str">
        <f>CONCATENATE(MONTH(Month!BV$5),"M",RIGHT(YEAR(Month!BV$5),2))</f>
        <v>11M11</v>
      </c>
      <c r="BW5" s="47" t="str">
        <f>CONCATENATE(MONTH(Month!BW$5),"M",RIGHT(YEAR(Month!BW$5),2))</f>
        <v>12M11</v>
      </c>
      <c r="BX5" s="47" t="str">
        <f>CONCATENATE(MONTH(Month!BX$5),"M",RIGHT(YEAR(Month!BX$5),2))</f>
        <v>1M12</v>
      </c>
      <c r="BY5" s="47" t="str">
        <f>CONCATENATE(MONTH(Month!BY$5),"M",RIGHT(YEAR(Month!BY$5),2))</f>
        <v>2M12</v>
      </c>
      <c r="BZ5" s="47" t="str">
        <f>CONCATENATE(MONTH(Month!BZ$5),"M",RIGHT(YEAR(Month!BZ$5),2))</f>
        <v>3M12</v>
      </c>
      <c r="CA5" s="47" t="str">
        <f>CONCATENATE(MONTH(Month!CA$5),"M",RIGHT(YEAR(Month!CA$5),2))</f>
        <v>4M12</v>
      </c>
      <c r="CB5" s="47" t="str">
        <f>CONCATENATE(MONTH(Month!CB$5),"M",RIGHT(YEAR(Month!CB$5),2))</f>
        <v>5M12</v>
      </c>
      <c r="CC5" s="47" t="str">
        <f>CONCATENATE(MONTH(Month!CC$5),"M",RIGHT(YEAR(Month!CC$5),2))</f>
        <v>6M12</v>
      </c>
      <c r="CD5" s="47" t="str">
        <f>CONCATENATE(MONTH(Month!CD$5),"M",RIGHT(YEAR(Month!CD$5),2))</f>
        <v>7M12</v>
      </c>
      <c r="CE5" s="47" t="str">
        <f>CONCATENATE(MONTH(Month!CE$5),"M",RIGHT(YEAR(Month!CE$5),2))</f>
        <v>8M12</v>
      </c>
      <c r="CF5" s="47" t="str">
        <f>CONCATENATE(MONTH(Month!CF$5),"M",RIGHT(YEAR(Month!CF$5),2))</f>
        <v>9M12</v>
      </c>
      <c r="CG5" s="47" t="str">
        <f>CONCATENATE(MONTH(Month!CG$5),"M",RIGHT(YEAR(Month!CG$5),2))</f>
        <v>10M12</v>
      </c>
      <c r="CH5" s="47" t="str">
        <f>CONCATENATE(MONTH(Month!CH$5),"M",RIGHT(YEAR(Month!CH$5),2))</f>
        <v>11M12</v>
      </c>
      <c r="CI5" s="47" t="str">
        <f>CONCATENATE(MONTH(Month!CI$5),"M",RIGHT(YEAR(Month!CI$5),2))</f>
        <v>12M12</v>
      </c>
      <c r="CJ5" s="47" t="str">
        <f>CONCATENATE(MONTH(Month!CJ$5),"M",RIGHT(YEAR(Month!CJ$5),2))</f>
        <v>1M13</v>
      </c>
      <c r="CK5" s="47" t="str">
        <f>CONCATENATE(MONTH(Month!CK$5),"M",RIGHT(YEAR(Month!CK$5),2))</f>
        <v>2M13</v>
      </c>
      <c r="CL5" s="47" t="str">
        <f>CONCATENATE(MONTH(Month!CL$5),"M",RIGHT(YEAR(Month!CL$5),2))</f>
        <v>3M13</v>
      </c>
      <c r="CM5" s="47" t="str">
        <f>CONCATENATE(MONTH(Month!CM$5),"M",RIGHT(YEAR(Month!CM$5),2))</f>
        <v>4M13</v>
      </c>
      <c r="CN5" s="47" t="str">
        <f>CONCATENATE(MONTH(Month!CN$5),"M",RIGHT(YEAR(Month!CN$5),2))</f>
        <v>5M13</v>
      </c>
      <c r="CO5" s="47" t="str">
        <f>CONCATENATE(MONTH(Month!CO$5),"M",RIGHT(YEAR(Month!CO$5),2))</f>
        <v>6M13</v>
      </c>
      <c r="CP5" s="47" t="str">
        <f>CONCATENATE(MONTH(Month!CP$5),"M",RIGHT(YEAR(Month!CP$5),2))</f>
        <v>7M13</v>
      </c>
      <c r="CQ5" s="47" t="str">
        <f>CONCATENATE(MONTH(Month!CQ$5),"M",RIGHT(YEAR(Month!CQ$5),2))</f>
        <v>8M13</v>
      </c>
      <c r="CR5" s="47" t="str">
        <f>CONCATENATE(MONTH(Month!CR$5),"M",RIGHT(YEAR(Month!CR$5),2))</f>
        <v>9M13</v>
      </c>
      <c r="CS5" s="47" t="str">
        <f>CONCATENATE(MONTH(Month!CS$5),"M",RIGHT(YEAR(Month!CS$5),2))</f>
        <v>10M13</v>
      </c>
      <c r="CT5" s="47" t="str">
        <f>CONCATENATE(MONTH(Month!CT$5),"M",RIGHT(YEAR(Month!CT$5),2))</f>
        <v>11M13</v>
      </c>
      <c r="CU5" s="47" t="str">
        <f>CONCATENATE(MONTH(Month!CU$5),"M",RIGHT(YEAR(Month!CU$5),2))</f>
        <v>12M13</v>
      </c>
      <c r="CV5" s="47" t="str">
        <f>CONCATENATE(MONTH(Month!CV$5),"M",RIGHT(YEAR(Month!CV$5),2))</f>
        <v>1M14</v>
      </c>
      <c r="CW5" s="47" t="str">
        <f>CONCATENATE(MONTH(Month!CW$5),"M",RIGHT(YEAR(Month!CW$5),2))</f>
        <v>2M14</v>
      </c>
      <c r="CX5" s="47" t="str">
        <f>CONCATENATE(MONTH(Month!CX$5),"M",RIGHT(YEAR(Month!CX$5),2))</f>
        <v>3M14</v>
      </c>
      <c r="CY5" s="47" t="str">
        <f>CONCATENATE(MONTH(Month!CY$5),"M",RIGHT(YEAR(Month!CY$5),2))</f>
        <v>4M14</v>
      </c>
      <c r="CZ5" s="47" t="str">
        <f>CONCATENATE(MONTH(Month!CZ$5),"M",RIGHT(YEAR(Month!CZ$5),2))</f>
        <v>5M14</v>
      </c>
      <c r="DA5" s="47" t="str">
        <f>CONCATENATE(MONTH(Month!DA$5),"M",RIGHT(YEAR(Month!DA$5),2))</f>
        <v>6M14</v>
      </c>
      <c r="DB5" s="47" t="str">
        <f>CONCATENATE(MONTH(Month!DB$5),"M",RIGHT(YEAR(Month!DB$5),2))</f>
        <v>7M14</v>
      </c>
      <c r="DC5" s="47" t="str">
        <f>CONCATENATE(MONTH(Month!DC$5),"M",RIGHT(YEAR(Month!DC$5),2))</f>
        <v>8M14</v>
      </c>
      <c r="DD5" s="47" t="str">
        <f>CONCATENATE(MONTH(Month!DD$5),"M",RIGHT(YEAR(Month!DD$5),2))</f>
        <v>9M14</v>
      </c>
      <c r="DE5" s="47" t="str">
        <f>CONCATENATE(MONTH(Month!DE$5),"M",RIGHT(YEAR(Month!DE$5),2))</f>
        <v>10M14</v>
      </c>
      <c r="DF5" s="47" t="str">
        <f>CONCATENATE(MONTH(Month!DF$5),"M",RIGHT(YEAR(Month!DF$5),2))</f>
        <v>11M14</v>
      </c>
      <c r="DG5" s="47" t="str">
        <f>CONCATENATE(MONTH(Month!DG$5),"M",RIGHT(YEAR(Month!DG$5),2))</f>
        <v>12M14</v>
      </c>
      <c r="DH5" s="47" t="str">
        <f>CONCATENATE(MONTH(Month!DH$5),"M",RIGHT(YEAR(Month!DH$5),2))</f>
        <v>1M15</v>
      </c>
      <c r="DI5" s="47" t="str">
        <f>CONCATENATE(MONTH(Month!DI$5),"M",RIGHT(YEAR(Month!DI$5),2))</f>
        <v>2M15</v>
      </c>
      <c r="DJ5" s="47" t="str">
        <f>CONCATENATE(MONTH(Month!DJ$5),"M",RIGHT(YEAR(Month!DJ$5),2))</f>
        <v>3M15</v>
      </c>
      <c r="DK5" s="47" t="str">
        <f>CONCATENATE(MONTH(Month!DK$5),"M",RIGHT(YEAR(Month!DK$5),2))</f>
        <v>4M15</v>
      </c>
      <c r="DL5" s="47" t="str">
        <f>CONCATENATE(MONTH(Month!DL$5),"M",RIGHT(YEAR(Month!DL$5),2))</f>
        <v>5M15</v>
      </c>
      <c r="DM5" s="47" t="str">
        <f>CONCATENATE(MONTH(Month!DM$5),"M",RIGHT(YEAR(Month!DM$5),2))</f>
        <v>6M15</v>
      </c>
      <c r="DN5" s="47" t="str">
        <f>CONCATENATE(MONTH(Month!DN$5),"M",RIGHT(YEAR(Month!DN$5),2))</f>
        <v>7M15</v>
      </c>
      <c r="DO5" s="47" t="str">
        <f>CONCATENATE(MONTH(Month!DO$5),"M",RIGHT(YEAR(Month!DO$5),2))</f>
        <v>8M15</v>
      </c>
      <c r="DP5" s="47" t="str">
        <f>CONCATENATE(MONTH(Month!DP$5),"M",RIGHT(YEAR(Month!DP$5),2))</f>
        <v>9M15</v>
      </c>
      <c r="DQ5" s="47" t="str">
        <f>CONCATENATE(MONTH(Month!DQ$5),"M",RIGHT(YEAR(Month!DQ$5),2))</f>
        <v>10M15</v>
      </c>
      <c r="DR5" s="47" t="str">
        <f>CONCATENATE(MONTH(Month!DR$5),"M",RIGHT(YEAR(Month!DR$5),2))</f>
        <v>11M15</v>
      </c>
      <c r="DS5" s="47" t="str">
        <f>CONCATENATE(MONTH(Month!DS$5),"M",RIGHT(YEAR(Month!DS$5),2))</f>
        <v>12M15</v>
      </c>
      <c r="DT5" s="47" t="str">
        <f>CONCATENATE(MONTH(Month!DT$5),"M",RIGHT(YEAR(Month!DT$5),2))</f>
        <v>1M16</v>
      </c>
      <c r="DU5" s="47" t="str">
        <f>CONCATENATE(MONTH(Month!DU$5),"M",RIGHT(YEAR(Month!DU$5),2))</f>
        <v>2M16</v>
      </c>
      <c r="DV5" s="47" t="str">
        <f>CONCATENATE(MONTH(Month!DV$5),"M",RIGHT(YEAR(Month!DV$5),2))</f>
        <v>3M16</v>
      </c>
      <c r="DW5" s="47" t="str">
        <f>CONCATENATE(MONTH(Month!DW$5),"M",RIGHT(YEAR(Month!DW$5),2))</f>
        <v>4M16</v>
      </c>
      <c r="DX5" s="47" t="str">
        <f>CONCATENATE(MONTH(Month!DX$5),"M",RIGHT(YEAR(Month!DX$5),2))</f>
        <v>5M16</v>
      </c>
      <c r="DY5" s="47" t="str">
        <f>CONCATENATE(MONTH(Month!DY$5),"M",RIGHT(YEAR(Month!DY$5),2))</f>
        <v>6M16</v>
      </c>
      <c r="DZ5" s="47" t="str">
        <f>CONCATENATE(MONTH(Month!DZ$5),"M",RIGHT(YEAR(Month!DZ$5),2))</f>
        <v>7M16</v>
      </c>
      <c r="EA5" s="47" t="str">
        <f>CONCATENATE(MONTH(Month!EA$5),"M",RIGHT(YEAR(Month!EA$5),2))</f>
        <v>8M16</v>
      </c>
      <c r="EB5" s="47" t="str">
        <f>CONCATENATE(MONTH(Month!EB$5),"M",RIGHT(YEAR(Month!EB$5),2))</f>
        <v>9M16</v>
      </c>
      <c r="EC5" s="47" t="str">
        <f>CONCATENATE(MONTH(Month!EC$5),"M",RIGHT(YEAR(Month!EC$5),2))</f>
        <v>10M16</v>
      </c>
      <c r="ED5" s="47" t="str">
        <f>CONCATENATE(MONTH(Month!ED$5),"M",RIGHT(YEAR(Month!ED$5),2))</f>
        <v>11M16</v>
      </c>
      <c r="EE5" s="47" t="str">
        <f>CONCATENATE(MONTH(Month!EE$5),"M",RIGHT(YEAR(Month!EE$5),2))</f>
        <v>12M16</v>
      </c>
      <c r="EF5" s="47" t="str">
        <f>CONCATENATE(MONTH(Month!EF$5),"M",RIGHT(YEAR(Month!EF$5),2))</f>
        <v>1M17</v>
      </c>
      <c r="EG5" s="47" t="str">
        <f>CONCATENATE(MONTH(Month!EG$5),"M",RIGHT(YEAR(Month!EG$5),2))</f>
        <v>2M17</v>
      </c>
      <c r="EH5" s="47" t="str">
        <f>CONCATENATE(MONTH(Month!EH$5),"M",RIGHT(YEAR(Month!EH$5),2))</f>
        <v>3M17</v>
      </c>
      <c r="EI5" s="47" t="str">
        <f>CONCATENATE(MONTH(Month!EI$5),"M",RIGHT(YEAR(Month!EI$5),2))</f>
        <v>4M17</v>
      </c>
      <c r="EJ5" s="47" t="str">
        <f>CONCATENATE(MONTH(Month!EJ$5),"M",RIGHT(YEAR(Month!EJ$5),2))</f>
        <v>5M17</v>
      </c>
      <c r="EK5" s="47" t="str">
        <f>CONCATENATE(MONTH(Month!EK$5),"M",RIGHT(YEAR(Month!EK$5),2))</f>
        <v>6M17</v>
      </c>
      <c r="EL5" s="47" t="str">
        <f>CONCATENATE(MONTH(Month!EL$5),"M",RIGHT(YEAR(Month!EL$5),2))</f>
        <v>7M17</v>
      </c>
      <c r="EM5" s="47" t="str">
        <f>CONCATENATE(MONTH(Month!EM$5),"M",RIGHT(YEAR(Month!EM$5),2))</f>
        <v>8M17</v>
      </c>
      <c r="EN5" s="47" t="str">
        <f>CONCATENATE(MONTH(Month!EN$5),"M",RIGHT(YEAR(Month!EN$5),2))</f>
        <v>9M17</v>
      </c>
      <c r="EO5" s="47" t="str">
        <f>CONCATENATE(MONTH(Month!EO$5),"M",RIGHT(YEAR(Month!EO$5),2))</f>
        <v>10M17</v>
      </c>
      <c r="EP5" s="47" t="str">
        <f>CONCATENATE(MONTH(Month!EP$5),"M",RIGHT(YEAR(Month!EP$5),2))</f>
        <v>11M17</v>
      </c>
      <c r="EQ5" s="47" t="str">
        <f>CONCATENATE(MONTH(Month!EQ$5),"M",RIGHT(YEAR(Month!EQ$5),2))</f>
        <v>12M17</v>
      </c>
      <c r="ER5" s="47" t="str">
        <f>CONCATENATE(MONTH(Month!ER$5),"M",RIGHT(YEAR(Month!ER$5),2))</f>
        <v>1M18</v>
      </c>
      <c r="ES5" s="47" t="str">
        <f>CONCATENATE(MONTH(Month!ES$5),"M",RIGHT(YEAR(Month!ES$5),2))</f>
        <v>2M18</v>
      </c>
      <c r="ET5" s="47" t="str">
        <f>CONCATENATE(MONTH(Month!ET$5),"M",RIGHT(YEAR(Month!ET$5),2))</f>
        <v>3M18</v>
      </c>
      <c r="EU5" s="47" t="str">
        <f>CONCATENATE(MONTH(Month!EU$5),"M",RIGHT(YEAR(Month!EU$5),2))</f>
        <v>4M18</v>
      </c>
      <c r="EV5" s="47" t="str">
        <f>CONCATENATE(MONTH(Month!EV$5),"M",RIGHT(YEAR(Month!EV$5),2))</f>
        <v>5M18</v>
      </c>
      <c r="EW5" s="47" t="str">
        <f>CONCATENATE(MONTH(Month!EW$5),"M",RIGHT(YEAR(Month!EW$5),2))</f>
        <v>6M18</v>
      </c>
      <c r="EX5" s="47" t="str">
        <f>CONCATENATE(MONTH(Month!EX$5),"M",RIGHT(YEAR(Month!EX$5),2))</f>
        <v>7M18</v>
      </c>
      <c r="EY5" s="47" t="str">
        <f>CONCATENATE(MONTH(Month!EY$5),"M",RIGHT(YEAR(Month!EY$5),2))</f>
        <v>8M18</v>
      </c>
      <c r="EZ5" s="47" t="str">
        <f>CONCATENATE(MONTH(Month!EZ$5),"M",RIGHT(YEAR(Month!EZ$5),2))</f>
        <v>9M18</v>
      </c>
      <c r="FA5" s="47" t="str">
        <f>CONCATENATE(MONTH(Month!FA$5),"M",RIGHT(YEAR(Month!FA$5),2))</f>
        <v>10M18</v>
      </c>
      <c r="FB5" s="47" t="str">
        <f>CONCATENATE(MONTH(Month!FB$5),"M",RIGHT(YEAR(Month!FB$5),2))</f>
        <v>11M18</v>
      </c>
      <c r="FC5" s="47" t="str">
        <f>CONCATENATE(MONTH(Month!FC$5),"M",RIGHT(YEAR(Month!FC$5),2))</f>
        <v>12M18</v>
      </c>
      <c r="FD5" s="47" t="str">
        <f>CONCATENATE(MONTH(Month!FD$5),"M",RIGHT(YEAR(Month!FD$5),2))</f>
        <v>1M19</v>
      </c>
      <c r="FE5" s="47" t="str">
        <f>CONCATENATE(MONTH(Month!FE$5),"M",RIGHT(YEAR(Month!FE$5),2))</f>
        <v>2M19</v>
      </c>
      <c r="FF5" s="47" t="str">
        <f>CONCATENATE(MONTH(Month!FF$5),"M",RIGHT(YEAR(Month!FF$5),2))</f>
        <v>3M19</v>
      </c>
      <c r="FG5" s="47" t="str">
        <f>CONCATENATE(MONTH(Month!FG$5),"M",RIGHT(YEAR(Month!FG$5),2))</f>
        <v>4M19</v>
      </c>
      <c r="FH5" s="47" t="str">
        <f>CONCATENATE(MONTH(Month!FH$5),"M",RIGHT(YEAR(Month!FH$5),2))</f>
        <v>5M19</v>
      </c>
      <c r="FI5" s="47" t="str">
        <f>CONCATENATE(MONTH(Month!FI$5),"M",RIGHT(YEAR(Month!FI$5),2))</f>
        <v>6M19</v>
      </c>
      <c r="FJ5" s="47" t="str">
        <f>CONCATENATE(MONTH(Month!FJ$5),"M",RIGHT(YEAR(Month!FJ$5),2))</f>
        <v>7M19</v>
      </c>
      <c r="FK5" s="47" t="str">
        <f>CONCATENATE(MONTH(Month!FK$5),"M",RIGHT(YEAR(Month!FK$5),2))</f>
        <v>8M19</v>
      </c>
      <c r="FL5" s="47" t="str">
        <f>CONCATENATE(MONTH(Month!FL$5),"M",RIGHT(YEAR(Month!FL$5),2))</f>
        <v>9M19</v>
      </c>
      <c r="FM5" s="47" t="str">
        <f>CONCATENATE(MONTH(Month!FM$5),"M",RIGHT(YEAR(Month!FM$5),2))</f>
        <v>10M19</v>
      </c>
      <c r="FN5" s="47" t="str">
        <f>CONCATENATE(MONTH(Month!FN$5),"M",RIGHT(YEAR(Month!FN$5),2))</f>
        <v>11M19</v>
      </c>
      <c r="FO5" s="47" t="str">
        <f>CONCATENATE(MONTH(Month!FO$5),"M",RIGHT(YEAR(Month!FO$5),2))</f>
        <v>12M19</v>
      </c>
      <c r="FP5" s="47" t="str">
        <f>CONCATENATE(MONTH(Month!FP$5),"M",RIGHT(YEAR(Month!FP$5),2))</f>
        <v>1M20</v>
      </c>
      <c r="FQ5" s="47" t="str">
        <f>CONCATENATE(MONTH(Month!FQ$5),"M",RIGHT(YEAR(Month!FQ$5),2))</f>
        <v>2M20</v>
      </c>
      <c r="FR5" s="47" t="str">
        <f>CONCATENATE(MONTH(Month!FR$5),"M",RIGHT(YEAR(Month!FR$5),2))</f>
        <v>3M20</v>
      </c>
      <c r="FS5" s="47" t="str">
        <f>CONCATENATE(MONTH(Month!FS$5),"M",RIGHT(YEAR(Month!FS$5),2))</f>
        <v>4M20</v>
      </c>
      <c r="FT5" s="47" t="str">
        <f>CONCATENATE(MONTH(Month!FT$5),"M",RIGHT(YEAR(Month!FT$5),2))</f>
        <v>5M20</v>
      </c>
      <c r="FU5" s="47" t="str">
        <f>CONCATENATE(MONTH(Month!FU$5),"M",RIGHT(YEAR(Month!FU$5),2))</f>
        <v>6M20</v>
      </c>
      <c r="FV5" s="47" t="str">
        <f>CONCATENATE(MONTH(Month!FV$5),"M",RIGHT(YEAR(Month!FV$5),2))</f>
        <v>7M20</v>
      </c>
      <c r="FW5" s="47" t="str">
        <f>CONCATENATE(MONTH(Month!FW$5),"M",RIGHT(YEAR(Month!FW$5),2))</f>
        <v>8M20</v>
      </c>
      <c r="FX5" s="47" t="str">
        <f>CONCATENATE(MONTH(Month!FX$5),"M",RIGHT(YEAR(Month!FX$5),2))</f>
        <v>9M20</v>
      </c>
      <c r="FY5" s="47" t="str">
        <f>CONCATENATE(MONTH(Month!FY$5),"M",RIGHT(YEAR(Month!FY$5),2))</f>
        <v>10M20</v>
      </c>
      <c r="FZ5" s="47" t="str">
        <f>CONCATENATE(MONTH(Month!FZ$5),"M",RIGHT(YEAR(Month!FZ$5),2))</f>
        <v>11M20</v>
      </c>
      <c r="GA5" s="47" t="str">
        <f>CONCATENATE(MONTH(Month!GA$5),"M",RIGHT(YEAR(Month!GA$5),2))</f>
        <v>12M20</v>
      </c>
      <c r="GB5" s="47" t="str">
        <f>CONCATENATE(MONTH(Month!GB$5),"M",RIGHT(YEAR(Month!GB$5),2))</f>
        <v>1M21</v>
      </c>
      <c r="GC5" s="47" t="str">
        <f>CONCATENATE(MONTH(Month!GC$5),"M",RIGHT(YEAR(Month!GC$5),2))</f>
        <v>2M21</v>
      </c>
      <c r="GD5" s="47" t="str">
        <f>CONCATENATE(MONTH(Month!GD$5),"M",RIGHT(YEAR(Month!GD$5),2))</f>
        <v>3M21</v>
      </c>
      <c r="GE5" s="47" t="str">
        <f>CONCATENATE(MONTH(Month!GE$5),"M",RIGHT(YEAR(Month!GE$5),2))</f>
        <v>4M21</v>
      </c>
      <c r="GF5" s="47" t="str">
        <f>CONCATENATE(MONTH(Month!GF$5),"M",RIGHT(YEAR(Month!GF$5),2))</f>
        <v>5M21</v>
      </c>
      <c r="GG5" s="47" t="str">
        <f>CONCATENATE(MONTH(Month!GG$5),"M",RIGHT(YEAR(Month!GG$5),2))</f>
        <v>6M21</v>
      </c>
      <c r="GH5" s="47" t="str">
        <f>CONCATENATE(MONTH(Month!GH$5),"M",RIGHT(YEAR(Month!GH$5),2))</f>
        <v>7M21</v>
      </c>
      <c r="GI5" s="47" t="str">
        <f>CONCATENATE(MONTH(Month!GI$5),"M",RIGHT(YEAR(Month!GI$5),2))</f>
        <v>8M21</v>
      </c>
      <c r="GJ5" s="47" t="str">
        <f>CONCATENATE(MONTH(Month!GJ$5),"M",RIGHT(YEAR(Month!GJ$5),2))</f>
        <v>9M21</v>
      </c>
      <c r="GK5" s="47" t="str">
        <f>CONCATENATE(MONTH(Month!GK$5),"M",RIGHT(YEAR(Month!GK$5),2))</f>
        <v>10M21</v>
      </c>
      <c r="GL5" s="47" t="str">
        <f>CONCATENATE(MONTH(Month!GL$5),"M",RIGHT(YEAR(Month!GL$5),2))</f>
        <v>11M21</v>
      </c>
      <c r="GM5" s="47" t="str">
        <f>CONCATENATE(MONTH(Month!GM$5),"M",RIGHT(YEAR(Month!GM$5),2))</f>
        <v>12M21</v>
      </c>
      <c r="GN5" s="47" t="str">
        <f>CONCATENATE(MONTH(Month!GN$5),"M",RIGHT(YEAR(Month!GN$5),2))</f>
        <v>1M22</v>
      </c>
      <c r="GO5" s="47" t="str">
        <f>CONCATENATE(MONTH(Month!GO$5),"M",RIGHT(YEAR(Month!GO$5),2))</f>
        <v>2M22</v>
      </c>
      <c r="GP5" s="47" t="str">
        <f>CONCATENATE(MONTH(Month!GP$5),"M",RIGHT(YEAR(Month!GP$5),2))</f>
        <v>3M22</v>
      </c>
      <c r="GQ5" s="47" t="str">
        <f>CONCATENATE(MONTH(Month!GQ$5),"M",RIGHT(YEAR(Month!GQ$5),2))</f>
        <v>4M22</v>
      </c>
      <c r="GR5" s="47" t="str">
        <f>CONCATENATE(MONTH(Month!GR$5),"M",RIGHT(YEAR(Month!GR$5),2))</f>
        <v>5M22</v>
      </c>
      <c r="GS5" s="47" t="str">
        <f>CONCATENATE(MONTH(Month!GS$5),"M",RIGHT(YEAR(Month!GS$5),2))</f>
        <v>6M22</v>
      </c>
      <c r="GT5" s="47" t="str">
        <f>CONCATENATE(MONTH(Month!GT$5),"M",RIGHT(YEAR(Month!GT$5),2))</f>
        <v>7M22</v>
      </c>
      <c r="GU5" s="47" t="str">
        <f>CONCATENATE(MONTH(Month!GU$5),"M",RIGHT(YEAR(Month!GU$5),2))</f>
        <v>8M22</v>
      </c>
      <c r="GV5" s="47" t="str">
        <f>CONCATENATE(MONTH(Month!GV$5),"M",RIGHT(YEAR(Month!GV$5),2))</f>
        <v>9M22</v>
      </c>
      <c r="GW5" s="47" t="str">
        <f>CONCATENATE(MONTH(Month!GW$5),"M",RIGHT(YEAR(Month!GW$5),2))</f>
        <v>10M22</v>
      </c>
      <c r="GX5" s="47" t="str">
        <f>CONCATENATE(MONTH(Month!GX$5),"M",RIGHT(YEAR(Month!GX$5),2))</f>
        <v>11M22</v>
      </c>
      <c r="GY5" s="47" t="str">
        <f>CONCATENATE(MONTH(Month!GY$5),"M",RIGHT(YEAR(Month!GY$5),2))</f>
        <v>12M22</v>
      </c>
      <c r="GZ5" s="47" t="str">
        <f>CONCATENATE(MONTH(Month!GZ$5),"M",RIGHT(YEAR(Month!GZ$5),2))</f>
        <v>1M23</v>
      </c>
      <c r="HA5" s="47" t="str">
        <f>CONCATENATE(MONTH(Month!HA$5),"M",RIGHT(YEAR(Month!HA$5),2))</f>
        <v>2M23</v>
      </c>
      <c r="HB5" s="47" t="str">
        <f>CONCATENATE(MONTH(Month!HB$5),"M",RIGHT(YEAR(Month!HB$5),2))</f>
        <v>3M23</v>
      </c>
      <c r="HC5" s="47" t="str">
        <f>CONCATENATE(MONTH(Month!HC$5),"M",RIGHT(YEAR(Month!HC$5),2))</f>
        <v>4M23</v>
      </c>
      <c r="HD5" s="47" t="str">
        <f>CONCATENATE(MONTH(Month!HD$5),"M",RIGHT(YEAR(Month!HD$5),2))</f>
        <v>5M23</v>
      </c>
      <c r="HE5" s="47" t="str">
        <f>CONCATENATE(MONTH(Month!HE$5),"M",RIGHT(YEAR(Month!HE$5),2))</f>
        <v>6M23</v>
      </c>
      <c r="HF5" s="47" t="str">
        <f>CONCATENATE(MONTH(Month!HF$5),"M",RIGHT(YEAR(Month!HF$5),2))</f>
        <v>7M23</v>
      </c>
      <c r="HG5" s="47" t="str">
        <f>CONCATENATE(MONTH(Month!HG$5),"M",RIGHT(YEAR(Month!HG$5),2))</f>
        <v>8M23</v>
      </c>
      <c r="HH5" s="47" t="str">
        <f>CONCATENATE(MONTH(Month!HH$5),"M",RIGHT(YEAR(Month!HH$5),2))</f>
        <v>9M23</v>
      </c>
      <c r="HI5" s="47" t="str">
        <f>CONCATENATE(MONTH(Month!HI$5),"M",RIGHT(YEAR(Month!HI$5),2))</f>
        <v>10M23</v>
      </c>
      <c r="HJ5" s="47" t="str">
        <f>CONCATENATE(MONTH(Month!HJ$5),"M",RIGHT(YEAR(Month!HJ$5),2))</f>
        <v>11M23</v>
      </c>
      <c r="HK5" s="47" t="str">
        <f>CONCATENATE(MONTH(Month!HK$5),"M",RIGHT(YEAR(Month!HK$5),2))</f>
        <v>12M23</v>
      </c>
      <c r="HL5" s="47" t="str">
        <f>CONCATENATE(MONTH(Month!HL$5),"M",RIGHT(YEAR(Month!HL$5),2))</f>
        <v>1M24</v>
      </c>
      <c r="HM5" s="47" t="str">
        <f>CONCATENATE(MONTH(Month!HM$5),"M",RIGHT(YEAR(Month!HM$5),2))</f>
        <v>2M24</v>
      </c>
      <c r="HN5" s="47" t="str">
        <f>CONCATENATE(MONTH(Month!HN$5),"M",RIGHT(YEAR(Month!HN$5),2))</f>
        <v>3M24</v>
      </c>
      <c r="HO5" s="47" t="str">
        <f>CONCATENATE(MONTH(Month!HO$5),"M",RIGHT(YEAR(Month!HO$5),2))</f>
        <v>4M24</v>
      </c>
      <c r="HP5" s="47" t="str">
        <f>CONCATENATE(MONTH(Month!HP$5),"M",RIGHT(YEAR(Month!HP$5),2))</f>
        <v>5M24</v>
      </c>
      <c r="HQ5" s="47" t="str">
        <f>CONCATENATE(MONTH(Month!HQ$5),"M",RIGHT(YEAR(Month!HQ$5),2))</f>
        <v>6M24</v>
      </c>
      <c r="HR5" s="47" t="str">
        <f>CONCATENATE(MONTH(Month!HR$5),"M",RIGHT(YEAR(Month!HR$5),2))</f>
        <v>7M24</v>
      </c>
      <c r="HS5" s="47" t="str">
        <f>CONCATENATE(MONTH(Month!HS$5),"M",RIGHT(YEAR(Month!HS$5),2))</f>
        <v>8M24</v>
      </c>
      <c r="HT5" s="202"/>
      <c r="HU5" s="202"/>
      <c r="HV5" s="202"/>
    </row>
    <row r="6" ht="13.5" customHeight="1">
      <c r="A6" s="190">
        <f t="shared" ref="A6:A53" si="3">A5+1</f>
        <v>2</v>
      </c>
      <c r="B6" s="51" t="s">
        <v>10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203"/>
      <c r="HA6" s="203"/>
      <c r="HB6" s="203"/>
      <c r="HC6" s="203"/>
      <c r="HD6" s="203"/>
      <c r="HE6" s="203"/>
      <c r="HF6" s="203"/>
      <c r="HG6" s="203"/>
      <c r="HH6" s="203"/>
      <c r="HI6" s="203"/>
      <c r="HJ6" s="203"/>
      <c r="HK6" s="203"/>
      <c r="HL6" s="203"/>
      <c r="HM6" s="203"/>
      <c r="HN6" s="203"/>
      <c r="HO6" s="203"/>
      <c r="HP6" s="203"/>
      <c r="HQ6" s="203"/>
      <c r="HR6" s="203"/>
      <c r="HS6" s="203"/>
      <c r="HT6" s="204"/>
      <c r="HU6" s="204"/>
      <c r="HV6" s="204"/>
    </row>
    <row r="7" ht="13.5" customHeight="1">
      <c r="A7" s="190">
        <f t="shared" si="3"/>
        <v>3</v>
      </c>
      <c r="B7" s="54" t="s">
        <v>11</v>
      </c>
      <c r="C7" s="55"/>
      <c r="D7" s="55">
        <f>SUM(Month!$D7:D7)</f>
        <v>17.899</v>
      </c>
      <c r="E7" s="55">
        <f>SUM(Month!$D7:E7)</f>
        <v>36.247</v>
      </c>
      <c r="F7" s="55">
        <f>SUM(Month!$D7:F7)</f>
        <v>57.64</v>
      </c>
      <c r="G7" s="55">
        <f>SUM(Month!$D7:G7)</f>
        <v>77.683</v>
      </c>
      <c r="H7" s="55">
        <f>SUM(Month!$D7:H7)</f>
        <v>100.807</v>
      </c>
      <c r="I7" s="55">
        <f>SUM(Month!$D7:I7)</f>
        <v>122.495</v>
      </c>
      <c r="J7" s="55">
        <f>SUM(Month!$D7:J7)</f>
        <v>145.44</v>
      </c>
      <c r="K7" s="55">
        <f>SUM(Month!$D7:K7)</f>
        <v>173.571</v>
      </c>
      <c r="L7" s="55">
        <f>SUM(Month!$D7:L7)</f>
        <v>197.209</v>
      </c>
      <c r="M7" s="55">
        <f>SUM(Month!$D7:M7)</f>
        <v>220.37</v>
      </c>
      <c r="N7" s="55">
        <f>SUM(Month!$D7:N7)</f>
        <v>242.206</v>
      </c>
      <c r="O7" s="55">
        <f>SUM(Month!$D7:O7)</f>
        <v>266.19</v>
      </c>
      <c r="P7" s="55">
        <f>SUM(Month!$P7:P7)</f>
        <v>22.043</v>
      </c>
      <c r="Q7" s="55">
        <f>SUM(Month!$P7:Q7)</f>
        <v>41.378</v>
      </c>
      <c r="R7" s="55">
        <f>SUM(Month!$P7:R7)</f>
        <v>65.028</v>
      </c>
      <c r="S7" s="55">
        <f>SUM(Month!$P7:S7)</f>
        <v>88.304</v>
      </c>
      <c r="T7" s="55">
        <f>SUM(Month!$P7:T7)</f>
        <v>114.971</v>
      </c>
      <c r="U7" s="55">
        <f>SUM(Month!$P7:U7)</f>
        <v>139.109</v>
      </c>
      <c r="V7" s="55">
        <f>SUM(Month!$P7:V7)</f>
        <v>168.203</v>
      </c>
      <c r="W7" s="55">
        <f>SUM(Month!$P7:W7)</f>
        <v>194.267</v>
      </c>
      <c r="X7" s="55">
        <f>SUM(Month!$P7:X7)</f>
        <v>217.016</v>
      </c>
      <c r="Y7" s="55">
        <f>SUM(Month!$P7:Y7)</f>
        <v>245.576</v>
      </c>
      <c r="Z7" s="55">
        <f>SUM(Month!$P7:Z7)</f>
        <v>271.252</v>
      </c>
      <c r="AA7" s="55">
        <f>SUM(Month!$P7:AA7)</f>
        <v>296.966</v>
      </c>
      <c r="AB7" s="55">
        <f>SUM(Month!$AB7:AB7)</f>
        <v>21.907</v>
      </c>
      <c r="AC7" s="55">
        <f>SUM(Month!$AB7:AC7)</f>
        <v>45.372</v>
      </c>
      <c r="AD7" s="55">
        <f>SUM(Month!$AB7:AD7)</f>
        <v>70.093</v>
      </c>
      <c r="AE7" s="55">
        <f>SUM(Month!$AB7:AE7)</f>
        <v>92.716</v>
      </c>
      <c r="AF7" s="55">
        <f>SUM(Month!$AB7:AF7)</f>
        <v>116.849</v>
      </c>
      <c r="AG7" s="55">
        <f>SUM(Month!$AB7:AG7)</f>
        <v>144.549</v>
      </c>
      <c r="AH7" s="55">
        <f>SUM(Month!$AB7:AH7)</f>
        <v>169.859</v>
      </c>
      <c r="AI7" s="55">
        <f>SUM(Month!$AB7:AI7)</f>
        <v>198.033</v>
      </c>
      <c r="AJ7" s="55">
        <f>SUM(Month!$AB7:AJ7)</f>
        <v>227.301</v>
      </c>
      <c r="AK7" s="55">
        <f>SUM(Month!$AB7:AK7)</f>
        <v>258.74</v>
      </c>
      <c r="AL7" s="55">
        <f>SUM(Month!$AB7:AL7)</f>
        <v>285.085</v>
      </c>
      <c r="AM7" s="55">
        <f>SUM(Month!$AB7:AM7)</f>
        <v>311.355</v>
      </c>
      <c r="AN7" s="55">
        <f>SUM(Month!$AN7:AN7)</f>
        <v>21.022</v>
      </c>
      <c r="AO7" s="55">
        <f>SUM(Month!$AN7:AO7)</f>
        <v>41.45</v>
      </c>
      <c r="AP7" s="55">
        <f>SUM(Month!$AN7:AP7)</f>
        <v>65.595</v>
      </c>
      <c r="AQ7" s="55">
        <f>SUM(Month!$AN7:AQ7)</f>
        <v>89.408</v>
      </c>
      <c r="AR7" s="55">
        <f>SUM(Month!$AN7:AR7)</f>
        <v>114.924</v>
      </c>
      <c r="AS7" s="55">
        <f>SUM(Month!$AN7:AS7)</f>
        <v>143.71</v>
      </c>
      <c r="AT7" s="55">
        <f>SUM(Month!$AN7:AT7)</f>
        <v>171.779</v>
      </c>
      <c r="AU7" s="55">
        <f>SUM(Month!$AN7:AU7)</f>
        <v>199.614</v>
      </c>
      <c r="AV7" s="55">
        <f>SUM(Month!$AN7:AV7)</f>
        <v>225.741</v>
      </c>
      <c r="AW7" s="55">
        <f>SUM(Month!$AN7:AW7)</f>
        <v>255.204</v>
      </c>
      <c r="AX7" s="55">
        <f>SUM(Month!$AN7:AX7)</f>
        <v>277.991</v>
      </c>
      <c r="AY7" s="55">
        <f>SUM(Month!$AN7:AY7)</f>
        <v>303.086</v>
      </c>
      <c r="AZ7" s="55">
        <f>SUM(Month!$AZ7:AZ7)</f>
        <v>21.542</v>
      </c>
      <c r="BA7" s="55">
        <f>SUM(Month!$AZ7:BA7)</f>
        <v>41.243</v>
      </c>
      <c r="BB7" s="55">
        <f>SUM(Month!$AZ7:BB7)</f>
        <v>66.316</v>
      </c>
      <c r="BC7" s="55">
        <f>SUM(Month!$AZ7:BC7)</f>
        <v>87.919</v>
      </c>
      <c r="BD7" s="55">
        <f>SUM(Month!$AZ7:BD7)</f>
        <v>112.218</v>
      </c>
      <c r="BE7" s="55">
        <f>SUM(Month!$AZ7:BE7)</f>
        <v>139.614</v>
      </c>
      <c r="BF7" s="55">
        <f>SUM(Month!$AZ7:BF7)</f>
        <v>166.023</v>
      </c>
      <c r="BG7" s="55">
        <f>SUM(Month!$AZ7:BG7)</f>
        <v>195.087</v>
      </c>
      <c r="BH7" s="55">
        <f>SUM(Month!$AZ7:BH7)</f>
        <v>222.511</v>
      </c>
      <c r="BI7" s="55">
        <f>SUM(Month!$AZ7:BI7)</f>
        <v>248.864</v>
      </c>
      <c r="BJ7" s="55">
        <f>SUM(Month!$AZ7:BJ7)</f>
        <v>276.781</v>
      </c>
      <c r="BK7" s="55">
        <f>SUM(Month!$AZ7:BK7)</f>
        <v>302.137</v>
      </c>
      <c r="BL7" s="55">
        <f>SUM(Month!$BL7:BL7)</f>
        <v>21.777</v>
      </c>
      <c r="BM7" s="55">
        <f>SUM(Month!$BL7:BM7)</f>
        <v>44.892</v>
      </c>
      <c r="BN7" s="55">
        <f>SUM(Month!$BL7:BN7)</f>
        <v>70.042</v>
      </c>
      <c r="BO7" s="55">
        <f>SUM(Month!$BL7:BO7)</f>
        <v>96.549</v>
      </c>
      <c r="BP7" s="55">
        <f>SUM(Month!$BL7:BP7)</f>
        <v>123.875</v>
      </c>
      <c r="BQ7" s="55">
        <f>SUM(Month!$BL7:BQ7)</f>
        <v>151.765</v>
      </c>
      <c r="BR7" s="55">
        <f>SUM(Month!$BL7:BR7)</f>
        <v>184.429</v>
      </c>
      <c r="BS7" s="55">
        <f>SUM(Month!$BL7:BS7)</f>
        <v>211.544</v>
      </c>
      <c r="BT7" s="55">
        <f>SUM(Month!$BL7:BT7)</f>
        <v>243.278</v>
      </c>
      <c r="BU7" s="55">
        <f>SUM(Month!$BL7:BU7)</f>
        <v>273.6</v>
      </c>
      <c r="BV7" s="55">
        <f>SUM(Month!$BL7:BV7)</f>
        <v>298.264</v>
      </c>
      <c r="BW7" s="55">
        <f>SUM(Month!$BL7:BW7)</f>
        <v>326.55</v>
      </c>
      <c r="BX7" s="55">
        <f>SUM(Month!$BX7:BX7)</f>
        <v>25.223</v>
      </c>
      <c r="BY7" s="55">
        <f>SUM(Month!$BX7:BY7)</f>
        <v>51.028</v>
      </c>
      <c r="BZ7" s="55">
        <f>SUM(Month!$BX7:BZ7)</f>
        <v>77.062</v>
      </c>
      <c r="CA7" s="55">
        <f>SUM(Month!$BX7:CA7)</f>
        <v>102.119</v>
      </c>
      <c r="CB7" s="55">
        <f>SUM(Month!$BX7:CB7)</f>
        <v>127.751</v>
      </c>
      <c r="CC7" s="55">
        <f>SUM(Month!$BX7:CC7)</f>
        <v>155.1</v>
      </c>
      <c r="CD7" s="55">
        <f>SUM(Month!$BX7:CD7)</f>
        <v>184.732</v>
      </c>
      <c r="CE7" s="55">
        <f>SUM(Month!$BX7:CE7)</f>
        <v>216.095</v>
      </c>
      <c r="CF7" s="55">
        <f>SUM(Month!$BX7:CF7)</f>
        <v>243.862</v>
      </c>
      <c r="CG7" s="55">
        <f>SUM(Month!$BX7:CG7)</f>
        <v>277.883</v>
      </c>
      <c r="CH7" s="55">
        <f>SUM(Month!$BX7:CH7)</f>
        <v>303.705</v>
      </c>
      <c r="CI7" s="55">
        <f>SUM(Month!$BX7:CI7)</f>
        <v>329.602</v>
      </c>
      <c r="CJ7" s="55">
        <f>SUM(Month!$CJ7:CJ7)</f>
        <v>22.74</v>
      </c>
      <c r="CK7" s="55">
        <f>SUM(Month!$CJ7:CK7)</f>
        <v>46.792</v>
      </c>
      <c r="CL7" s="55">
        <f>SUM(Month!$CJ7:CL7)</f>
        <v>73.266</v>
      </c>
      <c r="CM7" s="55">
        <f>SUM(Month!$CJ7:CM7)</f>
        <v>99.796</v>
      </c>
      <c r="CN7" s="55">
        <f>SUM(Month!$CJ7:CN7)</f>
        <v>130.315</v>
      </c>
      <c r="CO7" s="55">
        <f>SUM(Month!$CJ7:CO7)</f>
        <v>160.003</v>
      </c>
      <c r="CP7" s="55">
        <f>SUM(Month!$CJ7:CP7)</f>
        <v>188.069</v>
      </c>
      <c r="CQ7" s="55">
        <f>SUM(Month!$CJ7:CQ7)</f>
        <v>219.067</v>
      </c>
      <c r="CR7" s="55">
        <f>SUM(Month!$CJ7:CR7)</f>
        <v>249.861</v>
      </c>
      <c r="CS7" s="55">
        <f>SUM(Month!$CJ7:CS7)</f>
        <v>283.968</v>
      </c>
      <c r="CT7" s="55">
        <f>SUM(Month!$CJ7:CT7)</f>
        <v>312.224</v>
      </c>
      <c r="CU7" s="55">
        <f>SUM(Month!$CJ7:CU7)</f>
        <v>343.858</v>
      </c>
      <c r="CV7" s="55">
        <f>SUM(Month!$CV7:CV7)</f>
        <v>24.642</v>
      </c>
      <c r="CW7" s="55">
        <f>SUM(Month!$CV7:CW7)</f>
        <v>48.512</v>
      </c>
      <c r="CX7" s="55">
        <f>SUM(Month!$CV7:CX7)</f>
        <v>74.46</v>
      </c>
      <c r="CY7" s="55">
        <f>SUM(Month!$CV7:CY7)</f>
        <v>102.192</v>
      </c>
      <c r="CZ7" s="55">
        <f>SUM(Month!$CV7:CZ7)</f>
        <v>127.498</v>
      </c>
      <c r="DA7" s="55">
        <f>SUM(Month!$CV7:DA7)</f>
        <v>151.81</v>
      </c>
      <c r="DB7" s="55">
        <f>SUM(Month!$CV7:DB7)</f>
        <v>181.159</v>
      </c>
      <c r="DC7" s="55">
        <f>SUM(Month!$CV7:DC7)</f>
        <v>208.187</v>
      </c>
      <c r="DD7" s="55">
        <f>SUM(Month!$CV7:DD7)</f>
        <v>242.88</v>
      </c>
      <c r="DE7" s="55">
        <f>SUM(Month!$CV7:DE7)</f>
        <v>275.113</v>
      </c>
      <c r="DF7" s="55">
        <f>SUM(Month!$CV7:DF7)</f>
        <v>300.852</v>
      </c>
      <c r="DG7" s="55">
        <f>SUM(Month!$CV7:DG7)</f>
        <v>329.041</v>
      </c>
      <c r="DH7" s="55">
        <f>SUM(Month!$DH7:DH7)</f>
        <v>22.616</v>
      </c>
      <c r="DI7" s="55">
        <f>SUM(Month!$DH7:DI7)</f>
        <v>45.124</v>
      </c>
      <c r="DJ7" s="55">
        <f>SUM(Month!$DH7:DJ7)</f>
        <v>73.71</v>
      </c>
      <c r="DK7" s="55">
        <f>SUM(Month!$DH7:DK7)</f>
        <v>99.676</v>
      </c>
      <c r="DL7" s="55">
        <f>SUM(Month!$DH7:DL7)</f>
        <v>127.142</v>
      </c>
      <c r="DM7" s="55">
        <f>SUM(Month!$DH7:DM7)</f>
        <v>156.904</v>
      </c>
      <c r="DN7" s="55">
        <f>SUM(Month!$DH7:DN7)</f>
        <v>183.879</v>
      </c>
      <c r="DO7" s="55">
        <f>SUM(Month!$DH7:DO7)</f>
        <v>218.56</v>
      </c>
      <c r="DP7" s="55">
        <f>SUM(Month!$DH7:DP7)</f>
        <v>248.539</v>
      </c>
      <c r="DQ7" s="55">
        <f>SUM(Month!$DH7:DQ7)</f>
        <v>280.775</v>
      </c>
      <c r="DR7" s="55">
        <f>SUM(Month!$DH7:DR7)</f>
        <v>308.369</v>
      </c>
      <c r="DS7" s="55">
        <f>SUM(Month!$DH7:DS7)</f>
        <v>338.051</v>
      </c>
      <c r="DT7" s="55">
        <f>SUM(Month!$DT7:DT7)</f>
        <v>26.534</v>
      </c>
      <c r="DU7" s="55">
        <f>SUM(Month!$DT7:DU7)</f>
        <v>51.302</v>
      </c>
      <c r="DV7" s="55">
        <f>SUM(Month!$DT7:DV7)</f>
        <v>80.485</v>
      </c>
      <c r="DW7" s="55">
        <f>SUM(Month!$DT7:DW7)</f>
        <v>109.98</v>
      </c>
      <c r="DX7" s="55">
        <f>SUM(Month!$DT7:DX7)</f>
        <v>138.83</v>
      </c>
      <c r="DY7" s="55">
        <f>SUM(Month!$DT7:DY7)</f>
        <v>168.644</v>
      </c>
      <c r="DZ7" s="55">
        <f>SUM(Month!$DT7:DZ7)</f>
        <v>198.257</v>
      </c>
      <c r="EA7" s="55">
        <f>SUM(Month!$DT7:EA7)</f>
        <v>232.361</v>
      </c>
      <c r="EB7" s="55">
        <f>SUM(Month!$DT7:EB7)</f>
        <v>261.33</v>
      </c>
      <c r="EC7" s="55">
        <f>SUM(Month!$DT7:EC7)</f>
        <v>289.304</v>
      </c>
      <c r="ED7" s="55">
        <f>SUM(Month!$DT7:ED7)</f>
        <v>315.968</v>
      </c>
      <c r="EE7" s="55">
        <f>SUM(Month!$DT7:EE7)</f>
        <v>346.741</v>
      </c>
      <c r="EF7" s="55">
        <f>SUM(Month!$EF7:EF7)</f>
        <v>26.895</v>
      </c>
      <c r="EG7" s="55">
        <f>SUM(Month!$EF7:EG7)</f>
        <v>51.872</v>
      </c>
      <c r="EH7" s="55">
        <f>SUM(Month!$EF7:EH7)</f>
        <v>81.592</v>
      </c>
      <c r="EI7" s="55">
        <f>SUM(Month!$EF7:EI7)</f>
        <v>108.611</v>
      </c>
      <c r="EJ7" s="55">
        <f>SUM(Month!$EF7:EJ7)</f>
        <v>139.241</v>
      </c>
      <c r="EK7" s="55">
        <f>SUM(Month!$EF7:EK7)</f>
        <v>169.011</v>
      </c>
      <c r="EL7" s="55">
        <f>SUM(Month!$EF7:EL7)</f>
        <v>201.657</v>
      </c>
      <c r="EM7" s="55">
        <f>SUM(Month!$EF7:EM7)</f>
        <v>234.263</v>
      </c>
      <c r="EN7" s="55">
        <f>SUM(Month!$EF7:EN7)</f>
        <v>265.454</v>
      </c>
      <c r="EO7" s="55">
        <f>SUM(Month!$EF7:EO7)</f>
        <v>297.716</v>
      </c>
      <c r="EP7" s="55">
        <f>SUM(Month!$EF7:EP7)</f>
        <v>328.444</v>
      </c>
      <c r="EQ7" s="55">
        <f>SUM(Month!$EF7:EQ7)</f>
        <v>357.247</v>
      </c>
      <c r="ER7" s="55">
        <f>SUM(Month!$ER7:ER7)</f>
        <v>30.93</v>
      </c>
      <c r="ES7" s="55">
        <f>SUM(Month!$ER7:ES7)</f>
        <v>57.256</v>
      </c>
      <c r="ET7" s="55">
        <f>SUM(Month!$ER7:ET7)</f>
        <v>87.431</v>
      </c>
      <c r="EU7" s="55">
        <f>SUM(Month!$ER7:EU7)</f>
        <v>113.871</v>
      </c>
      <c r="EV7" s="55">
        <f>SUM(Month!$ER7:EV7)</f>
        <v>139.026</v>
      </c>
      <c r="EW7" s="55">
        <f>SUM(Month!$ER7:EW7)</f>
        <v>165.272</v>
      </c>
      <c r="EX7" s="55">
        <f>SUM(Month!$ER7:EX7)</f>
        <v>199.616</v>
      </c>
      <c r="EY7" s="55">
        <f>SUM(Month!$ER7:EY7)</f>
        <v>234.039</v>
      </c>
      <c r="EZ7" s="55">
        <f>SUM(Month!$ER7:EZ7)</f>
        <v>262.333</v>
      </c>
      <c r="FA7" s="55">
        <f>SUM(Month!$ER7:FA7)</f>
        <v>296.583</v>
      </c>
      <c r="FB7" s="55">
        <f>SUM(Month!$ER7:FB7)</f>
        <v>326.869</v>
      </c>
      <c r="FC7" s="55">
        <f>SUM(Month!$ER7:FC7)</f>
        <v>358.683</v>
      </c>
      <c r="FD7" s="55">
        <f>SUM(Month!$FD7:FD7)</f>
        <v>28.809</v>
      </c>
      <c r="FE7" s="55">
        <f>SUM(Month!$FD7:FE7)</f>
        <v>57.809</v>
      </c>
      <c r="FF7" s="55">
        <f>SUM(Month!$FD7:FF7)</f>
        <v>88.648</v>
      </c>
      <c r="FG7" s="55">
        <f>SUM(Month!$FD7:FG7)</f>
        <v>117.956</v>
      </c>
      <c r="FH7" s="55">
        <f>SUM(Month!$FD7:FH7)</f>
        <v>146.871</v>
      </c>
      <c r="FI7" s="55">
        <f>SUM(Month!$FD7:FI7)</f>
        <v>176.847</v>
      </c>
      <c r="FJ7" s="55">
        <f>SUM(Month!$FD7:FJ7)</f>
        <v>207.87</v>
      </c>
      <c r="FK7" s="55">
        <f>SUM(Month!$FD7:FK7)</f>
        <v>241.624</v>
      </c>
      <c r="FL7" s="55">
        <f>SUM(Month!$FD7:FL7)</f>
        <v>273.599</v>
      </c>
      <c r="FM7" s="55">
        <f>SUM(Month!$FD7:FM7)</f>
        <v>306.415</v>
      </c>
      <c r="FN7" s="55">
        <f>SUM(Month!$FD7:FN7)</f>
        <v>335.504</v>
      </c>
      <c r="FO7" s="55">
        <f>SUM(Month!$FD7:FO7)</f>
        <v>364.853</v>
      </c>
      <c r="FP7" s="55">
        <f>SUM(Month!$FP7:FP7)</f>
        <v>27.542</v>
      </c>
      <c r="FQ7" s="55">
        <f>SUM(Month!$FP7:FQ7)</f>
        <v>55.209</v>
      </c>
      <c r="FR7" s="55">
        <f>SUM(Month!$FP7:FR7)</f>
        <v>84.421</v>
      </c>
      <c r="FS7" s="55">
        <f>SUM(Month!$FP7:FS7)</f>
        <v>109.505</v>
      </c>
      <c r="FT7" s="55">
        <f>SUM(Month!$FP7:FT7)</f>
        <v>137.852</v>
      </c>
      <c r="FU7" s="55">
        <f>SUM(Month!$FP7:FU7)</f>
        <v>165.215</v>
      </c>
      <c r="FV7" s="55">
        <f>SUM(Month!$FP7:FV7)</f>
        <v>197.297</v>
      </c>
      <c r="FW7" s="55">
        <f>SUM(Month!$FP7:FW7)</f>
        <v>227.01</v>
      </c>
      <c r="FX7" s="55">
        <f>SUM(Month!$FP7:FX7)</f>
        <v>257.788</v>
      </c>
      <c r="FY7" s="55">
        <f>SUM(Month!$FP7:FY7)</f>
        <v>285.775</v>
      </c>
      <c r="FZ7" s="55">
        <f>SUM(Month!$FP7:FZ7)</f>
        <v>316.448</v>
      </c>
      <c r="GA7" s="55">
        <f>SUM(Month!$FP7:GA7)</f>
        <v>345.879</v>
      </c>
      <c r="GB7" s="55">
        <f>SUM(Month!$GB7:GB7)</f>
        <v>30.828</v>
      </c>
      <c r="GC7" s="55">
        <f>SUM(Month!$GB7:GC7)</f>
        <v>56.193</v>
      </c>
      <c r="GD7" s="55">
        <f>SUM(Month!$GB7:GD7)</f>
        <v>88.261</v>
      </c>
      <c r="GE7" s="55">
        <f>SUM(Month!$GB7:GE7)</f>
        <v>118.495</v>
      </c>
      <c r="GF7" s="55">
        <f>SUM(Month!$GB7:GF7)</f>
        <v>148.407</v>
      </c>
      <c r="GG7" s="55">
        <f>SUM(Month!$GB7:GG7)</f>
        <v>175.168</v>
      </c>
      <c r="GH7" s="55">
        <f>SUM(Month!$GB7:GH7)</f>
        <v>201.915</v>
      </c>
      <c r="GI7" s="55">
        <f>SUM(Month!$GB7:GI7)</f>
        <v>230.281</v>
      </c>
      <c r="GJ7" s="55">
        <f>SUM(Month!$GB7:GJ7)</f>
        <v>254.365</v>
      </c>
      <c r="GK7" s="55">
        <f>SUM(Month!$GB7:GK7)</f>
        <v>281.835</v>
      </c>
      <c r="GL7" s="55">
        <f>SUM(Month!$GB7:GL7)</f>
        <v>306.875</v>
      </c>
      <c r="GM7" s="55">
        <f>SUM(Month!$GB7:GM7)</f>
        <v>333.079</v>
      </c>
      <c r="GN7" s="55">
        <f>SUM(Month!$GN7:GN7)</f>
        <v>21.7</v>
      </c>
      <c r="GO7" s="55">
        <f>SUM(Month!$GN7:GO7)</f>
        <v>44.286</v>
      </c>
      <c r="GP7" s="55">
        <f>SUM(Month!$GN7:GP7)</f>
        <v>70.393</v>
      </c>
      <c r="GQ7" s="55">
        <f>SUM(Month!$GN7:GQ7)</f>
        <v>91.8</v>
      </c>
      <c r="GR7" s="55">
        <f>SUM(Month!$GN7:GR7)</f>
        <v>115.302</v>
      </c>
      <c r="GS7" s="55">
        <f>SUM(Month!$GN7:GS7)</f>
        <v>137.393</v>
      </c>
      <c r="GT7" s="55">
        <f>SUM(Month!$GN7:GT7)</f>
        <v>155.111</v>
      </c>
      <c r="GU7" s="55">
        <f>SUM(Month!$GN7:GU7)</f>
        <v>180.192</v>
      </c>
      <c r="GV7" s="55">
        <f>SUM(Month!$GN7:GV7)</f>
        <v>203.719</v>
      </c>
      <c r="GW7" s="55">
        <f>SUM(Month!$GN7:GW7)</f>
        <v>225.873</v>
      </c>
      <c r="GX7" s="55">
        <f>SUM(Month!$GN7:GX7)</f>
        <v>250.503</v>
      </c>
      <c r="GY7" s="55">
        <f>SUM(Month!$GN7:GY7)</f>
        <v>276.579</v>
      </c>
      <c r="GZ7" s="88">
        <f>SUM(Month!$GZ7:GZ7)</f>
        <v>23.188</v>
      </c>
      <c r="HA7" s="88">
        <f>SUM(Month!$GZ7:HA7)</f>
        <v>42.798</v>
      </c>
      <c r="HB7" s="88">
        <f>SUM(Month!$GZ7:HB7)</f>
        <v>69.789</v>
      </c>
      <c r="HC7" s="88">
        <f>SUM(Month!$GZ7:HC7)</f>
        <v>94.091</v>
      </c>
      <c r="HD7" s="88">
        <f>SUM(Month!$GZ7:HD7)</f>
        <v>121.933</v>
      </c>
      <c r="HE7" s="88">
        <f>SUM(Month!$GZ7:HE7)</f>
        <v>148.327</v>
      </c>
      <c r="HF7" s="88">
        <f>SUM(Month!$GZ7:HF7)</f>
        <v>175.711</v>
      </c>
      <c r="HG7" s="88">
        <f>SUM(Month!$GZ7:HG7)</f>
        <v>206.507</v>
      </c>
      <c r="HH7" s="88">
        <f>SUM(Month!$GZ7:HH7)</f>
        <v>233.174</v>
      </c>
      <c r="HI7" s="88">
        <f>SUM(Month!$GZ7:HI7)</f>
        <v>261.226</v>
      </c>
      <c r="HJ7" s="88">
        <f>SUM(Month!$GZ7:HJ7)</f>
        <v>291.783</v>
      </c>
      <c r="HK7" s="88">
        <f>SUM(Month!$GZ7:HK7)</f>
        <v>320.513</v>
      </c>
      <c r="HL7" s="88">
        <f>SUM(Month!$HL7:HL7)</f>
        <v>30.85</v>
      </c>
      <c r="HM7" s="88">
        <f>SUM(Month!$HL7:HM7)</f>
        <v>57.329</v>
      </c>
      <c r="HN7" s="88">
        <f>SUM(Month!$HL7:HN7)</f>
        <v>86.418</v>
      </c>
      <c r="HO7" s="88">
        <f>SUM(Month!$HL7:HO7)</f>
        <v>117.934</v>
      </c>
      <c r="HP7" s="88">
        <f>SUM(Month!$HL7:HP7)</f>
        <v>141.323</v>
      </c>
      <c r="HQ7" s="88">
        <f>SUM(Month!$HL7:HQ7)</f>
        <v>171.392</v>
      </c>
      <c r="HR7" s="88">
        <f>SUM(Month!$HL7:HR7)</f>
        <v>198.302</v>
      </c>
      <c r="HS7" s="88">
        <f>SUM(Month!$HL7:HS7)</f>
        <v>226.182</v>
      </c>
      <c r="HT7" s="205"/>
      <c r="HU7" s="205"/>
      <c r="HV7" s="205"/>
    </row>
    <row r="8" ht="12.75" customHeight="1">
      <c r="A8" s="190">
        <f t="shared" si="3"/>
        <v>4</v>
      </c>
      <c r="B8" s="58" t="s">
        <v>12</v>
      </c>
      <c r="C8" s="59"/>
      <c r="D8" s="59">
        <f>SUM(Month!$D8:D8)</f>
        <v>12.991</v>
      </c>
      <c r="E8" s="59">
        <f>SUM(Month!$D8:E8)</f>
        <v>26.922</v>
      </c>
      <c r="F8" s="59">
        <f>SUM(Month!$D8:F8)</f>
        <v>43.564</v>
      </c>
      <c r="G8" s="59">
        <f>SUM(Month!$D8:G8)</f>
        <v>58.532</v>
      </c>
      <c r="H8" s="59">
        <f>SUM(Month!$D8:H8)</f>
        <v>76.744</v>
      </c>
      <c r="I8" s="59">
        <f>SUM(Month!$D8:I8)</f>
        <v>93.834</v>
      </c>
      <c r="J8" s="59">
        <f>SUM(Month!$D8:J8)</f>
        <v>112.45</v>
      </c>
      <c r="K8" s="59">
        <f>SUM(Month!$D8:K8)</f>
        <v>134.213</v>
      </c>
      <c r="L8" s="59">
        <f>SUM(Month!$D8:L8)</f>
        <v>152.763</v>
      </c>
      <c r="M8" s="59">
        <f>SUM(Month!$D8:M8)</f>
        <v>170.697</v>
      </c>
      <c r="N8" s="59">
        <f>SUM(Month!$D8:N8)</f>
        <v>187.528</v>
      </c>
      <c r="O8" s="59">
        <f>SUM(Month!$D8:O8)</f>
        <v>206.844</v>
      </c>
      <c r="P8" s="59">
        <f>SUM(Month!$D8:P8)</f>
        <v>223.485</v>
      </c>
      <c r="Q8" s="59">
        <f>SUM(Month!$P8:FM8)</f>
        <v>2827.233</v>
      </c>
      <c r="R8" s="59">
        <f>SUM(Month!$P8:R8)</f>
        <v>49.734</v>
      </c>
      <c r="S8" s="59">
        <f>SUM(Month!$P8:S8)</f>
        <v>67.54</v>
      </c>
      <c r="T8" s="59">
        <f>SUM(Month!$P8:T8)</f>
        <v>88.645</v>
      </c>
      <c r="U8" s="59">
        <f>SUM(Month!$P8:U8)</f>
        <v>107.047</v>
      </c>
      <c r="V8" s="59">
        <f>SUM(Month!$P8:V8)</f>
        <v>130.325</v>
      </c>
      <c r="W8" s="59">
        <f>SUM(Month!$P8:W8)</f>
        <v>149.831</v>
      </c>
      <c r="X8" s="59">
        <f>SUM(Month!$P8:X8)</f>
        <v>165.915</v>
      </c>
      <c r="Y8" s="59">
        <f>SUM(Month!$P8:Y8)</f>
        <v>186.821</v>
      </c>
      <c r="Z8" s="59">
        <f>SUM(Month!$P8:Z8)</f>
        <v>204.144</v>
      </c>
      <c r="AA8" s="59">
        <f>SUM(Month!$P8:AA8)</f>
        <v>222.418</v>
      </c>
      <c r="AB8" s="59">
        <f>SUM(Month!$AB8:AB8)</f>
        <v>15.438</v>
      </c>
      <c r="AC8" s="59">
        <f>SUM(Month!$AB8:AC8)</f>
        <v>30.791</v>
      </c>
      <c r="AD8" s="59">
        <f>SUM(Month!$AB8:AD8)</f>
        <v>47.887</v>
      </c>
      <c r="AE8" s="59">
        <f>SUM(Month!$AB8:AE8)</f>
        <v>62.931</v>
      </c>
      <c r="AF8" s="59">
        <f>SUM(Month!$AB8:AF8)</f>
        <v>80.394</v>
      </c>
      <c r="AG8" s="59">
        <f>SUM(Month!$AB8:AG8)</f>
        <v>100.383</v>
      </c>
      <c r="AH8" s="59">
        <f>SUM(Month!$AB8:AH8)</f>
        <v>118.003</v>
      </c>
      <c r="AI8" s="59">
        <f>SUM(Month!$AB8:AI8)</f>
        <v>138.331</v>
      </c>
      <c r="AJ8" s="59">
        <f>SUM(Month!$AB8:AJ8)</f>
        <v>158.419</v>
      </c>
      <c r="AK8" s="59">
        <f>SUM(Month!$AB8:AK8)</f>
        <v>178.934</v>
      </c>
      <c r="AL8" s="59">
        <f>SUM(Month!$AB8:AL8)</f>
        <v>197.232</v>
      </c>
      <c r="AM8" s="59">
        <f>SUM(Month!$AB8:AM8)</f>
        <v>215.594</v>
      </c>
      <c r="AN8" s="59">
        <f>SUM(Month!$AN8:AN8)</f>
        <v>14.385</v>
      </c>
      <c r="AO8" s="59">
        <f>SUM(Month!$AN8:AO8)</f>
        <v>28.745</v>
      </c>
      <c r="AP8" s="59">
        <f>SUM(Month!$AN8:AP8)</f>
        <v>47.29</v>
      </c>
      <c r="AQ8" s="59">
        <f>SUM(Month!$AN8:AQ8)</f>
        <v>65.491</v>
      </c>
      <c r="AR8" s="59">
        <f>SUM(Month!$AN8:AR8)</f>
        <v>85.956</v>
      </c>
      <c r="AS8" s="59">
        <f>SUM(Month!$AN8:AS8)</f>
        <v>109.077</v>
      </c>
      <c r="AT8" s="59">
        <f>SUM(Month!$AN8:AT8)</f>
        <v>131.033</v>
      </c>
      <c r="AU8" s="59">
        <f>SUM(Month!$AN8:AU8)</f>
        <v>152.586</v>
      </c>
      <c r="AV8" s="59">
        <f>SUM(Month!$AN8:AV8)</f>
        <v>172.272</v>
      </c>
      <c r="AW8" s="59">
        <f>SUM(Month!$AN8:AW8)</f>
        <v>195.152</v>
      </c>
      <c r="AX8" s="59">
        <f>SUM(Month!$AN8:AX8)</f>
        <v>210.829</v>
      </c>
      <c r="AY8" s="59">
        <f>SUM(Month!$AN8:AY8)</f>
        <v>229.031</v>
      </c>
      <c r="AZ8" s="59">
        <f>SUM(Month!$AZ8:AZ8)</f>
        <v>14.651</v>
      </c>
      <c r="BA8" s="59">
        <f>SUM(Month!$AZ8:BA8)</f>
        <v>27.919</v>
      </c>
      <c r="BB8" s="59">
        <f>SUM(Month!$AZ8:BB8)</f>
        <v>44.761</v>
      </c>
      <c r="BC8" s="59">
        <f>SUM(Month!$AZ8:BC8)</f>
        <v>59.478</v>
      </c>
      <c r="BD8" s="59">
        <f>SUM(Month!$AZ8:BD8)</f>
        <v>75.871</v>
      </c>
      <c r="BE8" s="59">
        <f>SUM(Month!$AZ8:BE8)</f>
        <v>95.01</v>
      </c>
      <c r="BF8" s="59">
        <f>SUM(Month!$AZ8:BF8)</f>
        <v>113.141</v>
      </c>
      <c r="BG8" s="59">
        <f>SUM(Month!$AZ8:BG8)</f>
        <v>133.446</v>
      </c>
      <c r="BH8" s="59">
        <f>SUM(Month!$AZ8:BH8)</f>
        <v>150.594</v>
      </c>
      <c r="BI8" s="59">
        <f>SUM(Month!$AZ8:BI8)</f>
        <v>167.556</v>
      </c>
      <c r="BJ8" s="59">
        <f>SUM(Month!$AZ8:BJ8)</f>
        <v>185.227</v>
      </c>
      <c r="BK8" s="59">
        <f>SUM(Month!$AZ8:BK8)</f>
        <v>202.178</v>
      </c>
      <c r="BL8" s="59">
        <f>SUM(Month!$BL8:BL8)</f>
        <v>13.763</v>
      </c>
      <c r="BM8" s="59">
        <f>SUM(Month!$BL8:BM8)</f>
        <v>28.636</v>
      </c>
      <c r="BN8" s="59">
        <f>SUM(Month!$BL8:BN8)</f>
        <v>44.731</v>
      </c>
      <c r="BO8" s="59">
        <f>SUM(Month!$BL8:BO8)</f>
        <v>62.104</v>
      </c>
      <c r="BP8" s="59">
        <f>SUM(Month!$BL8:BP8)</f>
        <v>79.715</v>
      </c>
      <c r="BQ8" s="59">
        <f>SUM(Month!$BL8:BQ8)</f>
        <v>97.792</v>
      </c>
      <c r="BR8" s="59">
        <f>SUM(Month!$BL8:BR8)</f>
        <v>119.722</v>
      </c>
      <c r="BS8" s="59">
        <f>SUM(Month!$BL8:BS8)</f>
        <v>137.913</v>
      </c>
      <c r="BT8" s="59">
        <f>SUM(Month!$BL8:BT8)</f>
        <v>159.029</v>
      </c>
      <c r="BU8" s="59">
        <f>SUM(Month!$BL8:BU8)</f>
        <v>180.08</v>
      </c>
      <c r="BV8" s="59">
        <f>SUM(Month!$BL8:BV8)</f>
        <v>196.727</v>
      </c>
      <c r="BW8" s="59">
        <f>SUM(Month!$BL8:BW8)</f>
        <v>214.52</v>
      </c>
      <c r="BX8" s="59">
        <f>SUM(Month!$BX8:BX8)</f>
        <v>15.794</v>
      </c>
      <c r="BY8" s="59">
        <f>SUM(Month!$BX8:BY8)</f>
        <v>32.879</v>
      </c>
      <c r="BZ8" s="59">
        <f>SUM(Month!$BX8:BZ8)</f>
        <v>50.498</v>
      </c>
      <c r="CA8" s="59">
        <f>SUM(Month!$BX8:CA8)</f>
        <v>66.944</v>
      </c>
      <c r="CB8" s="59">
        <f>SUM(Month!$BX8:CB8)</f>
        <v>83.844</v>
      </c>
      <c r="CC8" s="59">
        <f>SUM(Month!$BX8:CC8)</f>
        <v>101.419</v>
      </c>
      <c r="CD8" s="59">
        <f>SUM(Month!$BX8:CD8)</f>
        <v>121.186</v>
      </c>
      <c r="CE8" s="59">
        <f>SUM(Month!$BX8:CE8)</f>
        <v>141.665</v>
      </c>
      <c r="CF8" s="59">
        <f>SUM(Month!$BX8:CF8)</f>
        <v>160.008</v>
      </c>
      <c r="CG8" s="59">
        <f>SUM(Month!$BX8:CG8)</f>
        <v>182.437</v>
      </c>
      <c r="CH8" s="59">
        <f>SUM(Month!$BX8:CH8)</f>
        <v>198.768</v>
      </c>
      <c r="CI8" s="59">
        <f>SUM(Month!$BX8:CI8)</f>
        <v>215.197</v>
      </c>
      <c r="CJ8" s="59">
        <f>SUM(Month!$CJ8:CJ8)</f>
        <v>12.97</v>
      </c>
      <c r="CK8" s="59">
        <f>SUM(Month!$CJ8:CK8)</f>
        <v>28.17</v>
      </c>
      <c r="CL8" s="59">
        <f>SUM(Month!$CJ8:CL8)</f>
        <v>44.49</v>
      </c>
      <c r="CM8" s="59">
        <f>SUM(Month!$CJ8:CM8)</f>
        <v>60.224</v>
      </c>
      <c r="CN8" s="59">
        <f>SUM(Month!$CJ8:CN8)</f>
        <v>79.444</v>
      </c>
      <c r="CO8" s="59">
        <f>SUM(Month!$CJ8:CO8)</f>
        <v>98.135</v>
      </c>
      <c r="CP8" s="59">
        <f>SUM(Month!$CJ8:CP8)</f>
        <v>115.477</v>
      </c>
      <c r="CQ8" s="59">
        <f>SUM(Month!$CJ8:CQ8)</f>
        <v>135.219</v>
      </c>
      <c r="CR8" s="59">
        <f>SUM(Month!$CJ8:CR8)</f>
        <v>155.312</v>
      </c>
      <c r="CS8" s="59">
        <f>SUM(Month!$CJ8:CS8)</f>
        <v>177.333</v>
      </c>
      <c r="CT8" s="59">
        <f>SUM(Month!$CJ8:CT8)</f>
        <v>194.801</v>
      </c>
      <c r="CU8" s="59">
        <f>SUM(Month!$CJ8:CU8)</f>
        <v>215.03</v>
      </c>
      <c r="CV8" s="59">
        <f>SUM(Month!$CV8:CV8)</f>
        <v>13.752</v>
      </c>
      <c r="CW8" s="59">
        <f>SUM(Month!$CV8:CW8)</f>
        <v>28.771</v>
      </c>
      <c r="CX8" s="59">
        <f>SUM(Month!$CV8:CX8)</f>
        <v>43.455</v>
      </c>
      <c r="CY8" s="59">
        <f>SUM(Month!$CV8:CY8)</f>
        <v>59.507</v>
      </c>
      <c r="CZ8" s="59">
        <f>SUM(Month!$CV8:CZ8)</f>
        <v>73.883</v>
      </c>
      <c r="DA8" s="59">
        <f>SUM(Month!$CV8:DA8)</f>
        <v>88.319</v>
      </c>
      <c r="DB8" s="59">
        <f>SUM(Month!$CV8:DB8)</f>
        <v>106.676</v>
      </c>
      <c r="DC8" s="59">
        <f>SUM(Month!$CV8:DC8)</f>
        <v>123.878</v>
      </c>
      <c r="DD8" s="59">
        <f>SUM(Month!$CV8:DD8)</f>
        <v>145.955</v>
      </c>
      <c r="DE8" s="59">
        <f>SUM(Month!$CV8:DE8)</f>
        <v>166.547</v>
      </c>
      <c r="DF8" s="59">
        <f>SUM(Month!$CV8:DF8)</f>
        <v>182.303</v>
      </c>
      <c r="DG8" s="59">
        <f>SUM(Month!$CV8:DG8)</f>
        <v>199.216</v>
      </c>
      <c r="DH8" s="59">
        <f>SUM(Month!$DH8:DH8)</f>
        <v>11.883</v>
      </c>
      <c r="DI8" s="59">
        <f>SUM(Month!$DH8:DI8)</f>
        <v>24.783</v>
      </c>
      <c r="DJ8" s="59">
        <f>SUM(Month!$DH8:DJ8)</f>
        <v>42.061</v>
      </c>
      <c r="DK8" s="59">
        <f>SUM(Month!$DH8:DK8)</f>
        <v>57.742</v>
      </c>
      <c r="DL8" s="59">
        <f>SUM(Month!$DH8:DL8)</f>
        <v>75.935</v>
      </c>
      <c r="DM8" s="59">
        <f>SUM(Month!$DH8:DM8)</f>
        <v>95.626</v>
      </c>
      <c r="DN8" s="59">
        <f>SUM(Month!$DH8:DN8)</f>
        <v>112.814</v>
      </c>
      <c r="DO8" s="59">
        <f>SUM(Month!$DH8:DO8)</f>
        <v>136.557</v>
      </c>
      <c r="DP8" s="59">
        <f>SUM(Month!$DH8:DP8)</f>
        <v>157.131</v>
      </c>
      <c r="DQ8" s="59">
        <f>SUM(Month!$DH8:DQ8)</f>
        <v>179.603</v>
      </c>
      <c r="DR8" s="59">
        <f>SUM(Month!$DH8:DR8)</f>
        <v>198.907</v>
      </c>
      <c r="DS8" s="59">
        <f>SUM(Month!$DH8:DS8)</f>
        <v>219.842</v>
      </c>
      <c r="DT8" s="59">
        <f>SUM(Month!$DT8:DT8)</f>
        <v>17.56</v>
      </c>
      <c r="DU8" s="59">
        <f>SUM(Month!$DT8:DU8)</f>
        <v>34.227</v>
      </c>
      <c r="DV8" s="59">
        <f>SUM(Month!$DT8:DV8)</f>
        <v>54.552</v>
      </c>
      <c r="DW8" s="59">
        <f>SUM(Month!$DT8:DW8)</f>
        <v>74.89</v>
      </c>
      <c r="DX8" s="59">
        <f>SUM(Month!$DT8:DX8)</f>
        <v>94.96</v>
      </c>
      <c r="DY8" s="59">
        <f>SUM(Month!$DT8:DY8)</f>
        <v>115.739</v>
      </c>
      <c r="DZ8" s="59">
        <f>SUM(Month!$DT8:DZ8)</f>
        <v>136.047</v>
      </c>
      <c r="EA8" s="59">
        <f>SUM(Month!$DT8:EA8)</f>
        <v>158.463</v>
      </c>
      <c r="EB8" s="59">
        <f>SUM(Month!$DT8:EB8)</f>
        <v>177.779</v>
      </c>
      <c r="EC8" s="59">
        <f>SUM(Month!$DT8:EC8)</f>
        <v>196.224</v>
      </c>
      <c r="ED8" s="59">
        <f>SUM(Month!$DT8:ED8)</f>
        <v>213.376</v>
      </c>
      <c r="EE8" s="59">
        <f>SUM(Month!$DT8:EE8)</f>
        <v>234.538</v>
      </c>
      <c r="EF8" s="59">
        <f>SUM(Month!$EF8:EF8)</f>
        <v>16.793</v>
      </c>
      <c r="EG8" s="59">
        <f>SUM(Month!$EF8:EG8)</f>
        <v>33.315</v>
      </c>
      <c r="EH8" s="59">
        <f>SUM(Month!$EF8:EH8)</f>
        <v>52.676</v>
      </c>
      <c r="EI8" s="59">
        <f>SUM(Month!$EF8:EI8)</f>
        <v>69.682</v>
      </c>
      <c r="EJ8" s="59">
        <f>SUM(Month!$EF8:EJ8)</f>
        <v>89.449</v>
      </c>
      <c r="EK8" s="59">
        <f>SUM(Month!$EF8:EK8)</f>
        <v>109.138</v>
      </c>
      <c r="EL8" s="59">
        <f>SUM(Month!$EF8:EL8)</f>
        <v>131.031</v>
      </c>
      <c r="EM8" s="59">
        <f>SUM(Month!$EF8:EM8)</f>
        <v>151.7</v>
      </c>
      <c r="EN8" s="59">
        <f>SUM(Month!$EF8:EN8)</f>
        <v>171.747</v>
      </c>
      <c r="EO8" s="59">
        <f>SUM(Month!$EF8:EO8)</f>
        <v>191.993</v>
      </c>
      <c r="EP8" s="59">
        <f>SUM(Month!$EF8:EP8)</f>
        <v>212.473</v>
      </c>
      <c r="EQ8" s="59">
        <f>SUM(Month!$EF8:EQ8)</f>
        <v>231.9</v>
      </c>
      <c r="ER8" s="59">
        <f>SUM(Month!$ER8:ER8)</f>
        <v>19.594</v>
      </c>
      <c r="ES8" s="59">
        <f>SUM(Month!$ER8:ES8)</f>
        <v>37.022</v>
      </c>
      <c r="ET8" s="59">
        <f>SUM(Month!$ER8:ET8)</f>
        <v>54.824</v>
      </c>
      <c r="EU8" s="59">
        <f>SUM(Month!$ER8:EU8)</f>
        <v>71.368</v>
      </c>
      <c r="EV8" s="59">
        <f>SUM(Month!$ER8:EV8)</f>
        <v>87.111</v>
      </c>
      <c r="EW8" s="59">
        <f>SUM(Month!$ER8:EW8)</f>
        <v>103.399</v>
      </c>
      <c r="EX8" s="59">
        <f>SUM(Month!$ER8:EX8)</f>
        <v>125.342</v>
      </c>
      <c r="EY8" s="59">
        <f>SUM(Month!$ER8:EY8)</f>
        <v>146.725</v>
      </c>
      <c r="EZ8" s="59">
        <f>SUM(Month!$ER8:EZ8)</f>
        <v>164.851</v>
      </c>
      <c r="FA8" s="59">
        <f>SUM(Month!$ER8:FA8)</f>
        <v>187.512</v>
      </c>
      <c r="FB8" s="59">
        <f>SUM(Month!$ER8:FB8)</f>
        <v>207.354</v>
      </c>
      <c r="FC8" s="59">
        <f>SUM(Month!$ER8:FC8)</f>
        <v>229.964</v>
      </c>
      <c r="FD8" s="59">
        <f>SUM(Month!$FD8:FD8)</f>
        <v>18.381</v>
      </c>
      <c r="FE8" s="59">
        <f>SUM(Month!$FD8:FE8)</f>
        <v>37.886</v>
      </c>
      <c r="FF8" s="59">
        <f>SUM(Month!$FD8:FF8)</f>
        <v>58.077</v>
      </c>
      <c r="FG8" s="59">
        <f>SUM(Month!$FD8:FG8)</f>
        <v>76.469</v>
      </c>
      <c r="FH8" s="59">
        <f>SUM(Month!$FD8:FH8)</f>
        <v>94.616</v>
      </c>
      <c r="FI8" s="59">
        <f>SUM(Month!$FD8:FI8)</f>
        <v>113.186</v>
      </c>
      <c r="FJ8" s="59">
        <f>SUM(Month!$FD8:FJ8)</f>
        <v>134.013</v>
      </c>
      <c r="FK8" s="59">
        <f>SUM(Month!$FD8:FK8)</f>
        <v>155.575</v>
      </c>
      <c r="FL8" s="59">
        <f>SUM(Month!$FD8:FL8)</f>
        <v>177.296</v>
      </c>
      <c r="FM8" s="59">
        <f>SUM(Month!$FD8:FM8)</f>
        <v>197.805</v>
      </c>
      <c r="FN8" s="59">
        <f>SUM(Month!$FD8:FN8)</f>
        <v>215.446</v>
      </c>
      <c r="FO8" s="59">
        <f>SUM(Month!$FD8:FO8)</f>
        <v>235.622</v>
      </c>
      <c r="FP8" s="59">
        <f>SUM(Month!$FP8:FP8)</f>
        <v>16.401</v>
      </c>
      <c r="FQ8" s="59">
        <f>SUM(Month!$FP8:FQ8)</f>
        <v>34.666</v>
      </c>
      <c r="FR8" s="59">
        <f>SUM(Month!$FP8:FR8)</f>
        <v>53.395</v>
      </c>
      <c r="FS8" s="59">
        <f>SUM(Month!$FP8:FS8)</f>
        <v>69.662</v>
      </c>
      <c r="FT8" s="59">
        <f>SUM(Month!$FP8:FT8)</f>
        <v>88.298</v>
      </c>
      <c r="FU8" s="59">
        <f>SUM(Month!$FP8:FU8)</f>
        <v>107.595</v>
      </c>
      <c r="FV8" s="59">
        <f>SUM(Month!$FP8:FV8)</f>
        <v>129.715</v>
      </c>
      <c r="FW8" s="59">
        <f>SUM(Month!$FP8:FW8)</f>
        <v>150.559</v>
      </c>
      <c r="FX8" s="59">
        <f>SUM(Month!$FP8:FX8)</f>
        <v>171.103</v>
      </c>
      <c r="FY8" s="59">
        <f>SUM(Month!$FP8:FY8)</f>
        <v>190.143</v>
      </c>
      <c r="FZ8" s="59">
        <f>SUM(Month!$FP8:FZ8)</f>
        <v>210.163</v>
      </c>
      <c r="GA8" s="59">
        <f>SUM(Month!$FP8:GA8)</f>
        <v>230.695</v>
      </c>
      <c r="GB8" s="59">
        <f>SUM(Month!$GB8:GB8)</f>
        <v>19.525</v>
      </c>
      <c r="GC8" s="59">
        <f>SUM(Month!$GB8:GC8)</f>
        <v>35.287</v>
      </c>
      <c r="GD8" s="59">
        <f>SUM(Month!$GB8:GD8)</f>
        <v>55.219</v>
      </c>
      <c r="GE8" s="59">
        <f>SUM(Month!$GB8:GE8)</f>
        <v>74.783</v>
      </c>
      <c r="GF8" s="59">
        <f>SUM(Month!$GB8:GF8)</f>
        <v>94.432</v>
      </c>
      <c r="GG8" s="59">
        <f>SUM(Month!$GB8:GG8)</f>
        <v>111.402</v>
      </c>
      <c r="GH8" s="59">
        <f>SUM(Month!$GB8:GH8)</f>
        <v>129.406</v>
      </c>
      <c r="GI8" s="59">
        <f>SUM(Month!$GB8:GI8)</f>
        <v>147.593</v>
      </c>
      <c r="GJ8" s="59">
        <f>SUM(Month!$GB8:GJ8)</f>
        <v>163.304</v>
      </c>
      <c r="GK8" s="59">
        <f>SUM(Month!$GB8:GK8)</f>
        <v>181.535</v>
      </c>
      <c r="GL8" s="59">
        <f>SUM(Month!$GB8:GL8)</f>
        <v>198.071</v>
      </c>
      <c r="GM8" s="59">
        <f>SUM(Month!$GB8:GM8)</f>
        <v>215.884</v>
      </c>
      <c r="GN8" s="59">
        <f>SUM(Month!$GN8:GN8)</f>
        <v>13.441</v>
      </c>
      <c r="GO8" s="59">
        <f>SUM(Month!$GN8:GO8)</f>
        <v>27.604</v>
      </c>
      <c r="GP8" s="59">
        <f>SUM(Month!$GN8:GP8)</f>
        <v>44.843</v>
      </c>
      <c r="GQ8" s="59">
        <f>SUM(Month!$GN8:GQ8)</f>
        <v>57.829</v>
      </c>
      <c r="GR8" s="59">
        <f>SUM(Month!$GN8:GR8)</f>
        <v>71.387</v>
      </c>
      <c r="GS8" s="59">
        <f>SUM(Month!$GN8:GS8)</f>
        <v>85.488</v>
      </c>
      <c r="GT8" s="59">
        <f>SUM(Month!$GN8:GT8)</f>
        <v>95.942</v>
      </c>
      <c r="GU8" s="59">
        <f>SUM(Month!$GN8:GU8)</f>
        <v>112.722</v>
      </c>
      <c r="GV8" s="59">
        <f>SUM(Month!$GN8:GV8)</f>
        <v>126.828</v>
      </c>
      <c r="GW8" s="59">
        <f>SUM(Month!$GN8:GW8)</f>
        <v>140.624</v>
      </c>
      <c r="GX8" s="59">
        <f>SUM(Month!$GN8:GX8)</f>
        <v>154.865</v>
      </c>
      <c r="GY8" s="59">
        <f>SUM(Month!$GN8:GY8)</f>
        <v>170.952</v>
      </c>
      <c r="GZ8" s="165">
        <f>SUM(Month!$GZ8:GZ8)</f>
        <v>13.85</v>
      </c>
      <c r="HA8" s="165">
        <f>SUM(Month!$GZ8:HA8)</f>
        <v>26.352</v>
      </c>
      <c r="HB8" s="165">
        <f>SUM(Month!$GZ8:HB8)</f>
        <v>44.662</v>
      </c>
      <c r="HC8" s="165">
        <f>SUM(Month!$GZ8:HC8)</f>
        <v>59.628</v>
      </c>
      <c r="HD8" s="165">
        <f>SUM(Month!$GZ8:HD8)</f>
        <v>78.223</v>
      </c>
      <c r="HE8" s="165">
        <f>SUM(Month!$GZ8:HE8)</f>
        <v>96.185</v>
      </c>
      <c r="HF8" s="165">
        <f>SUM(Month!$GZ8:HF8)</f>
        <v>115.303</v>
      </c>
      <c r="HG8" s="165">
        <f>SUM(Month!$GZ8:HG8)</f>
        <v>135.78</v>
      </c>
      <c r="HH8" s="165">
        <f>SUM(Month!$GZ8:HH8)</f>
        <v>153.336</v>
      </c>
      <c r="HI8" s="165">
        <f>SUM(Month!$GZ8:HI8)</f>
        <v>171.818</v>
      </c>
      <c r="HJ8" s="165">
        <f>SUM(Month!$GZ8:HJ8)</f>
        <v>192.362</v>
      </c>
      <c r="HK8" s="165">
        <f>SUM(Month!$GZ8:HK8)</f>
        <v>211.718</v>
      </c>
      <c r="HL8" s="165">
        <f>SUM(Month!$HL8:HL8)</f>
        <v>21.324</v>
      </c>
      <c r="HM8" s="165">
        <f>SUM(Month!$HL8:HM8)</f>
        <v>38.909</v>
      </c>
      <c r="HN8" s="165">
        <f>SUM(Month!$HL8:HN8)</f>
        <v>58.56</v>
      </c>
      <c r="HO8" s="165">
        <f>SUM(Month!$HL8:HO8)</f>
        <v>79.357</v>
      </c>
      <c r="HP8" s="165">
        <f>SUM(Month!$HL8:HP8)</f>
        <v>93.645</v>
      </c>
      <c r="HQ8" s="165">
        <f>SUM(Month!$HL8:HQ8)</f>
        <v>111.791</v>
      </c>
      <c r="HR8" s="165">
        <f>SUM(Month!$HL8:HR8)</f>
        <v>129.72</v>
      </c>
      <c r="HS8" s="165">
        <f>SUM(Month!$HL8:HS8)</f>
        <v>147.547</v>
      </c>
      <c r="HT8" s="205"/>
      <c r="HU8" s="205"/>
      <c r="HV8" s="205"/>
    </row>
    <row r="9" ht="12.75" customHeight="1">
      <c r="A9" s="190">
        <f t="shared" si="3"/>
        <v>5</v>
      </c>
      <c r="B9" s="58" t="s">
        <v>13</v>
      </c>
      <c r="C9" s="59"/>
      <c r="D9" s="59">
        <f>SUM(Month!$D9:D9)</f>
        <v>3.341</v>
      </c>
      <c r="E9" s="59">
        <f>SUM(Month!$D9:E9)</f>
        <v>6.389</v>
      </c>
      <c r="F9" s="59">
        <f>SUM(Month!$D9:F9)</f>
        <v>9.549</v>
      </c>
      <c r="G9" s="59">
        <f>SUM(Month!$D9:G9)</f>
        <v>12.636</v>
      </c>
      <c r="H9" s="59">
        <f>SUM(Month!$D9:H9)</f>
        <v>15.74</v>
      </c>
      <c r="I9" s="59">
        <f>SUM(Month!$D9:I9)</f>
        <v>18.495</v>
      </c>
      <c r="J9" s="59">
        <f>SUM(Month!$D9:J9)</f>
        <v>20.811</v>
      </c>
      <c r="K9" s="59">
        <f>SUM(Month!$D9:K9)</f>
        <v>25.145</v>
      </c>
      <c r="L9" s="59">
        <f>SUM(Month!$D9:L9)</f>
        <v>28.477</v>
      </c>
      <c r="M9" s="59">
        <f>SUM(Month!$D9:M9)</f>
        <v>31.868</v>
      </c>
      <c r="N9" s="59">
        <f>SUM(Month!$D9:N9)</f>
        <v>35.069</v>
      </c>
      <c r="O9" s="59">
        <f>SUM(Month!$D9:O9)</f>
        <v>38.133</v>
      </c>
      <c r="P9" s="59">
        <f>SUM(Month!$P9:P9)</f>
        <v>3.697</v>
      </c>
      <c r="Q9" s="59">
        <f>SUM(Month!$P9:Q9)</f>
        <v>6.685</v>
      </c>
      <c r="R9" s="59">
        <f>SUM(Month!$P9:R9)</f>
        <v>10.363</v>
      </c>
      <c r="S9" s="59">
        <f>SUM(Month!$P9:S9)</f>
        <v>13.64</v>
      </c>
      <c r="T9" s="59">
        <f>SUM(Month!$P9:T9)</f>
        <v>17.193</v>
      </c>
      <c r="U9" s="59">
        <f>SUM(Month!$P9:U9)</f>
        <v>20.823</v>
      </c>
      <c r="V9" s="59">
        <f>SUM(Month!$P9:V9)</f>
        <v>25.034</v>
      </c>
      <c r="W9" s="59">
        <f>SUM(Month!$P9:W9)</f>
        <v>29.409</v>
      </c>
      <c r="X9" s="59">
        <f>SUM(Month!$P9:X9)</f>
        <v>33.294</v>
      </c>
      <c r="Y9" s="59">
        <f>SUM(Month!$P9:Y9)</f>
        <v>38.092</v>
      </c>
      <c r="Z9" s="59">
        <f>SUM(Month!$P9:Z9)</f>
        <v>43.287</v>
      </c>
      <c r="AA9" s="59">
        <f>SUM(Month!$P9:AA9)</f>
        <v>48.283</v>
      </c>
      <c r="AB9" s="59">
        <f>SUM(Month!$AB9:AB9)</f>
        <v>4.36</v>
      </c>
      <c r="AC9" s="59">
        <f>SUM(Month!$AB9:AC9)</f>
        <v>10.245</v>
      </c>
      <c r="AD9" s="59">
        <f>SUM(Month!$AB9:AD9)</f>
        <v>15.491</v>
      </c>
      <c r="AE9" s="59">
        <f>SUM(Month!$AB9:AE9)</f>
        <v>20.048</v>
      </c>
      <c r="AF9" s="59">
        <f>SUM(Month!$AB9:AF9)</f>
        <v>24.383</v>
      </c>
      <c r="AG9" s="59">
        <f>SUM(Month!$AB9:AG9)</f>
        <v>29.217</v>
      </c>
      <c r="AH9" s="59">
        <f>SUM(Month!$AB9:AH9)</f>
        <v>33.642</v>
      </c>
      <c r="AI9" s="59">
        <f>SUM(Month!$AB9:AI9)</f>
        <v>39.267</v>
      </c>
      <c r="AJ9" s="59">
        <f>SUM(Month!$AB9:AJ9)</f>
        <v>44.864</v>
      </c>
      <c r="AK9" s="59">
        <f>SUM(Month!$AB9:AK9)</f>
        <v>52.184</v>
      </c>
      <c r="AL9" s="59">
        <f>SUM(Month!$AB9:AL9)</f>
        <v>58.08</v>
      </c>
      <c r="AM9" s="59">
        <f>SUM(Month!$AB9:AM9)</f>
        <v>63.215</v>
      </c>
      <c r="AN9" s="59">
        <f>SUM(Month!$AN9:AN9)</f>
        <v>4.954</v>
      </c>
      <c r="AO9" s="59">
        <f>SUM(Month!$AN9:AO9)</f>
        <v>8.786</v>
      </c>
      <c r="AP9" s="59">
        <f>SUM(Month!$AN9:AP9)</f>
        <v>12.16</v>
      </c>
      <c r="AQ9" s="59">
        <f>SUM(Month!$AN9:AQ9)</f>
        <v>14.959</v>
      </c>
      <c r="AR9" s="59">
        <f>SUM(Month!$AN9:AR9)</f>
        <v>17.771</v>
      </c>
      <c r="AS9" s="59">
        <f>SUM(Month!$AN9:AS9)</f>
        <v>20.941</v>
      </c>
      <c r="AT9" s="59">
        <f>SUM(Month!$AN9:AT9)</f>
        <v>24.416</v>
      </c>
      <c r="AU9" s="59">
        <f>SUM(Month!$AN9:AU9)</f>
        <v>28.14</v>
      </c>
      <c r="AV9" s="59">
        <f>SUM(Month!$AN9:AV9)</f>
        <v>32.299</v>
      </c>
      <c r="AW9" s="59">
        <f>SUM(Month!$AN9:AW9)</f>
        <v>37.011</v>
      </c>
      <c r="AX9" s="59">
        <f>SUM(Month!$AN9:AX9)</f>
        <v>41.274</v>
      </c>
      <c r="AY9" s="59">
        <f>SUM(Month!$AN9:AY9)</f>
        <v>46.058</v>
      </c>
      <c r="AZ9" s="59">
        <f>SUM(Month!$AZ9:AZ9)</f>
        <v>5.086</v>
      </c>
      <c r="BA9" s="59">
        <f>SUM(Month!$AZ9:BA9)</f>
        <v>9.568</v>
      </c>
      <c r="BB9" s="59">
        <f>SUM(Month!$AZ9:BB9)</f>
        <v>15.042</v>
      </c>
      <c r="BC9" s="59">
        <f>SUM(Month!$AZ9:BC9)</f>
        <v>19.66</v>
      </c>
      <c r="BD9" s="59">
        <f>SUM(Month!$AZ9:BD9)</f>
        <v>25.378</v>
      </c>
      <c r="BE9" s="59">
        <f>SUM(Month!$AZ9:BE9)</f>
        <v>31.271</v>
      </c>
      <c r="BF9" s="59">
        <f>SUM(Month!$AZ9:BF9)</f>
        <v>37.576</v>
      </c>
      <c r="BG9" s="59">
        <f>SUM(Month!$AZ9:BG9)</f>
        <v>43.799</v>
      </c>
      <c r="BH9" s="59">
        <f>SUM(Month!$AZ9:BH9)</f>
        <v>51.292</v>
      </c>
      <c r="BI9" s="59">
        <f>SUM(Month!$AZ9:BI9)</f>
        <v>58.297</v>
      </c>
      <c r="BJ9" s="59">
        <f>SUM(Month!$AZ9:BJ9)</f>
        <v>65.768</v>
      </c>
      <c r="BK9" s="59">
        <f>SUM(Month!$AZ9:BK9)</f>
        <v>71.259</v>
      </c>
      <c r="BL9" s="59">
        <f>SUM(Month!$BL9:BL9)</f>
        <v>6.024</v>
      </c>
      <c r="BM9" s="59">
        <f>SUM(Month!$BL9:BM9)</f>
        <v>11.578</v>
      </c>
      <c r="BN9" s="59">
        <f>SUM(Month!$BL9:BN9)</f>
        <v>17.372</v>
      </c>
      <c r="BO9" s="59">
        <f>SUM(Month!$BL9:BO9)</f>
        <v>23.402</v>
      </c>
      <c r="BP9" s="59">
        <f>SUM(Month!$BL9:BP9)</f>
        <v>29.278</v>
      </c>
      <c r="BQ9" s="59">
        <f>SUM(Month!$BL9:BQ9)</f>
        <v>35.767</v>
      </c>
      <c r="BR9" s="59">
        <f>SUM(Month!$BL9:BR9)</f>
        <v>43.413</v>
      </c>
      <c r="BS9" s="59">
        <f>SUM(Month!$BL9:BS9)</f>
        <v>49.66</v>
      </c>
      <c r="BT9" s="59">
        <f>SUM(Month!$BL9:BT9)</f>
        <v>57.266</v>
      </c>
      <c r="BU9" s="59">
        <f>SUM(Month!$BL9:BU9)</f>
        <v>63.738</v>
      </c>
      <c r="BV9" s="59">
        <f>SUM(Month!$BL9:BV9)</f>
        <v>69.282</v>
      </c>
      <c r="BW9" s="59">
        <f>SUM(Month!$BL9:BW9)</f>
        <v>76.466</v>
      </c>
      <c r="BX9" s="59">
        <f>SUM(Month!$BX9:BX9)</f>
        <v>7.244</v>
      </c>
      <c r="BY9" s="59">
        <f>SUM(Month!$BX9:BY9)</f>
        <v>14.255</v>
      </c>
      <c r="BZ9" s="59">
        <f>SUM(Month!$BX9:BZ9)</f>
        <v>19.982</v>
      </c>
      <c r="CA9" s="59">
        <f>SUM(Month!$BX9:CA9)</f>
        <v>26.117</v>
      </c>
      <c r="CB9" s="59">
        <f>SUM(Month!$BX9:CB9)</f>
        <v>31.946</v>
      </c>
      <c r="CC9" s="59">
        <f>SUM(Month!$BX9:CC9)</f>
        <v>38.678</v>
      </c>
      <c r="CD9" s="59">
        <f>SUM(Month!$BX9:CD9)</f>
        <v>45.649</v>
      </c>
      <c r="CE9" s="59">
        <f>SUM(Month!$BX9:CE9)</f>
        <v>53.191</v>
      </c>
      <c r="CF9" s="59">
        <f>SUM(Month!$BX9:CF9)</f>
        <v>59.878</v>
      </c>
      <c r="CG9" s="59">
        <f>SUM(Month!$BX9:CG9)</f>
        <v>67.586</v>
      </c>
      <c r="CH9" s="59">
        <f>SUM(Month!$BX9:CH9)</f>
        <v>74.432</v>
      </c>
      <c r="CI9" s="59">
        <f>SUM(Month!$BX9:CI9)</f>
        <v>81.185</v>
      </c>
      <c r="CJ9" s="59">
        <f>SUM(Month!$CJ9:CJ9)</f>
        <v>7.748</v>
      </c>
      <c r="CK9" s="59">
        <f>SUM(Month!$CJ9:CK9)</f>
        <v>14.303</v>
      </c>
      <c r="CL9" s="59">
        <f>SUM(Month!$CJ9:CL9)</f>
        <v>21.001</v>
      </c>
      <c r="CM9" s="59">
        <f>SUM(Month!$CJ9:CM9)</f>
        <v>28.167</v>
      </c>
      <c r="CN9" s="59">
        <f>SUM(Month!$CJ9:CN9)</f>
        <v>36.365</v>
      </c>
      <c r="CO9" s="59">
        <f>SUM(Month!$CJ9:CO9)</f>
        <v>44.061</v>
      </c>
      <c r="CP9" s="59">
        <f>SUM(Month!$CJ9:CP9)</f>
        <v>51.779</v>
      </c>
      <c r="CQ9" s="59">
        <f>SUM(Month!$CJ9:CQ9)</f>
        <v>60.33</v>
      </c>
      <c r="CR9" s="59">
        <f>SUM(Month!$CJ9:CR9)</f>
        <v>68.202</v>
      </c>
      <c r="CS9" s="59">
        <f>SUM(Month!$CJ9:CS9)</f>
        <v>76.868</v>
      </c>
      <c r="CT9" s="59">
        <f>SUM(Month!$CJ9:CT9)</f>
        <v>84.296</v>
      </c>
      <c r="CU9" s="59">
        <f>SUM(Month!$CJ9:CU9)</f>
        <v>92.557</v>
      </c>
      <c r="CV9" s="59">
        <f>SUM(Month!$CV9:CV9)</f>
        <v>8.273</v>
      </c>
      <c r="CW9" s="59">
        <f>SUM(Month!$CV9:CW9)</f>
        <v>14.485</v>
      </c>
      <c r="CX9" s="59">
        <f>SUM(Month!$CV9:CX9)</f>
        <v>22.612</v>
      </c>
      <c r="CY9" s="59">
        <f>SUM(Month!$CV9:CY9)</f>
        <v>30.764</v>
      </c>
      <c r="CZ9" s="59">
        <f>SUM(Month!$CV9:CZ9)</f>
        <v>37.76</v>
      </c>
      <c r="DA9" s="59">
        <f>SUM(Month!$CV9:DA9)</f>
        <v>45.159</v>
      </c>
      <c r="DB9" s="59">
        <f>SUM(Month!$CV9:DB9)</f>
        <v>53.441</v>
      </c>
      <c r="DC9" s="59">
        <f>SUM(Month!$CV9:DC9)</f>
        <v>60.335</v>
      </c>
      <c r="DD9" s="59">
        <f>SUM(Month!$CV9:DD9)</f>
        <v>69.347</v>
      </c>
      <c r="DE9" s="59">
        <f>SUM(Month!$CV9:DE9)</f>
        <v>77.363</v>
      </c>
      <c r="DF9" s="59">
        <f>SUM(Month!$CV9:DF9)</f>
        <v>84.049</v>
      </c>
      <c r="DG9" s="59">
        <f>SUM(Month!$CV9:DG9)</f>
        <v>92.225</v>
      </c>
      <c r="DH9" s="59">
        <f>SUM(Month!$DH9:DH9)</f>
        <v>7.765</v>
      </c>
      <c r="DI9" s="59">
        <f>SUM(Month!$DH9:DI9)</f>
        <v>14.546</v>
      </c>
      <c r="DJ9" s="59">
        <f>SUM(Month!$DH9:DJ9)</f>
        <v>22.301</v>
      </c>
      <c r="DK9" s="59">
        <f>SUM(Month!$DH9:DK9)</f>
        <v>28.757</v>
      </c>
      <c r="DL9" s="59">
        <f>SUM(Month!$DH9:DL9)</f>
        <v>34.77</v>
      </c>
      <c r="DM9" s="59">
        <f>SUM(Month!$DH9:DM9)</f>
        <v>41.114</v>
      </c>
      <c r="DN9" s="59">
        <f>SUM(Month!$DH9:DN9)</f>
        <v>47.359</v>
      </c>
      <c r="DO9" s="59">
        <f>SUM(Month!$DH9:DO9)</f>
        <v>54.335</v>
      </c>
      <c r="DP9" s="59">
        <f>SUM(Month!$DH9:DP9)</f>
        <v>60.352</v>
      </c>
      <c r="DQ9" s="59">
        <f>SUM(Month!$DH9:DQ9)</f>
        <v>66.28</v>
      </c>
      <c r="DR9" s="59">
        <f>SUM(Month!$DH9:DR9)</f>
        <v>70.931</v>
      </c>
      <c r="DS9" s="59">
        <f>SUM(Month!$DH9:DS9)</f>
        <v>75.872</v>
      </c>
      <c r="DT9" s="59">
        <f>SUM(Month!$DT9:DT9)</f>
        <v>5.985</v>
      </c>
      <c r="DU9" s="59">
        <f>SUM(Month!$DT9:DU9)</f>
        <v>10.143</v>
      </c>
      <c r="DV9" s="59">
        <f>SUM(Month!$DT9:DV9)</f>
        <v>15.397</v>
      </c>
      <c r="DW9" s="59">
        <f>SUM(Month!$DT9:DW9)</f>
        <v>20.677</v>
      </c>
      <c r="DX9" s="59">
        <f>SUM(Month!$DT9:DX9)</f>
        <v>25.16</v>
      </c>
      <c r="DY9" s="59">
        <f>SUM(Month!$DT9:DY9)</f>
        <v>30.406</v>
      </c>
      <c r="DZ9" s="59">
        <f>SUM(Month!$DT9:DZ9)</f>
        <v>35.378</v>
      </c>
      <c r="EA9" s="59">
        <f>SUM(Month!$DT9:EA9)</f>
        <v>42.366</v>
      </c>
      <c r="EB9" s="59">
        <f>SUM(Month!$DT9:EB9)</f>
        <v>48.081</v>
      </c>
      <c r="EC9" s="59">
        <f>SUM(Month!$DT9:EC9)</f>
        <v>54.126</v>
      </c>
      <c r="ED9" s="59">
        <f>SUM(Month!$DT9:ED9)</f>
        <v>59.664</v>
      </c>
      <c r="EE9" s="59">
        <f>SUM(Month!$DT9:EE9)</f>
        <v>65.763</v>
      </c>
      <c r="EF9" s="59">
        <f>SUM(Month!$EF9:EF9)</f>
        <v>5.666</v>
      </c>
      <c r="EG9" s="59">
        <f>SUM(Month!$EF9:EG9)</f>
        <v>10.631</v>
      </c>
      <c r="EH9" s="59">
        <f>SUM(Month!$EF9:EH9)</f>
        <v>16.8</v>
      </c>
      <c r="EI9" s="59">
        <f>SUM(Month!$EF9:EI9)</f>
        <v>22.895</v>
      </c>
      <c r="EJ9" s="59">
        <f>SUM(Month!$EF9:EJ9)</f>
        <v>28.778</v>
      </c>
      <c r="EK9" s="59">
        <f>SUM(Month!$EF9:EK9)</f>
        <v>34.449</v>
      </c>
      <c r="EL9" s="59">
        <f>SUM(Month!$EF9:EL9)</f>
        <v>40.181</v>
      </c>
      <c r="EM9" s="59">
        <f>SUM(Month!$EF9:EM9)</f>
        <v>47.449</v>
      </c>
      <c r="EN9" s="59">
        <f>SUM(Month!$EF9:EN9)</f>
        <v>54.557</v>
      </c>
      <c r="EO9" s="59">
        <f>SUM(Month!$EF9:EO9)</f>
        <v>61.335</v>
      </c>
      <c r="EP9" s="59">
        <f>SUM(Month!$EF9:EP9)</f>
        <v>67.363</v>
      </c>
      <c r="EQ9" s="59">
        <f>SUM(Month!$EF9:EQ9)</f>
        <v>72.742</v>
      </c>
      <c r="ER9" s="59">
        <f>SUM(Month!$ER9:ER9)</f>
        <v>7.932</v>
      </c>
      <c r="ES9" s="59">
        <f>SUM(Month!$ER9:ES9)</f>
        <v>14.029</v>
      </c>
      <c r="ET9" s="59">
        <f>SUM(Month!$ER9:ET9)</f>
        <v>21.004</v>
      </c>
      <c r="EU9" s="59">
        <f>SUM(Month!$ER9:EU9)</f>
        <v>26.822</v>
      </c>
      <c r="EV9" s="59">
        <f>SUM(Month!$ER9:EV9)</f>
        <v>33.107</v>
      </c>
      <c r="EW9" s="59">
        <f>SUM(Month!$ER9:EW9)</f>
        <v>39.159</v>
      </c>
      <c r="EX9" s="59">
        <f>SUM(Month!$ER9:EX9)</f>
        <v>46.445</v>
      </c>
      <c r="EY9" s="59">
        <f>SUM(Month!$ER9:EY9)</f>
        <v>54.609</v>
      </c>
      <c r="EZ9" s="59">
        <f>SUM(Month!$ER9:EZ9)</f>
        <v>60.74</v>
      </c>
      <c r="FA9" s="59">
        <f>SUM(Month!$ER9:FA9)</f>
        <v>67.621</v>
      </c>
      <c r="FB9" s="59">
        <f>SUM(Month!$ER9:FB9)</f>
        <v>74.244</v>
      </c>
      <c r="FC9" s="59">
        <f>SUM(Month!$ER9:FC9)</f>
        <v>79.88</v>
      </c>
      <c r="FD9" s="59">
        <f>SUM(Month!$FD9:FD9)</f>
        <v>6.464</v>
      </c>
      <c r="FE9" s="59">
        <f>SUM(Month!$FD9:FE9)</f>
        <v>12.066</v>
      </c>
      <c r="FF9" s="59">
        <f>SUM(Month!$FD9:FF9)</f>
        <v>18.685</v>
      </c>
      <c r="FG9" s="59">
        <f>SUM(Month!$FD9:FG9)</f>
        <v>24.853</v>
      </c>
      <c r="FH9" s="59">
        <f>SUM(Month!$FD9:FH9)</f>
        <v>31.049</v>
      </c>
      <c r="FI9" s="59">
        <f>SUM(Month!$FD9:FI9)</f>
        <v>38.067</v>
      </c>
      <c r="FJ9" s="59">
        <f>SUM(Month!$FD9:FJ9)</f>
        <v>44.688</v>
      </c>
      <c r="FK9" s="59">
        <f>SUM(Month!$FD9:FK9)</f>
        <v>52.261</v>
      </c>
      <c r="FL9" s="59">
        <f>SUM(Month!$FD9:FL9)</f>
        <v>58.295</v>
      </c>
      <c r="FM9" s="59">
        <f>SUM(Month!$FD9:FM9)</f>
        <v>65.672</v>
      </c>
      <c r="FN9" s="59">
        <f>SUM(Month!$FD9:FN9)</f>
        <v>72.163</v>
      </c>
      <c r="FO9" s="59">
        <f>SUM(Month!$FD9:FO9)</f>
        <v>78.164</v>
      </c>
      <c r="FP9" s="59">
        <f>SUM(Month!$FP9:FP9)</f>
        <v>7.486</v>
      </c>
      <c r="FQ9" s="59">
        <f>SUM(Month!$FP9:FQ9)</f>
        <v>13.342</v>
      </c>
      <c r="FR9" s="59">
        <f>SUM(Month!$FP9:FR9)</f>
        <v>19.573</v>
      </c>
      <c r="FS9" s="59">
        <f>SUM(Month!$FP9:FS9)</f>
        <v>24.945</v>
      </c>
      <c r="FT9" s="59">
        <f>SUM(Month!$FP9:FT9)</f>
        <v>30.21</v>
      </c>
      <c r="FU9" s="59">
        <f>SUM(Month!$FP9:FU9)</f>
        <v>33.727</v>
      </c>
      <c r="FV9" s="59">
        <f>SUM(Month!$FP9:FV9)</f>
        <v>38.561</v>
      </c>
      <c r="FW9" s="59">
        <f>SUM(Month!$FP9:FW9)</f>
        <v>42.574</v>
      </c>
      <c r="FX9" s="59">
        <f>SUM(Month!$FP9:FX9)</f>
        <v>48.147</v>
      </c>
      <c r="FY9" s="59">
        <f>SUM(Month!$FP9:FY9)</f>
        <v>53.747</v>
      </c>
      <c r="FZ9" s="59">
        <f>SUM(Month!$FP9:FZ9)</f>
        <v>61.194</v>
      </c>
      <c r="GA9" s="59">
        <f>SUM(Month!$FP9:GA9)</f>
        <v>67.619</v>
      </c>
      <c r="GB9" s="59">
        <f>SUM(Month!$GB9:GB9)</f>
        <v>8.231</v>
      </c>
      <c r="GC9" s="59">
        <f>SUM(Month!$GB9:GC9)</f>
        <v>14.632</v>
      </c>
      <c r="GD9" s="59">
        <f>SUM(Month!$GB9:GD9)</f>
        <v>22.46</v>
      </c>
      <c r="GE9" s="59">
        <f>SUM(Month!$GB9:GE9)</f>
        <v>28.801</v>
      </c>
      <c r="GF9" s="59">
        <f>SUM(Month!$GB9:GF9)</f>
        <v>34.684</v>
      </c>
      <c r="GG9" s="59">
        <f>SUM(Month!$GB9:GG9)</f>
        <v>41.135</v>
      </c>
      <c r="GH9" s="59">
        <f>SUM(Month!$GB9:GH9)</f>
        <v>46.283</v>
      </c>
      <c r="GI9" s="59">
        <f>SUM(Month!$GB9:GI9)</f>
        <v>51.476</v>
      </c>
      <c r="GJ9" s="59">
        <f>SUM(Month!$GB9:GJ9)</f>
        <v>56.497</v>
      </c>
      <c r="GK9" s="59">
        <f>SUM(Month!$GB9:GK9)</f>
        <v>62.267</v>
      </c>
      <c r="GL9" s="59">
        <f>SUM(Month!$GB9:GL9)</f>
        <v>67.23</v>
      </c>
      <c r="GM9" s="59">
        <f>SUM(Month!$GB9:GM9)</f>
        <v>72.105</v>
      </c>
      <c r="GN9" s="59">
        <f>SUM(Month!$GN9:GN9)</f>
        <v>5.38</v>
      </c>
      <c r="GO9" s="59">
        <f>SUM(Month!$GN9:GO9)</f>
        <v>9.684</v>
      </c>
      <c r="GP9" s="59">
        <f>SUM(Month!$GN9:GP9)</f>
        <v>14.478</v>
      </c>
      <c r="GQ9" s="59">
        <f>SUM(Month!$GN9:GQ9)</f>
        <v>18.137</v>
      </c>
      <c r="GR9" s="59">
        <f>SUM(Month!$GN9:GR9)</f>
        <v>23.02</v>
      </c>
      <c r="GS9" s="59">
        <f>SUM(Month!$GN9:GS9)</f>
        <v>27.505</v>
      </c>
      <c r="GT9" s="59">
        <f>SUM(Month!$GN9:GT9)</f>
        <v>31.398</v>
      </c>
      <c r="GU9" s="59">
        <f>SUM(Month!$GN9:GU9)</f>
        <v>36.503</v>
      </c>
      <c r="GV9" s="59">
        <f>SUM(Month!$GN9:GV9)</f>
        <v>42.003</v>
      </c>
      <c r="GW9" s="59">
        <f>SUM(Month!$GN9:GW9)</f>
        <v>46.655</v>
      </c>
      <c r="GX9" s="59">
        <f>SUM(Month!$GN9:GX9)</f>
        <v>53.679</v>
      </c>
      <c r="GY9" s="59">
        <f>SUM(Month!$GN9:GY9)</f>
        <v>60.045</v>
      </c>
      <c r="GZ9" s="165">
        <f>SUM(Month!$GZ9:GZ9)</f>
        <v>5.581</v>
      </c>
      <c r="HA9" s="165">
        <f>SUM(Month!$GZ9:HA9)</f>
        <v>9.675</v>
      </c>
      <c r="HB9" s="165">
        <f>SUM(Month!$GZ9:HB9)</f>
        <v>14.878</v>
      </c>
      <c r="HC9" s="165">
        <f>SUM(Month!$GZ9:HC9)</f>
        <v>19.74</v>
      </c>
      <c r="HD9" s="165">
        <f>SUM(Month!$GZ9:HD9)</f>
        <v>24.908</v>
      </c>
      <c r="HE9" s="165">
        <f>SUM(Month!$GZ9:HE9)</f>
        <v>29.414</v>
      </c>
      <c r="HF9" s="165">
        <f>SUM(Month!$GZ9:HF9)</f>
        <v>34.773</v>
      </c>
      <c r="HG9" s="165">
        <f>SUM(Month!$GZ9:HG9)</f>
        <v>40.12</v>
      </c>
      <c r="HH9" s="165">
        <f>SUM(Month!$GZ9:HH9)</f>
        <v>45.046</v>
      </c>
      <c r="HI9" s="165">
        <f>SUM(Month!$GZ9:HI9)</f>
        <v>50.858</v>
      </c>
      <c r="HJ9" s="165">
        <f>SUM(Month!$GZ9:HJ9)</f>
        <v>57.251</v>
      </c>
      <c r="HK9" s="165">
        <f>SUM(Month!$GZ9:HK9)</f>
        <v>62.395</v>
      </c>
      <c r="HL9" s="165">
        <f>SUM(Month!$HL9:HL9)</f>
        <v>6.52</v>
      </c>
      <c r="HM9" s="165">
        <f>SUM(Month!$HL9:HM9)</f>
        <v>11.929</v>
      </c>
      <c r="HN9" s="165">
        <f>SUM(Month!$HL9:HN9)</f>
        <v>17.25</v>
      </c>
      <c r="HO9" s="165">
        <f>SUM(Month!$HL9:HO9)</f>
        <v>23.501</v>
      </c>
      <c r="HP9" s="165">
        <f>SUM(Month!$HL9:HP9)</f>
        <v>28.276</v>
      </c>
      <c r="HQ9" s="165">
        <f>SUM(Month!$HL9:HQ9)</f>
        <v>35.248</v>
      </c>
      <c r="HR9" s="165">
        <f>SUM(Month!$HL9:HR9)</f>
        <v>40.363</v>
      </c>
      <c r="HS9" s="165">
        <f>SUM(Month!$HL9:HS9)</f>
        <v>46.013</v>
      </c>
      <c r="HT9" s="205"/>
      <c r="HU9" s="205"/>
      <c r="HV9" s="205"/>
    </row>
    <row r="10" ht="12.75" customHeight="1">
      <c r="A10" s="190">
        <f t="shared" si="3"/>
        <v>6</v>
      </c>
      <c r="B10" s="64" t="s">
        <v>14</v>
      </c>
      <c r="C10" s="59"/>
      <c r="D10" s="59">
        <f>SUM(Month!$D10:D10)</f>
        <v>1.567</v>
      </c>
      <c r="E10" s="59">
        <f>SUM(Month!$D10:E10)</f>
        <v>2.936</v>
      </c>
      <c r="F10" s="59">
        <f>SUM(Month!$D10:F10)</f>
        <v>4.527</v>
      </c>
      <c r="G10" s="59">
        <f>SUM(Month!$D10:G10)</f>
        <v>6.515</v>
      </c>
      <c r="H10" s="59">
        <f>SUM(Month!$D10:H10)</f>
        <v>8.323</v>
      </c>
      <c r="I10" s="59">
        <f>SUM(Month!$D10:I10)</f>
        <v>10.166</v>
      </c>
      <c r="J10" s="59">
        <f>SUM(Month!$D10:J10)</f>
        <v>12.179</v>
      </c>
      <c r="K10" s="59">
        <f>SUM(Month!$D10:K10)</f>
        <v>14.213</v>
      </c>
      <c r="L10" s="59">
        <f>SUM(Month!$D10:L10)</f>
        <v>15.969</v>
      </c>
      <c r="M10" s="59">
        <f>SUM(Month!$D10:M10)</f>
        <v>17.805</v>
      </c>
      <c r="N10" s="59">
        <f>SUM(Month!$D10:N10)</f>
        <v>19.609</v>
      </c>
      <c r="O10" s="59">
        <f>SUM(Month!$D10:O10)</f>
        <v>21.213</v>
      </c>
      <c r="P10" s="59">
        <f>SUM(Month!$P10:P10)</f>
        <v>1.705</v>
      </c>
      <c r="Q10" s="59">
        <f>SUM(Month!$P10:Q10)</f>
        <v>3.159</v>
      </c>
      <c r="R10" s="59">
        <f>SUM(Month!$P10:R10)</f>
        <v>4.931</v>
      </c>
      <c r="S10" s="59">
        <f>SUM(Month!$P10:S10)</f>
        <v>7.124</v>
      </c>
      <c r="T10" s="59">
        <f>SUM(Month!$P10:T10)</f>
        <v>9.133</v>
      </c>
      <c r="U10" s="59">
        <f>SUM(Month!$P10:U10)</f>
        <v>11.239</v>
      </c>
      <c r="V10" s="59">
        <f>SUM(Month!$P10:V10)</f>
        <v>12.844</v>
      </c>
      <c r="W10" s="59">
        <f>SUM(Month!$P10:W10)</f>
        <v>15.027</v>
      </c>
      <c r="X10" s="59">
        <f>SUM(Month!$P10:X10)</f>
        <v>17.807</v>
      </c>
      <c r="Y10" s="59">
        <f>SUM(Month!$P10:Y10)</f>
        <v>20.663</v>
      </c>
      <c r="Z10" s="59">
        <f>SUM(Month!$P10:Z10)</f>
        <v>23.821</v>
      </c>
      <c r="AA10" s="59">
        <f>SUM(Month!$P10:AA10)</f>
        <v>26.265</v>
      </c>
      <c r="AB10" s="59">
        <f>SUM(Month!$AB10:AB10)</f>
        <v>2.109</v>
      </c>
      <c r="AC10" s="59">
        <f>SUM(Month!$AB10:AC10)</f>
        <v>4.336</v>
      </c>
      <c r="AD10" s="59">
        <f>SUM(Month!$AB10:AD10)</f>
        <v>6.715</v>
      </c>
      <c r="AE10" s="59">
        <f>SUM(Month!$AB10:AE10)</f>
        <v>9.737</v>
      </c>
      <c r="AF10" s="59">
        <f>SUM(Month!$AB10:AF10)</f>
        <v>12.072</v>
      </c>
      <c r="AG10" s="59">
        <f>SUM(Month!$AB10:AG10)</f>
        <v>14.949</v>
      </c>
      <c r="AH10" s="59">
        <f>SUM(Month!$AB10:AH10)</f>
        <v>18.214</v>
      </c>
      <c r="AI10" s="59">
        <f>SUM(Month!$AB10:AI10)</f>
        <v>20.435</v>
      </c>
      <c r="AJ10" s="59">
        <f>SUM(Month!$AB10:AJ10)</f>
        <v>24.018</v>
      </c>
      <c r="AK10" s="59">
        <f>SUM(Month!$AB10:AK10)</f>
        <v>27.622</v>
      </c>
      <c r="AL10" s="59">
        <f>SUM(Month!$AB10:AL10)</f>
        <v>29.773</v>
      </c>
      <c r="AM10" s="59">
        <f>SUM(Month!$AB10:AM10)</f>
        <v>32.546</v>
      </c>
      <c r="AN10" s="59">
        <f>SUM(Month!$AN10:AN10)</f>
        <v>1.683</v>
      </c>
      <c r="AO10" s="59">
        <f>SUM(Month!$AN10:AO10)</f>
        <v>3.919</v>
      </c>
      <c r="AP10" s="59">
        <f>SUM(Month!$AN10:AP10)</f>
        <v>6.145</v>
      </c>
      <c r="AQ10" s="59">
        <f>SUM(Month!$AN10:AQ10)</f>
        <v>8.958</v>
      </c>
      <c r="AR10" s="59">
        <f>SUM(Month!$AN10:AR10)</f>
        <v>11.197</v>
      </c>
      <c r="AS10" s="59">
        <f>SUM(Month!$AN10:AS10)</f>
        <v>13.692</v>
      </c>
      <c r="AT10" s="59">
        <f>SUM(Month!$AN10:AT10)</f>
        <v>16.33</v>
      </c>
      <c r="AU10" s="59">
        <f>SUM(Month!$AN10:AU10)</f>
        <v>18.888</v>
      </c>
      <c r="AV10" s="59">
        <f>SUM(Month!$AN10:AV10)</f>
        <v>21.17</v>
      </c>
      <c r="AW10" s="59">
        <f>SUM(Month!$AN10:AW10)</f>
        <v>23.041</v>
      </c>
      <c r="AX10" s="59">
        <f>SUM(Month!$AN10:AX10)</f>
        <v>25.888</v>
      </c>
      <c r="AY10" s="59">
        <f>SUM(Month!$AN10:AY10)</f>
        <v>27.997</v>
      </c>
      <c r="AZ10" s="59">
        <f>SUM(Month!$AZ10:AZ10)</f>
        <v>1.805</v>
      </c>
      <c r="BA10" s="59">
        <f>SUM(Month!$AZ10:BA10)</f>
        <v>3.756</v>
      </c>
      <c r="BB10" s="59">
        <f>SUM(Month!$AZ10:BB10)</f>
        <v>6.513</v>
      </c>
      <c r="BC10" s="59">
        <f>SUM(Month!$AZ10:BC10)</f>
        <v>8.781</v>
      </c>
      <c r="BD10" s="59">
        <f>SUM(Month!$AZ10:BD10)</f>
        <v>10.969</v>
      </c>
      <c r="BE10" s="59">
        <f>SUM(Month!$AZ10:BE10)</f>
        <v>13.333</v>
      </c>
      <c r="BF10" s="59">
        <f>SUM(Month!$AZ10:BF10)</f>
        <v>15.306</v>
      </c>
      <c r="BG10" s="59">
        <f>SUM(Month!$AZ10:BG10)</f>
        <v>17.842</v>
      </c>
      <c r="BH10" s="59">
        <f>SUM(Month!$AZ10:BH10)</f>
        <v>20.625</v>
      </c>
      <c r="BI10" s="59">
        <f>SUM(Month!$AZ10:BI10)</f>
        <v>23.011</v>
      </c>
      <c r="BJ10" s="59">
        <f>SUM(Month!$AZ10:BJ10)</f>
        <v>25.786</v>
      </c>
      <c r="BK10" s="59">
        <f>SUM(Month!$AZ10:BK10)</f>
        <v>28.7</v>
      </c>
      <c r="BL10" s="59">
        <f>SUM(Month!$BL10:BL10)</f>
        <v>1.99</v>
      </c>
      <c r="BM10" s="59">
        <f>SUM(Month!$BL10:BM10)</f>
        <v>4.678</v>
      </c>
      <c r="BN10" s="59">
        <f>SUM(Month!$BL10:BN10)</f>
        <v>7.939</v>
      </c>
      <c r="BO10" s="59">
        <f>SUM(Month!$BL10:BO10)</f>
        <v>11.043</v>
      </c>
      <c r="BP10" s="59">
        <f>SUM(Month!$BL10:BP10)</f>
        <v>14.882</v>
      </c>
      <c r="BQ10" s="59">
        <f>SUM(Month!$BL10:BQ10)</f>
        <v>18.206</v>
      </c>
      <c r="BR10" s="59">
        <f>SUM(Month!$BL10:BR10)</f>
        <v>21.294</v>
      </c>
      <c r="BS10" s="59">
        <f>SUM(Month!$BL10:BS10)</f>
        <v>23.971</v>
      </c>
      <c r="BT10" s="59">
        <f>SUM(Month!$BL10:BT10)</f>
        <v>26.983</v>
      </c>
      <c r="BU10" s="59">
        <f>SUM(Month!$BL10:BU10)</f>
        <v>29.782</v>
      </c>
      <c r="BV10" s="59">
        <f>SUM(Month!$BL10:BV10)</f>
        <v>32.255</v>
      </c>
      <c r="BW10" s="59">
        <f>SUM(Month!$BL10:BW10)</f>
        <v>35.564</v>
      </c>
      <c r="BX10" s="59">
        <f>SUM(Month!$BX10:BX10)</f>
        <v>2.185</v>
      </c>
      <c r="BY10" s="59">
        <f>SUM(Month!$BX10:BY10)</f>
        <v>3.894</v>
      </c>
      <c r="BZ10" s="59">
        <f>SUM(Month!$BX10:BZ10)</f>
        <v>6.582</v>
      </c>
      <c r="CA10" s="59">
        <f>SUM(Month!$BX10:CA10)</f>
        <v>9.058</v>
      </c>
      <c r="CB10" s="59">
        <f>SUM(Month!$BX10:CB10)</f>
        <v>11.961</v>
      </c>
      <c r="CC10" s="59">
        <f>SUM(Month!$BX10:CC10)</f>
        <v>15.003</v>
      </c>
      <c r="CD10" s="59">
        <f>SUM(Month!$BX10:CD10)</f>
        <v>17.897</v>
      </c>
      <c r="CE10" s="59">
        <f>SUM(Month!$BX10:CE10)</f>
        <v>21.239</v>
      </c>
      <c r="CF10" s="59">
        <f>SUM(Month!$BX10:CF10)</f>
        <v>23.976</v>
      </c>
      <c r="CG10" s="59">
        <f>SUM(Month!$BX10:CG10)</f>
        <v>27.86</v>
      </c>
      <c r="CH10" s="59">
        <f>SUM(Month!$BX10:CH10)</f>
        <v>30.505</v>
      </c>
      <c r="CI10" s="59">
        <f>SUM(Month!$BX10:CI10)</f>
        <v>33.22</v>
      </c>
      <c r="CJ10" s="59">
        <f>SUM(Month!$CJ10:CJ10)</f>
        <v>2.022</v>
      </c>
      <c r="CK10" s="59">
        <f>SUM(Month!$CJ10:CK10)</f>
        <v>4.319</v>
      </c>
      <c r="CL10" s="59">
        <f>SUM(Month!$CJ10:CL10)</f>
        <v>7.775</v>
      </c>
      <c r="CM10" s="59">
        <f>SUM(Month!$CJ10:CM10)</f>
        <v>11.405</v>
      </c>
      <c r="CN10" s="59">
        <f>SUM(Month!$CJ10:CN10)</f>
        <v>14.506</v>
      </c>
      <c r="CO10" s="59">
        <f>SUM(Month!$CJ10:CO10)</f>
        <v>17.807</v>
      </c>
      <c r="CP10" s="59">
        <f>SUM(Month!$CJ10:CP10)</f>
        <v>20.813</v>
      </c>
      <c r="CQ10" s="59">
        <f>SUM(Month!$CJ10:CQ10)</f>
        <v>23.518</v>
      </c>
      <c r="CR10" s="59">
        <f>SUM(Month!$CJ10:CR10)</f>
        <v>26.347</v>
      </c>
      <c r="CS10" s="59">
        <f>SUM(Month!$CJ10:CS10)</f>
        <v>29.767</v>
      </c>
      <c r="CT10" s="59">
        <f>SUM(Month!$CJ10:CT10)</f>
        <v>33.127</v>
      </c>
      <c r="CU10" s="59">
        <f>SUM(Month!$CJ10:CU10)</f>
        <v>36.271</v>
      </c>
      <c r="CV10" s="59">
        <f>SUM(Month!$CV10:CV10)</f>
        <v>2.617</v>
      </c>
      <c r="CW10" s="59">
        <f>SUM(Month!$CV10:CW10)</f>
        <v>5.256</v>
      </c>
      <c r="CX10" s="59">
        <f>SUM(Month!$CV10:CX10)</f>
        <v>8.393</v>
      </c>
      <c r="CY10" s="59">
        <f>SUM(Month!$CV10:CY10)</f>
        <v>11.921</v>
      </c>
      <c r="CZ10" s="59">
        <f>SUM(Month!$CV10:CZ10)</f>
        <v>15.855</v>
      </c>
      <c r="DA10" s="59">
        <f>SUM(Month!$CV10:DA10)</f>
        <v>18.332</v>
      </c>
      <c r="DB10" s="59">
        <f>SUM(Month!$CV10:DB10)</f>
        <v>21.042</v>
      </c>
      <c r="DC10" s="59">
        <f>SUM(Month!$CV10:DC10)</f>
        <v>23.974</v>
      </c>
      <c r="DD10" s="59">
        <f>SUM(Month!$CV10:DD10)</f>
        <v>27.578</v>
      </c>
      <c r="DE10" s="59">
        <f>SUM(Month!$CV10:DE10)</f>
        <v>31.203</v>
      </c>
      <c r="DF10" s="59">
        <f>SUM(Month!$CV10:DF10)</f>
        <v>34.5</v>
      </c>
      <c r="DG10" s="59">
        <f>SUM(Month!$CV10:DG10)</f>
        <v>37.6</v>
      </c>
      <c r="DH10" s="59">
        <f>SUM(Month!$DH10:DH10)</f>
        <v>2.968</v>
      </c>
      <c r="DI10" s="59">
        <f>SUM(Month!$DH10:DI10)</f>
        <v>5.795</v>
      </c>
      <c r="DJ10" s="59">
        <f>SUM(Month!$DH10:DJ10)</f>
        <v>9.348</v>
      </c>
      <c r="DK10" s="59">
        <f>SUM(Month!$DH10:DK10)</f>
        <v>13.177</v>
      </c>
      <c r="DL10" s="59">
        <f>SUM(Month!$DH10:DL10)</f>
        <v>16.437</v>
      </c>
      <c r="DM10" s="59">
        <f>SUM(Month!$DH10:DM10)</f>
        <v>20.164</v>
      </c>
      <c r="DN10" s="59">
        <f>SUM(Month!$DH10:DN10)</f>
        <v>23.706</v>
      </c>
      <c r="DO10" s="59">
        <f>SUM(Month!$DH10:DO10)</f>
        <v>27.668</v>
      </c>
      <c r="DP10" s="59">
        <f>SUM(Month!$DH10:DP10)</f>
        <v>31.056</v>
      </c>
      <c r="DQ10" s="59">
        <f>SUM(Month!$DH10:DQ10)</f>
        <v>34.892</v>
      </c>
      <c r="DR10" s="59">
        <f>SUM(Month!$DH10:DR10)</f>
        <v>38.531</v>
      </c>
      <c r="DS10" s="59">
        <f>SUM(Month!$DH10:DS10)</f>
        <v>42.337</v>
      </c>
      <c r="DT10" s="59">
        <f>SUM(Month!$DT10:DT10)</f>
        <v>2.989</v>
      </c>
      <c r="DU10" s="59">
        <f>SUM(Month!$DT10:DU10)</f>
        <v>6.932</v>
      </c>
      <c r="DV10" s="59">
        <f>SUM(Month!$DT10:DV10)</f>
        <v>10.536</v>
      </c>
      <c r="DW10" s="59">
        <f>SUM(Month!$DT10:DW10)</f>
        <v>14.413</v>
      </c>
      <c r="DX10" s="59">
        <f>SUM(Month!$DT10:DX10)</f>
        <v>18.71</v>
      </c>
      <c r="DY10" s="59">
        <f>SUM(Month!$DT10:DY10)</f>
        <v>22.499</v>
      </c>
      <c r="DZ10" s="59">
        <f>SUM(Month!$DT10:DZ10)</f>
        <v>26.832</v>
      </c>
      <c r="EA10" s="59">
        <f>SUM(Month!$DT10:EA10)</f>
        <v>31.532</v>
      </c>
      <c r="EB10" s="59">
        <f>SUM(Month!$DT10:EB10)</f>
        <v>35.47</v>
      </c>
      <c r="EC10" s="59">
        <f>SUM(Month!$DT10:EC10)</f>
        <v>38.954</v>
      </c>
      <c r="ED10" s="59">
        <f>SUM(Month!$DT10:ED10)</f>
        <v>42.928</v>
      </c>
      <c r="EE10" s="59">
        <f>SUM(Month!$DT10:EE10)</f>
        <v>46.44</v>
      </c>
      <c r="EF10" s="59">
        <f>SUM(Month!$EF10:EF10)</f>
        <v>4.436</v>
      </c>
      <c r="EG10" s="59">
        <f>SUM(Month!$EF10:EG10)</f>
        <v>7.926</v>
      </c>
      <c r="EH10" s="59">
        <f>SUM(Month!$EF10:EH10)</f>
        <v>12.116</v>
      </c>
      <c r="EI10" s="59">
        <f>SUM(Month!$EF10:EI10)</f>
        <v>16.034</v>
      </c>
      <c r="EJ10" s="59">
        <f>SUM(Month!$EF10:EJ10)</f>
        <v>21.014</v>
      </c>
      <c r="EK10" s="59">
        <f>SUM(Month!$EF10:EK10)</f>
        <v>25.424</v>
      </c>
      <c r="EL10" s="59">
        <f>SUM(Month!$EF10:EL10)</f>
        <v>30.445</v>
      </c>
      <c r="EM10" s="59">
        <f>SUM(Month!$EF10:EM10)</f>
        <v>35.114</v>
      </c>
      <c r="EN10" s="59">
        <f>SUM(Month!$EF10:EN10)</f>
        <v>39.15</v>
      </c>
      <c r="EO10" s="59">
        <f>SUM(Month!$EF10:EO10)</f>
        <v>44.388</v>
      </c>
      <c r="EP10" s="59">
        <f>SUM(Month!$EF10:EP10)</f>
        <v>48.608</v>
      </c>
      <c r="EQ10" s="59">
        <f>SUM(Month!$EF10:EQ10)</f>
        <v>52.605</v>
      </c>
      <c r="ER10" s="59">
        <f>SUM(Month!$ER10:ER10)</f>
        <v>3.404</v>
      </c>
      <c r="ES10" s="59">
        <f>SUM(Month!$ER10:ES10)</f>
        <v>6.205</v>
      </c>
      <c r="ET10" s="59">
        <f>SUM(Month!$ER10:ET10)</f>
        <v>11.603</v>
      </c>
      <c r="EU10" s="59">
        <f>SUM(Month!$ER10:EU10)</f>
        <v>15.681</v>
      </c>
      <c r="EV10" s="59">
        <f>SUM(Month!$ER10:EV10)</f>
        <v>18.808</v>
      </c>
      <c r="EW10" s="59">
        <f>SUM(Month!$ER10:EW10)</f>
        <v>22.714</v>
      </c>
      <c r="EX10" s="59">
        <f>SUM(Month!$ER10:EX10)</f>
        <v>27.829</v>
      </c>
      <c r="EY10" s="59">
        <f>SUM(Month!$ER10:EY10)</f>
        <v>32.705</v>
      </c>
      <c r="EZ10" s="59">
        <f>SUM(Month!$ER10:EZ10)</f>
        <v>36.742</v>
      </c>
      <c r="FA10" s="59">
        <f>SUM(Month!$ER10:FA10)</f>
        <v>41.45</v>
      </c>
      <c r="FB10" s="59">
        <f>SUM(Month!$ER10:FB10)</f>
        <v>45.271</v>
      </c>
      <c r="FC10" s="59">
        <f>SUM(Month!$ER10:FC10)</f>
        <v>48.839</v>
      </c>
      <c r="FD10" s="59">
        <f>SUM(Month!$FD10:FD10)</f>
        <v>3.964</v>
      </c>
      <c r="FE10" s="59">
        <f>SUM(Month!$FD10:FE10)</f>
        <v>7.857</v>
      </c>
      <c r="FF10" s="59">
        <f>SUM(Month!$FD10:FF10)</f>
        <v>11.886</v>
      </c>
      <c r="FG10" s="59">
        <f>SUM(Month!$FD10:FG10)</f>
        <v>16.634</v>
      </c>
      <c r="FH10" s="59">
        <f>SUM(Month!$FD10:FH10)</f>
        <v>21.206</v>
      </c>
      <c r="FI10" s="59">
        <f>SUM(Month!$FD10:FI10)</f>
        <v>25.594</v>
      </c>
      <c r="FJ10" s="59">
        <f>SUM(Month!$FD10:FJ10)</f>
        <v>29.169</v>
      </c>
      <c r="FK10" s="59">
        <f>SUM(Month!$FD10:FK10)</f>
        <v>33.788</v>
      </c>
      <c r="FL10" s="59">
        <f>SUM(Month!$FD10:FL10)</f>
        <v>38.008</v>
      </c>
      <c r="FM10" s="59">
        <f>SUM(Month!$FD10:FM10)</f>
        <v>42.938</v>
      </c>
      <c r="FN10" s="59">
        <f>SUM(Month!$FD10:FN10)</f>
        <v>47.895</v>
      </c>
      <c r="FO10" s="59">
        <f>SUM(Month!$FD10:FO10)</f>
        <v>51.067</v>
      </c>
      <c r="FP10" s="59">
        <f>SUM(Month!$FP10:FP10)</f>
        <v>3.655</v>
      </c>
      <c r="FQ10" s="59">
        <f>SUM(Month!$FP10:FQ10)</f>
        <v>7.201</v>
      </c>
      <c r="FR10" s="59">
        <f>SUM(Month!$FP10:FR10)</f>
        <v>11.453</v>
      </c>
      <c r="FS10" s="59">
        <f>SUM(Month!$FP10:FS10)</f>
        <v>14.898</v>
      </c>
      <c r="FT10" s="59">
        <f>SUM(Month!$FP10:FT10)</f>
        <v>19.344</v>
      </c>
      <c r="FU10" s="59">
        <f>SUM(Month!$FP10:FU10)</f>
        <v>23.893</v>
      </c>
      <c r="FV10" s="59">
        <f>SUM(Month!$FP10:FV10)</f>
        <v>29.021</v>
      </c>
      <c r="FW10" s="59">
        <f>SUM(Month!$FP10:FW10)</f>
        <v>33.877</v>
      </c>
      <c r="FX10" s="59">
        <f>SUM(Month!$FP10:FX10)</f>
        <v>38.538</v>
      </c>
      <c r="FY10" s="59">
        <f>SUM(Month!$FP10:FY10)</f>
        <v>41.885</v>
      </c>
      <c r="FZ10" s="59">
        <f>SUM(Month!$FP10:FZ10)</f>
        <v>45.091</v>
      </c>
      <c r="GA10" s="59">
        <f>SUM(Month!$FP10:GA10)</f>
        <v>47.565</v>
      </c>
      <c r="GB10" s="59">
        <f>SUM(Month!$GB10:GB10)</f>
        <v>3.072</v>
      </c>
      <c r="GC10" s="59">
        <f>SUM(Month!$GB10:GC10)</f>
        <v>6.274</v>
      </c>
      <c r="GD10" s="59">
        <f>SUM(Month!$GB10:GD10)</f>
        <v>10.582</v>
      </c>
      <c r="GE10" s="59">
        <f>SUM(Month!$GB10:GE10)</f>
        <v>14.911</v>
      </c>
      <c r="GF10" s="59">
        <f>SUM(Month!$GB10:GF10)</f>
        <v>19.291</v>
      </c>
      <c r="GG10" s="59">
        <f>SUM(Month!$GB10:GG10)</f>
        <v>22.631</v>
      </c>
      <c r="GH10" s="59">
        <f>SUM(Month!$GB10:GH10)</f>
        <v>26.226</v>
      </c>
      <c r="GI10" s="59">
        <f>SUM(Month!$GB10:GI10)</f>
        <v>31.212</v>
      </c>
      <c r="GJ10" s="59">
        <f>SUM(Month!$GB10:GJ10)</f>
        <v>34.564</v>
      </c>
      <c r="GK10" s="59">
        <f>SUM(Month!$GB10:GK10)</f>
        <v>38.033</v>
      </c>
      <c r="GL10" s="59">
        <f>SUM(Month!$GB10:GL10)</f>
        <v>41.574</v>
      </c>
      <c r="GM10" s="59">
        <f>SUM(Month!$GB10:GM10)</f>
        <v>45.09</v>
      </c>
      <c r="GN10" s="59">
        <f>SUM(Month!$GN10:GN10)</f>
        <v>2.879</v>
      </c>
      <c r="GO10" s="59">
        <f>SUM(Month!$GN10:GO10)</f>
        <v>6.998</v>
      </c>
      <c r="GP10" s="59">
        <f>SUM(Month!$GN10:GP10)</f>
        <v>11.072</v>
      </c>
      <c r="GQ10" s="59">
        <f>SUM(Month!$GN10:GQ10)</f>
        <v>15.834</v>
      </c>
      <c r="GR10" s="59">
        <f>SUM(Month!$GN10:GR10)</f>
        <v>20.895</v>
      </c>
      <c r="GS10" s="59">
        <f>SUM(Month!$GN10:GS10)</f>
        <v>24.4</v>
      </c>
      <c r="GT10" s="59">
        <f>SUM(Month!$GN10:GT10)</f>
        <v>27.771</v>
      </c>
      <c r="GU10" s="59">
        <f>SUM(Month!$GN10:GU10)</f>
        <v>30.967</v>
      </c>
      <c r="GV10" s="59">
        <f>SUM(Month!$GN10:GV10)</f>
        <v>34.888</v>
      </c>
      <c r="GW10" s="59">
        <f>SUM(Month!$GN10:GW10)</f>
        <v>38.594</v>
      </c>
      <c r="GX10" s="59">
        <f>SUM(Month!$GN10:GX10)</f>
        <v>41.959</v>
      </c>
      <c r="GY10" s="59">
        <f>SUM(Month!$GN10:GY10)</f>
        <v>45.582</v>
      </c>
      <c r="GZ10" s="165">
        <f>SUM(Month!$GZ10:GZ10)</f>
        <v>3.757</v>
      </c>
      <c r="HA10" s="165">
        <f>SUM(Month!$GZ10:HA10)</f>
        <v>6.771</v>
      </c>
      <c r="HB10" s="165">
        <f>SUM(Month!$GZ10:HB10)</f>
        <v>10.249</v>
      </c>
      <c r="HC10" s="165">
        <f>SUM(Month!$GZ10:HC10)</f>
        <v>14.723</v>
      </c>
      <c r="HD10" s="165">
        <f>SUM(Month!$GZ10:HD10)</f>
        <v>18.802</v>
      </c>
      <c r="HE10" s="165">
        <f>SUM(Month!$GZ10:HE10)</f>
        <v>22.728</v>
      </c>
      <c r="HF10" s="165">
        <f>SUM(Month!$GZ10:HF10)</f>
        <v>25.635</v>
      </c>
      <c r="HG10" s="165">
        <f>SUM(Month!$GZ10:HG10)</f>
        <v>30.607</v>
      </c>
      <c r="HH10" s="165">
        <f>SUM(Month!$GZ10:HH10)</f>
        <v>34.792</v>
      </c>
      <c r="HI10" s="165">
        <f>SUM(Month!$GZ10:HI10)</f>
        <v>38.55</v>
      </c>
      <c r="HJ10" s="165">
        <f>SUM(Month!$GZ10:HJ10)</f>
        <v>42.17</v>
      </c>
      <c r="HK10" s="165">
        <f>SUM(Month!$GZ10:HK10)</f>
        <v>46.4</v>
      </c>
      <c r="HL10" s="165">
        <f>SUM(Month!$HL10:HL10)</f>
        <v>3.006</v>
      </c>
      <c r="HM10" s="165">
        <f>SUM(Month!$HL10:HM10)</f>
        <v>6.491</v>
      </c>
      <c r="HN10" s="165">
        <f>SUM(Month!$HL10:HN10)</f>
        <v>10.608</v>
      </c>
      <c r="HO10" s="165">
        <f>SUM(Month!$HL10:HO10)</f>
        <v>15.076</v>
      </c>
      <c r="HP10" s="165">
        <f>SUM(Month!$HL10:HP10)</f>
        <v>19.402</v>
      </c>
      <c r="HQ10" s="165">
        <f>SUM(Month!$HL10:HQ10)</f>
        <v>24.353</v>
      </c>
      <c r="HR10" s="165">
        <f>SUM(Month!$HL10:HR10)</f>
        <v>28.219</v>
      </c>
      <c r="HS10" s="165">
        <f>SUM(Month!$HL10:HS10)</f>
        <v>32.622</v>
      </c>
      <c r="HT10" s="205"/>
      <c r="HU10" s="205"/>
      <c r="HV10" s="205"/>
    </row>
    <row r="11" ht="13.5" customHeight="1">
      <c r="A11" s="190">
        <f t="shared" si="3"/>
        <v>7</v>
      </c>
      <c r="B11" s="54" t="s">
        <v>15</v>
      </c>
      <c r="C11" s="55"/>
      <c r="D11" s="55">
        <f>SUM(Month!$D11:D11)</f>
        <v>0.846</v>
      </c>
      <c r="E11" s="55">
        <f>SUM(Month!$D11:E11)</f>
        <v>1.869</v>
      </c>
      <c r="F11" s="55">
        <f>SUM(Month!$D11:F11)</f>
        <v>2.805</v>
      </c>
      <c r="G11" s="55">
        <f>SUM(Month!$D11:G11)</f>
        <v>3.611</v>
      </c>
      <c r="H11" s="55">
        <f>SUM(Month!$D11:H11)</f>
        <v>4.692</v>
      </c>
      <c r="I11" s="55">
        <f>SUM(Month!$D11:I11)</f>
        <v>5.431</v>
      </c>
      <c r="J11" s="55">
        <f>SUM(Month!$D11:J11)</f>
        <v>6.41</v>
      </c>
      <c r="K11" s="55">
        <f>SUM(Month!$D11:K11)</f>
        <v>7.229</v>
      </c>
      <c r="L11" s="55">
        <f>SUM(Month!$D11:L11)</f>
        <v>8.147</v>
      </c>
      <c r="M11" s="55">
        <f>SUM(Month!$D11:M11)</f>
        <v>9.064</v>
      </c>
      <c r="N11" s="55">
        <f>SUM(Month!$D11:N11)</f>
        <v>9.768</v>
      </c>
      <c r="O11" s="55">
        <f>SUM(Month!$D11:O11)</f>
        <v>10.657</v>
      </c>
      <c r="P11" s="55">
        <f>SUM(Month!$P11:P11)</f>
        <v>0.982</v>
      </c>
      <c r="Q11" s="55">
        <f>SUM(Month!$P11:Q11)</f>
        <v>1.693</v>
      </c>
      <c r="R11" s="55">
        <f>SUM(Month!$P11:R11)</f>
        <v>2.706</v>
      </c>
      <c r="S11" s="55">
        <f>SUM(Month!$P11:S11)</f>
        <v>3.314</v>
      </c>
      <c r="T11" s="55">
        <f>SUM(Month!$P11:T11)</f>
        <v>4.046</v>
      </c>
      <c r="U11" s="55">
        <f>SUM(Month!$P11:U11)</f>
        <v>4.744</v>
      </c>
      <c r="V11" s="55">
        <f>SUM(Month!$P11:V11)</f>
        <v>5.477</v>
      </c>
      <c r="W11" s="55">
        <f>SUM(Month!$P11:W11)</f>
        <v>6.06</v>
      </c>
      <c r="X11" s="55">
        <f>SUM(Month!$P11:X11)</f>
        <v>6.709</v>
      </c>
      <c r="Y11" s="55">
        <f>SUM(Month!$P11:Y11)</f>
        <v>7.33</v>
      </c>
      <c r="Z11" s="55">
        <f>SUM(Month!$P11:Z11)</f>
        <v>7.861</v>
      </c>
      <c r="AA11" s="55">
        <f>SUM(Month!$P11:AA11)</f>
        <v>8.283</v>
      </c>
      <c r="AB11" s="55">
        <f>SUM(Month!$AB11:AB11)</f>
        <v>0.265</v>
      </c>
      <c r="AC11" s="55">
        <f>SUM(Month!$AB11:AC11)</f>
        <v>0.708</v>
      </c>
      <c r="AD11" s="55">
        <f>SUM(Month!$AB11:AD11)</f>
        <v>1.166</v>
      </c>
      <c r="AE11" s="55">
        <f>SUM(Month!$AB11:AE11)</f>
        <v>1.65</v>
      </c>
      <c r="AF11" s="55">
        <f>SUM(Month!$AB11:AF11)</f>
        <v>2.129</v>
      </c>
      <c r="AG11" s="55">
        <f>SUM(Month!$AB11:AG11)</f>
        <v>2.516</v>
      </c>
      <c r="AH11" s="55">
        <f>SUM(Month!$AB11:AH11)</f>
        <v>3.223</v>
      </c>
      <c r="AI11" s="55">
        <f>SUM(Month!$AB11:AI11)</f>
        <v>3.637</v>
      </c>
      <c r="AJ11" s="55">
        <f>SUM(Month!$AB11:AJ11)</f>
        <v>4.018</v>
      </c>
      <c r="AK11" s="55">
        <f>SUM(Month!$AB11:AK11)</f>
        <v>4.515</v>
      </c>
      <c r="AL11" s="55">
        <f>SUM(Month!$AB11:AL11)</f>
        <v>5.042</v>
      </c>
      <c r="AM11" s="55">
        <f>SUM(Month!$AB11:AM11)</f>
        <v>5.552</v>
      </c>
      <c r="AN11" s="55">
        <f>SUM(Month!$AN11:AN11)</f>
        <v>0.644</v>
      </c>
      <c r="AO11" s="55">
        <f>SUM(Month!$AN11:AO11)</f>
        <v>0.644</v>
      </c>
      <c r="AP11" s="55">
        <f>SUM(Month!$AN11:AP11)</f>
        <v>0.644</v>
      </c>
      <c r="AQ11" s="55">
        <f>SUM(Month!$AN11:AQ11)</f>
        <v>0.644</v>
      </c>
      <c r="AR11" s="55">
        <f>SUM(Month!$AN11:AR11)</f>
        <v>0.644</v>
      </c>
      <c r="AS11" s="55">
        <f>SUM(Month!$AN11:AS11)</f>
        <v>0.644</v>
      </c>
      <c r="AT11" s="55">
        <f>SUM(Month!$AN11:AT11)</f>
        <v>0.644</v>
      </c>
      <c r="AU11" s="55">
        <f>SUM(Month!$AN11:AU11)</f>
        <v>0.644</v>
      </c>
      <c r="AV11" s="55">
        <f>SUM(Month!$AN11:AV11)</f>
        <v>0.644</v>
      </c>
      <c r="AW11" s="55">
        <f>SUM(Month!$AN11:AW11)</f>
        <v>0.644</v>
      </c>
      <c r="AX11" s="55">
        <f>SUM(Month!$AN11:AX11)</f>
        <v>0.644</v>
      </c>
      <c r="AY11" s="55">
        <f>SUM(Month!$AN11:AY11)</f>
        <v>0.644</v>
      </c>
      <c r="AZ11" s="55">
        <f>SUM(Month!$AZ11:AZ11)</f>
        <v>0</v>
      </c>
      <c r="BA11" s="55">
        <f>SUM(Month!$AZ11:BA11)</f>
        <v>0</v>
      </c>
      <c r="BB11" s="55">
        <f>SUM(Month!$AZ11:BB11)</f>
        <v>0</v>
      </c>
      <c r="BC11" s="55">
        <f>SUM(Month!$AZ11:BC11)</f>
        <v>0</v>
      </c>
      <c r="BD11" s="55">
        <f>SUM(Month!$AZ11:BD11)</f>
        <v>0</v>
      </c>
      <c r="BE11" s="55">
        <f>SUM(Month!$AZ11:BE11)</f>
        <v>0</v>
      </c>
      <c r="BF11" s="55">
        <f>SUM(Month!$AZ11:BF11)</f>
        <v>0</v>
      </c>
      <c r="BG11" s="55">
        <f>SUM(Month!$AZ11:BG11)</f>
        <v>0</v>
      </c>
      <c r="BH11" s="55">
        <f>SUM(Month!$AZ11:BH11)</f>
        <v>0</v>
      </c>
      <c r="BI11" s="55">
        <f>SUM(Month!$AZ11:BI11)</f>
        <v>0</v>
      </c>
      <c r="BJ11" s="55">
        <f>SUM(Month!$AZ11:BJ11)</f>
        <v>0</v>
      </c>
      <c r="BK11" s="55">
        <f>SUM(Month!$AZ11:BK11)</f>
        <v>0</v>
      </c>
      <c r="BL11" s="55">
        <f>SUM(Month!$BL11:BL11)</f>
        <v>0</v>
      </c>
      <c r="BM11" s="55">
        <f>SUM(Month!$BL11:BM11)</f>
        <v>0</v>
      </c>
      <c r="BN11" s="55">
        <f>SUM(Month!$BL11:BN11)</f>
        <v>0</v>
      </c>
      <c r="BO11" s="55">
        <f>SUM(Month!$BL11:BO11)</f>
        <v>0</v>
      </c>
      <c r="BP11" s="55">
        <f>SUM(Month!$BL11:BP11)</f>
        <v>0</v>
      </c>
      <c r="BQ11" s="55">
        <f>SUM(Month!$BL11:BQ11)</f>
        <v>0</v>
      </c>
      <c r="BR11" s="55">
        <f>SUM(Month!$BL11:BR11)</f>
        <v>0</v>
      </c>
      <c r="BS11" s="55">
        <f>SUM(Month!$BL11:BS11)</f>
        <v>0</v>
      </c>
      <c r="BT11" s="55">
        <f>SUM(Month!$BL11:BT11)</f>
        <v>0</v>
      </c>
      <c r="BU11" s="55">
        <f>SUM(Month!$BL11:BU11)</f>
        <v>0</v>
      </c>
      <c r="BV11" s="55">
        <f>SUM(Month!$BL11:BV11)</f>
        <v>0</v>
      </c>
      <c r="BW11" s="55">
        <f>SUM(Month!$BL11:BW11)</f>
        <v>0</v>
      </c>
      <c r="BX11" s="55">
        <f>SUM(Month!$BX11:BX11)</f>
        <v>0</v>
      </c>
      <c r="BY11" s="55">
        <f>SUM(Month!$BX11:BY11)</f>
        <v>0</v>
      </c>
      <c r="BZ11" s="55">
        <f>SUM(Month!$BX11:BZ11)</f>
        <v>0</v>
      </c>
      <c r="CA11" s="55">
        <f>SUM(Month!$BX11:CA11)</f>
        <v>0</v>
      </c>
      <c r="CB11" s="55">
        <f>SUM(Month!$BX11:CB11)</f>
        <v>0</v>
      </c>
      <c r="CC11" s="55">
        <f>SUM(Month!$BX11:CC11)</f>
        <v>0</v>
      </c>
      <c r="CD11" s="55">
        <f>SUM(Month!$BX11:CD11)</f>
        <v>0</v>
      </c>
      <c r="CE11" s="55">
        <f>SUM(Month!$BX11:CE11)</f>
        <v>0</v>
      </c>
      <c r="CF11" s="55">
        <f>SUM(Month!$BX11:CF11)</f>
        <v>0</v>
      </c>
      <c r="CG11" s="55">
        <f>SUM(Month!$BX11:CG11)</f>
        <v>0</v>
      </c>
      <c r="CH11" s="55">
        <f>SUM(Month!$BX11:CH11)</f>
        <v>0</v>
      </c>
      <c r="CI11" s="55">
        <f>SUM(Month!$BX11:CI11)</f>
        <v>0</v>
      </c>
      <c r="CJ11" s="55">
        <f>SUM(Month!$CJ11:CJ11)</f>
        <v>0</v>
      </c>
      <c r="CK11" s="55">
        <f>SUM(Month!$CJ11:CK11)</f>
        <v>0</v>
      </c>
      <c r="CL11" s="55">
        <f>SUM(Month!$CJ11:CL11)</f>
        <v>0</v>
      </c>
      <c r="CM11" s="55">
        <f>SUM(Month!$CJ11:CM11)</f>
        <v>0</v>
      </c>
      <c r="CN11" s="55">
        <f>SUM(Month!$CJ11:CN11)</f>
        <v>0</v>
      </c>
      <c r="CO11" s="55">
        <f>SUM(Month!$CJ11:CO11)</f>
        <v>0</v>
      </c>
      <c r="CP11" s="55">
        <f>SUM(Month!$CJ11:CP11)</f>
        <v>0</v>
      </c>
      <c r="CQ11" s="55">
        <f>SUM(Month!$CJ11:CQ11)</f>
        <v>0</v>
      </c>
      <c r="CR11" s="55">
        <f>SUM(Month!$CJ11:CR11)</f>
        <v>0</v>
      </c>
      <c r="CS11" s="55">
        <f>SUM(Month!$CJ11:CS11)</f>
        <v>0</v>
      </c>
      <c r="CT11" s="55">
        <f>SUM(Month!$CJ11:CT11)</f>
        <v>0</v>
      </c>
      <c r="CU11" s="55">
        <f>SUM(Month!$CJ11:CU11)</f>
        <v>0</v>
      </c>
      <c r="CV11" s="55">
        <f>SUM(Month!$CV11:CV11)</f>
        <v>0</v>
      </c>
      <c r="CW11" s="55">
        <f>SUM(Month!$CV11:CW11)</f>
        <v>0</v>
      </c>
      <c r="CX11" s="55">
        <f>SUM(Month!$CV11:CX11)</f>
        <v>0</v>
      </c>
      <c r="CY11" s="55">
        <f>SUM(Month!$CV11:CY11)</f>
        <v>0</v>
      </c>
      <c r="CZ11" s="55">
        <f>SUM(Month!$CV11:CZ11)</f>
        <v>0</v>
      </c>
      <c r="DA11" s="55">
        <f>SUM(Month!$CV11:DA11)</f>
        <v>0</v>
      </c>
      <c r="DB11" s="55">
        <f>SUM(Month!$CV11:DB11)</f>
        <v>0</v>
      </c>
      <c r="DC11" s="55">
        <f>SUM(Month!$CV11:DC11)</f>
        <v>0</v>
      </c>
      <c r="DD11" s="55">
        <f>SUM(Month!$CV11:DD11)</f>
        <v>0</v>
      </c>
      <c r="DE11" s="55">
        <f>SUM(Month!$CV11:DE11)</f>
        <v>0</v>
      </c>
      <c r="DF11" s="55">
        <f>SUM(Month!$CV11:DF11)</f>
        <v>0</v>
      </c>
      <c r="DG11" s="55">
        <f>SUM(Month!$CV11:DG11)</f>
        <v>0</v>
      </c>
      <c r="DH11" s="55">
        <f>SUM(Month!$DH11:DH11)</f>
        <v>0</v>
      </c>
      <c r="DI11" s="55">
        <f>SUM(Month!$DH11:DI11)</f>
        <v>0</v>
      </c>
      <c r="DJ11" s="55">
        <f>SUM(Month!$DH11:DJ11)</f>
        <v>0</v>
      </c>
      <c r="DK11" s="55">
        <f>SUM(Month!$DH11:DK11)</f>
        <v>0</v>
      </c>
      <c r="DL11" s="55">
        <f>SUM(Month!$DH11:DL11)</f>
        <v>0</v>
      </c>
      <c r="DM11" s="55">
        <f>SUM(Month!$DH11:DM11)</f>
        <v>0</v>
      </c>
      <c r="DN11" s="55">
        <f>SUM(Month!$DH11:DN11)</f>
        <v>0</v>
      </c>
      <c r="DO11" s="55">
        <f>SUM(Month!$DH11:DO11)</f>
        <v>0</v>
      </c>
      <c r="DP11" s="55">
        <f>SUM(Month!$DH11:DP11)</f>
        <v>0</v>
      </c>
      <c r="DQ11" s="55">
        <f>SUM(Month!$DH11:DQ11)</f>
        <v>0</v>
      </c>
      <c r="DR11" s="55">
        <f>SUM(Month!$DH11:DR11)</f>
        <v>0</v>
      </c>
      <c r="DS11" s="55">
        <f>SUM(Month!$DH11:DS11)</f>
        <v>0</v>
      </c>
      <c r="DT11" s="55">
        <f>SUM(Month!$DT11:DT11)</f>
        <v>0</v>
      </c>
      <c r="DU11" s="55">
        <f>SUM(Month!$DT11:DU11)</f>
        <v>0</v>
      </c>
      <c r="DV11" s="55">
        <f>SUM(Month!$DT11:DV11)</f>
        <v>0</v>
      </c>
      <c r="DW11" s="55">
        <f>SUM(Month!$DT11:DW11)</f>
        <v>0</v>
      </c>
      <c r="DX11" s="55">
        <f>SUM(Month!$DT11:DX11)</f>
        <v>0</v>
      </c>
      <c r="DY11" s="55">
        <f>SUM(Month!$DT11:DY11)</f>
        <v>0</v>
      </c>
      <c r="DZ11" s="55">
        <f>SUM(Month!$DT11:DZ11)</f>
        <v>0</v>
      </c>
      <c r="EA11" s="55">
        <f>SUM(Month!$DT11:EA11)</f>
        <v>0</v>
      </c>
      <c r="EB11" s="55">
        <f>SUM(Month!$DT11:EB11)</f>
        <v>0</v>
      </c>
      <c r="EC11" s="55">
        <f>SUM(Month!$DT11:EC11)</f>
        <v>0</v>
      </c>
      <c r="ED11" s="55">
        <f>SUM(Month!$DT11:ED11)</f>
        <v>0.256</v>
      </c>
      <c r="EE11" s="55">
        <f>SUM(Month!$DT11:EE11)</f>
        <v>0.774</v>
      </c>
      <c r="EF11" s="55">
        <f>SUM(Month!$EF11:EF11)</f>
        <v>0.358</v>
      </c>
      <c r="EG11" s="55">
        <f>SUM(Month!$EF11:EG11)</f>
        <v>0.73</v>
      </c>
      <c r="EH11" s="55">
        <f>SUM(Month!$EF11:EH11)</f>
        <v>1.224</v>
      </c>
      <c r="EI11" s="55">
        <f>SUM(Month!$EF11:EI11)</f>
        <v>1.932</v>
      </c>
      <c r="EJ11" s="55">
        <f>SUM(Month!$EF11:EJ11)</f>
        <v>2.84</v>
      </c>
      <c r="EK11" s="55">
        <f>SUM(Month!$EF11:EK11)</f>
        <v>3.844</v>
      </c>
      <c r="EL11" s="55">
        <f>SUM(Month!$EF11:EL11)</f>
        <v>5.187</v>
      </c>
      <c r="EM11" s="55">
        <f>SUM(Month!$EF11:EM11)</f>
        <v>6.463</v>
      </c>
      <c r="EN11" s="55">
        <f>SUM(Month!$EF11:EN11)</f>
        <v>7.561</v>
      </c>
      <c r="EO11" s="55">
        <f>SUM(Month!$EF11:EO11)</f>
        <v>8.599</v>
      </c>
      <c r="EP11" s="55">
        <f>SUM(Month!$EF11:EP11)</f>
        <v>9.78</v>
      </c>
      <c r="EQ11" s="55">
        <f>SUM(Month!$EF11:EQ11)</f>
        <v>11.072</v>
      </c>
      <c r="ER11" s="55">
        <f>SUM(Month!$ER11:ER11)</f>
        <v>1.173</v>
      </c>
      <c r="ES11" s="55">
        <f>SUM(Month!$ER11:ES11)</f>
        <v>2.798</v>
      </c>
      <c r="ET11" s="55">
        <f>SUM(Month!$ER11:ET11)</f>
        <v>4.753</v>
      </c>
      <c r="EU11" s="55">
        <f>SUM(Month!$ER11:EU11)</f>
        <v>6.471</v>
      </c>
      <c r="EV11" s="55">
        <f>SUM(Month!$ER11:EV11)</f>
        <v>8.56</v>
      </c>
      <c r="EW11" s="55">
        <f>SUM(Month!$ER11:EW11)</f>
        <v>10.78</v>
      </c>
      <c r="EX11" s="55">
        <f>SUM(Month!$ER11:EX11)</f>
        <v>13.029</v>
      </c>
      <c r="EY11" s="55">
        <f>SUM(Month!$ER11:EY11)</f>
        <v>15.15</v>
      </c>
      <c r="EZ11" s="55">
        <f>SUM(Month!$ER11:EZ11)</f>
        <v>17.205</v>
      </c>
      <c r="FA11" s="55">
        <f>SUM(Month!$ER11:FA11)</f>
        <v>19.397</v>
      </c>
      <c r="FB11" s="55">
        <f>SUM(Month!$ER11:FB11)</f>
        <v>21.789</v>
      </c>
      <c r="FC11" s="55">
        <f>SUM(Month!$ER11:FC11)</f>
        <v>23.7</v>
      </c>
      <c r="FD11" s="55">
        <f>SUM(Month!$FD11:FD11)</f>
        <v>1.506</v>
      </c>
      <c r="FE11" s="55">
        <f>SUM(Month!$FD11:FE11)</f>
        <v>3.21</v>
      </c>
      <c r="FF11" s="55">
        <f>SUM(Month!$FD11:FF11)</f>
        <v>5.329</v>
      </c>
      <c r="FG11" s="55">
        <f>SUM(Month!$FD11:FG11)</f>
        <v>7.014</v>
      </c>
      <c r="FH11" s="55">
        <f>SUM(Month!$FD11:FH11)</f>
        <v>9.242</v>
      </c>
      <c r="FI11" s="55">
        <f>SUM(Month!$FD11:FI11)</f>
        <v>11.543</v>
      </c>
      <c r="FJ11" s="55">
        <f>SUM(Month!$FD11:FJ11)</f>
        <v>13.541</v>
      </c>
      <c r="FK11" s="55">
        <f>SUM(Month!$FD11:FK11)</f>
        <v>15.844</v>
      </c>
      <c r="FL11" s="55">
        <f>SUM(Month!$FD11:FL11)</f>
        <v>18.059</v>
      </c>
      <c r="FM11" s="55">
        <f>SUM(Month!$FD11:FM11)</f>
        <v>20.381</v>
      </c>
      <c r="FN11" s="55">
        <f>SUM(Month!$FD11:FN11)</f>
        <v>22.718</v>
      </c>
      <c r="FO11" s="55">
        <f>SUM(Month!$FD11:FO11)</f>
        <v>25.12</v>
      </c>
      <c r="FP11" s="55">
        <f>SUM(Month!$FP11:FP11)</f>
        <v>1.573</v>
      </c>
      <c r="FQ11" s="55">
        <f>SUM(Month!$FP11:FQ11)</f>
        <v>3.812</v>
      </c>
      <c r="FR11" s="55">
        <f>SUM(Month!$FP11:FR11)</f>
        <v>6.261</v>
      </c>
      <c r="FS11" s="55">
        <f>SUM(Month!$FP11:FS11)</f>
        <v>8.824</v>
      </c>
      <c r="FT11" s="55">
        <f>SUM(Month!$FP11:FT11)</f>
        <v>11.331</v>
      </c>
      <c r="FU11" s="55">
        <f>SUM(Month!$FP11:FU11)</f>
        <v>13.403</v>
      </c>
      <c r="FV11" s="55">
        <f>SUM(Month!$FP11:FV11)</f>
        <v>15.566</v>
      </c>
      <c r="FW11" s="55">
        <f>SUM(Month!$FP11:FW11)</f>
        <v>18.028</v>
      </c>
      <c r="FX11" s="55">
        <f>SUM(Month!$FP11:FX11)</f>
        <v>20.192</v>
      </c>
      <c r="FY11" s="55">
        <f>SUM(Month!$FP11:FY11)</f>
        <v>22.215</v>
      </c>
      <c r="FZ11" s="55">
        <f>SUM(Month!$FP11:FZ11)</f>
        <v>24.389</v>
      </c>
      <c r="GA11" s="55">
        <f>SUM(Month!$FP11:GA11)</f>
        <v>26.066</v>
      </c>
      <c r="GB11" s="55">
        <f>SUM(Month!$GB11:GB11)</f>
        <v>1.675</v>
      </c>
      <c r="GC11" s="55">
        <f>SUM(Month!$GB11:GC11)</f>
        <v>3.71</v>
      </c>
      <c r="GD11" s="55">
        <f>SUM(Month!$GB11:GD11)</f>
        <v>5.701</v>
      </c>
      <c r="GE11" s="55">
        <f>SUM(Month!$GB11:GE11)</f>
        <v>7.837</v>
      </c>
      <c r="GF11" s="55">
        <f>SUM(Month!$GB11:GF11)</f>
        <v>9.991</v>
      </c>
      <c r="GG11" s="55">
        <f>SUM(Month!$GB11:GG11)</f>
        <v>11.982</v>
      </c>
      <c r="GH11" s="55">
        <f>SUM(Month!$GB11:GH11)</f>
        <v>13.889</v>
      </c>
      <c r="GI11" s="55">
        <f>SUM(Month!$GB11:GI11)</f>
        <v>15.81</v>
      </c>
      <c r="GJ11" s="55">
        <f>SUM(Month!$GB11:GJ11)</f>
        <v>17.384</v>
      </c>
      <c r="GK11" s="55">
        <f>SUM(Month!$GB11:GK11)</f>
        <v>19.066</v>
      </c>
      <c r="GL11" s="55">
        <f>SUM(Month!$GB11:GL11)</f>
        <v>20.582</v>
      </c>
      <c r="GM11" s="55">
        <f>SUM(Month!$GB11:GM11)</f>
        <v>22.227</v>
      </c>
      <c r="GN11" s="55">
        <f>SUM(Month!$GN11:GN11)</f>
        <v>1.217</v>
      </c>
      <c r="GO11" s="55">
        <f>SUM(Month!$GN11:GO11)</f>
        <v>2.597</v>
      </c>
      <c r="GP11" s="55">
        <f>SUM(Month!$GN11:GP11)</f>
        <v>4.424</v>
      </c>
      <c r="GQ11" s="55">
        <f>SUM(Month!$GN11:GQ11)</f>
        <v>6.495</v>
      </c>
      <c r="GR11" s="55">
        <f>SUM(Month!$GN11:GR11)</f>
        <v>8.461</v>
      </c>
      <c r="GS11" s="55">
        <f>SUM(Month!$GN11:GS11)</f>
        <v>10.441</v>
      </c>
      <c r="GT11" s="55">
        <f>SUM(Month!$GN11:GT11)</f>
        <v>11.922</v>
      </c>
      <c r="GU11" s="55">
        <f>SUM(Month!$GN11:GU11)</f>
        <v>13.867</v>
      </c>
      <c r="GV11" s="55">
        <f>SUM(Month!$GN11:GV11)</f>
        <v>15.628</v>
      </c>
      <c r="GW11" s="55">
        <f>SUM(Month!$GN11:GW11)</f>
        <v>17.546</v>
      </c>
      <c r="GX11" s="55">
        <f>SUM(Month!$GN11:GX11)</f>
        <v>19.266</v>
      </c>
      <c r="GY11" s="55">
        <f>SUM(Month!$GN11:GY11)</f>
        <v>21.375</v>
      </c>
      <c r="GZ11" s="88">
        <f>SUM(Month!$GZ11:GZ11)</f>
        <v>2.058</v>
      </c>
      <c r="HA11" s="88">
        <f>SUM(Month!$GZ11:HA11)</f>
        <v>4.169</v>
      </c>
      <c r="HB11" s="88">
        <f>SUM(Month!$GZ11:HB11)</f>
        <v>6.655</v>
      </c>
      <c r="HC11" s="88">
        <f>SUM(Month!$GZ11:HC11)</f>
        <v>8.908</v>
      </c>
      <c r="HD11" s="88">
        <f>SUM(Month!$GZ11:HD11)</f>
        <v>11.229</v>
      </c>
      <c r="HE11" s="88">
        <f>SUM(Month!$GZ11:HE11)</f>
        <v>13.406</v>
      </c>
      <c r="HF11" s="88">
        <f>SUM(Month!$GZ11:HF11)</f>
        <v>15.358</v>
      </c>
      <c r="HG11" s="88">
        <f>SUM(Month!$GZ11:HG11)</f>
        <v>18.025</v>
      </c>
      <c r="HH11" s="88">
        <f>SUM(Month!$GZ11:HH11)</f>
        <v>20.034</v>
      </c>
      <c r="HI11" s="88">
        <f>SUM(Month!$GZ11:HI11)</f>
        <v>22.779</v>
      </c>
      <c r="HJ11" s="88">
        <f>SUM(Month!$GZ11:HJ11)</f>
        <v>24.22</v>
      </c>
      <c r="HK11" s="88">
        <f>SUM(Month!$GZ11:HK11)</f>
        <v>26.3</v>
      </c>
      <c r="HL11" s="88">
        <f>SUM(Month!$HL11:HL11)</f>
        <v>2.567</v>
      </c>
      <c r="HM11" s="88">
        <f>SUM(Month!$HL11:HM11)</f>
        <v>5.399</v>
      </c>
      <c r="HN11" s="88">
        <f>SUM(Month!$HL11:HN11)</f>
        <v>7.924</v>
      </c>
      <c r="HO11" s="88">
        <f>SUM(Month!$HL11:HO11)</f>
        <v>10.511</v>
      </c>
      <c r="HP11" s="88">
        <f>SUM(Month!$HL11:HP11)</f>
        <v>10.677</v>
      </c>
      <c r="HQ11" s="88">
        <f>SUM(Month!$HL11:HQ11)</f>
        <v>11.842</v>
      </c>
      <c r="HR11" s="88">
        <f>SUM(Month!$HL11:HR11)</f>
        <v>14.485</v>
      </c>
      <c r="HS11" s="88">
        <f>SUM(Month!$HL11:HS11)</f>
        <v>17.121</v>
      </c>
      <c r="HT11" s="205"/>
      <c r="HU11" s="205"/>
      <c r="HV11" s="205"/>
    </row>
    <row r="12" ht="13.5" customHeight="1">
      <c r="A12" s="190">
        <f t="shared" si="3"/>
        <v>8</v>
      </c>
      <c r="B12" s="67" t="s">
        <v>16</v>
      </c>
      <c r="C12" s="68"/>
      <c r="D12" s="68">
        <f>SUM(Month!$D12:D12)</f>
        <v>8.83</v>
      </c>
      <c r="E12" s="68">
        <f>SUM(Month!$D12:E12)</f>
        <v>16.284</v>
      </c>
      <c r="F12" s="68">
        <f>SUM(Month!$D12:F12)</f>
        <v>28.134</v>
      </c>
      <c r="G12" s="68">
        <f>SUM(Month!$D12:G12)</f>
        <v>39.636</v>
      </c>
      <c r="H12" s="68">
        <f>SUM(Month!$D12:H12)</f>
        <v>49.642</v>
      </c>
      <c r="I12" s="68">
        <f>SUM(Month!$D12:I12)</f>
        <v>61.244</v>
      </c>
      <c r="J12" s="68">
        <f>SUM(Month!$D12:J12)</f>
        <v>73.231</v>
      </c>
      <c r="K12" s="68">
        <f>SUM(Month!$D12:K12)</f>
        <v>80.799</v>
      </c>
      <c r="L12" s="68">
        <f>SUM(Month!$D12:L12)</f>
        <v>90.661</v>
      </c>
      <c r="M12" s="68">
        <f>SUM(Month!$D12:M12)</f>
        <v>97.551</v>
      </c>
      <c r="N12" s="68">
        <f>SUM(Month!$D12:N12)</f>
        <v>103.661</v>
      </c>
      <c r="O12" s="68">
        <f>SUM(Month!$D12:O12)</f>
        <v>110.708</v>
      </c>
      <c r="P12" s="68">
        <f>SUM(Month!$P12:P12)</f>
        <v>6.242</v>
      </c>
      <c r="Q12" s="68">
        <f>SUM(Month!$P12:Q12)</f>
        <v>12.031</v>
      </c>
      <c r="R12" s="68">
        <f>SUM(Month!$P12:R12)</f>
        <v>18.2</v>
      </c>
      <c r="S12" s="68">
        <f>SUM(Month!$P12:S12)</f>
        <v>23.133</v>
      </c>
      <c r="T12" s="68">
        <f>SUM(Month!$P12:T12)</f>
        <v>29.466</v>
      </c>
      <c r="U12" s="68">
        <f>SUM(Month!$P12:U12)</f>
        <v>38.496</v>
      </c>
      <c r="V12" s="68">
        <f>SUM(Month!$P12:V12)</f>
        <v>48.133</v>
      </c>
      <c r="W12" s="68">
        <f>SUM(Month!$P12:W12)</f>
        <v>55.842</v>
      </c>
      <c r="X12" s="68">
        <f>SUM(Month!$P12:X12)</f>
        <v>65.737</v>
      </c>
      <c r="Y12" s="68">
        <f>SUM(Month!$P12:Y12)</f>
        <v>74.812</v>
      </c>
      <c r="Z12" s="68">
        <f>SUM(Month!$P12:Z12)</f>
        <v>83.75</v>
      </c>
      <c r="AA12" s="68">
        <f>SUM(Month!$P12:AA12)</f>
        <v>92.963</v>
      </c>
      <c r="AB12" s="68">
        <f>SUM(Month!$AB12:AB12)</f>
        <v>5.908</v>
      </c>
      <c r="AC12" s="68">
        <f>SUM(Month!$AB12:AC12)</f>
        <v>12.267</v>
      </c>
      <c r="AD12" s="68">
        <f>SUM(Month!$AB12:AD12)</f>
        <v>20.643</v>
      </c>
      <c r="AE12" s="68">
        <f>SUM(Month!$AB12:AE12)</f>
        <v>26.002</v>
      </c>
      <c r="AF12" s="68">
        <f>SUM(Month!$AB12:AF12)</f>
        <v>33.944</v>
      </c>
      <c r="AG12" s="68">
        <f>SUM(Month!$AB12:AG12)</f>
        <v>41.019</v>
      </c>
      <c r="AH12" s="68">
        <f>SUM(Month!$AB12:AH12)</f>
        <v>47.617</v>
      </c>
      <c r="AI12" s="68">
        <f>SUM(Month!$AB12:AI12)</f>
        <v>54.285</v>
      </c>
      <c r="AJ12" s="68">
        <f>SUM(Month!$AB12:AJ12)</f>
        <v>62.658</v>
      </c>
      <c r="AK12" s="68">
        <f>SUM(Month!$AB12:AK12)</f>
        <v>68.642</v>
      </c>
      <c r="AL12" s="68">
        <f>SUM(Month!$AB12:AL12)</f>
        <v>76.241</v>
      </c>
      <c r="AM12" s="68">
        <f>SUM(Month!$AB12:AM12)</f>
        <v>82.942</v>
      </c>
      <c r="AN12" s="68">
        <f>SUM(Month!$AN12:AN12)</f>
        <v>4.596</v>
      </c>
      <c r="AO12" s="68">
        <f>SUM(Month!$AN12:AO12)</f>
        <v>11.389</v>
      </c>
      <c r="AP12" s="68">
        <f>SUM(Month!$AN12:AP12)</f>
        <v>19.759</v>
      </c>
      <c r="AQ12" s="68">
        <f>SUM(Month!$AN12:AQ12)</f>
        <v>29.092</v>
      </c>
      <c r="AR12" s="68">
        <f>SUM(Month!$AN12:AR12)</f>
        <v>39.384</v>
      </c>
      <c r="AS12" s="68">
        <f>SUM(Month!$AN12:AS12)</f>
        <v>49.934</v>
      </c>
      <c r="AT12" s="68">
        <f>SUM(Month!$AN12:AT12)</f>
        <v>62.465</v>
      </c>
      <c r="AU12" s="68">
        <f>SUM(Month!$AN12:AU12)</f>
        <v>73.284</v>
      </c>
      <c r="AV12" s="68">
        <f>SUM(Month!$AN12:AV12)</f>
        <v>84.836</v>
      </c>
      <c r="AW12" s="68">
        <f>SUM(Month!$AN12:AW12)</f>
        <v>98.601</v>
      </c>
      <c r="AX12" s="68">
        <f>SUM(Month!$AN12:AX12)</f>
        <v>109.598</v>
      </c>
      <c r="AY12" s="68">
        <f>SUM(Month!$AN12:AY12)</f>
        <v>120.348</v>
      </c>
      <c r="AZ12" s="68">
        <f>SUM(Month!$AZ12:AZ12)</f>
        <v>13.726</v>
      </c>
      <c r="BA12" s="68">
        <f>SUM(Month!$AZ12:BA12)</f>
        <v>23.985</v>
      </c>
      <c r="BB12" s="68">
        <f>SUM(Month!$AZ12:BB12)</f>
        <v>36.298</v>
      </c>
      <c r="BC12" s="68">
        <f>SUM(Month!$AZ12:BC12)</f>
        <v>51.636</v>
      </c>
      <c r="BD12" s="68">
        <f>SUM(Month!$AZ12:BD12)</f>
        <v>69.46</v>
      </c>
      <c r="BE12" s="68">
        <f>SUM(Month!$AZ12:BE12)</f>
        <v>85.625</v>
      </c>
      <c r="BF12" s="68">
        <f>SUM(Month!$AZ12:BF12)</f>
        <v>98.973</v>
      </c>
      <c r="BG12" s="68">
        <f>SUM(Month!$AZ12:BG12)</f>
        <v>111.676</v>
      </c>
      <c r="BH12" s="68">
        <f>SUM(Month!$AZ12:BH12)</f>
        <v>126.673</v>
      </c>
      <c r="BI12" s="68">
        <f>SUM(Month!$AZ12:BI12)</f>
        <v>138.902</v>
      </c>
      <c r="BJ12" s="68">
        <f>SUM(Month!$AZ12:BJ12)</f>
        <v>148.514</v>
      </c>
      <c r="BK12" s="68">
        <f>SUM(Month!$AZ12:BK12)</f>
        <v>159.621</v>
      </c>
      <c r="BL12" s="68">
        <f>SUM(Month!$BL12:BL12)</f>
        <v>8.713</v>
      </c>
      <c r="BM12" s="68">
        <f>SUM(Month!$BL12:BM12)</f>
        <v>15.967</v>
      </c>
      <c r="BN12" s="68">
        <f>SUM(Month!$BL12:BN12)</f>
        <v>24.885</v>
      </c>
      <c r="BO12" s="68">
        <f>SUM(Month!$BL12:BO12)</f>
        <v>33.757</v>
      </c>
      <c r="BP12" s="68">
        <f>SUM(Month!$BL12:BP12)</f>
        <v>45.027</v>
      </c>
      <c r="BQ12" s="68">
        <f>SUM(Month!$BL12:BQ12)</f>
        <v>54.384</v>
      </c>
      <c r="BR12" s="68">
        <f>SUM(Month!$BL12:BR12)</f>
        <v>61.701</v>
      </c>
      <c r="BS12" s="68">
        <f>SUM(Month!$BL12:BS12)</f>
        <v>69.953</v>
      </c>
      <c r="BT12" s="68">
        <f>SUM(Month!$BL12:BT12)</f>
        <v>78.635</v>
      </c>
      <c r="BU12" s="68">
        <f>SUM(Month!$BL12:BU12)</f>
        <v>85.688</v>
      </c>
      <c r="BV12" s="68">
        <f>SUM(Month!$BL12:BV12)</f>
        <v>92.03</v>
      </c>
      <c r="BW12" s="68">
        <f>SUM(Month!$BL12:BW12)</f>
        <v>97.647</v>
      </c>
      <c r="BX12" s="68">
        <f>SUM(Month!$BX12:BX12)</f>
        <v>6.858</v>
      </c>
      <c r="BY12" s="68">
        <f>SUM(Month!$BX12:BY12)</f>
        <v>12.738</v>
      </c>
      <c r="BZ12" s="68">
        <f>SUM(Month!$BX12:BZ12)</f>
        <v>19.93</v>
      </c>
      <c r="CA12" s="68">
        <f>SUM(Month!$BX12:CA12)</f>
        <v>27.494</v>
      </c>
      <c r="CB12" s="68">
        <f>SUM(Month!$BX12:CB12)</f>
        <v>33.301</v>
      </c>
      <c r="CC12" s="68">
        <f>SUM(Month!$BX12:CC12)</f>
        <v>48.73</v>
      </c>
      <c r="CD12" s="68">
        <f>SUM(Month!$BX12:CD12)</f>
        <v>60.929</v>
      </c>
      <c r="CE12" s="68">
        <f>SUM(Month!$BX12:CE12)</f>
        <v>69.706</v>
      </c>
      <c r="CF12" s="68">
        <f>SUM(Month!$BX12:CF12)</f>
        <v>75.087</v>
      </c>
      <c r="CG12" s="68">
        <f>SUM(Month!$BX12:CG12)</f>
        <v>82.357</v>
      </c>
      <c r="CH12" s="68">
        <f>SUM(Month!$BX12:CH12)</f>
        <v>87.687</v>
      </c>
      <c r="CI12" s="68">
        <f>SUM(Month!$BX12:CI12)</f>
        <v>92.659</v>
      </c>
      <c r="CJ12" s="68">
        <f>SUM(Month!$CJ12:CJ12)</f>
        <v>4.447</v>
      </c>
      <c r="CK12" s="68">
        <f>SUM(Month!$CJ12:CK12)</f>
        <v>10.966</v>
      </c>
      <c r="CL12" s="68">
        <f>SUM(Month!$CJ12:CL12)</f>
        <v>16.353</v>
      </c>
      <c r="CM12" s="68">
        <f>SUM(Month!$CJ12:CM12)</f>
        <v>21.463</v>
      </c>
      <c r="CN12" s="68">
        <f>SUM(Month!$CJ12:CN12)</f>
        <v>27.247</v>
      </c>
      <c r="CO12" s="68">
        <f>SUM(Month!$CJ12:CO12)</f>
        <v>38.19</v>
      </c>
      <c r="CP12" s="68">
        <f>SUM(Month!$CJ12:CP12)</f>
        <v>48.685</v>
      </c>
      <c r="CQ12" s="68">
        <f>SUM(Month!$CJ12:CQ12)</f>
        <v>56.927</v>
      </c>
      <c r="CR12" s="68">
        <f>SUM(Month!$CJ12:CR12)</f>
        <v>62.638</v>
      </c>
      <c r="CS12" s="68">
        <f>SUM(Month!$CJ12:CS12)</f>
        <v>71.858</v>
      </c>
      <c r="CT12" s="68">
        <f>SUM(Month!$CJ12:CT12)</f>
        <v>80.628</v>
      </c>
      <c r="CU12" s="68">
        <f>SUM(Month!$CJ12:CU12)</f>
        <v>90.096</v>
      </c>
      <c r="CV12" s="68">
        <f>SUM(Month!$CV12:CV12)</f>
        <v>10.955</v>
      </c>
      <c r="CW12" s="68">
        <f>SUM(Month!$CV12:CW12)</f>
        <v>28.016</v>
      </c>
      <c r="CX12" s="68">
        <f>SUM(Month!$CV12:CX12)</f>
        <v>54.115</v>
      </c>
      <c r="CY12" s="68">
        <f>SUM(Month!$CV12:CY12)</f>
        <v>76.349</v>
      </c>
      <c r="CZ12" s="68">
        <f>SUM(Month!$CV12:CZ12)</f>
        <v>95.59</v>
      </c>
      <c r="DA12" s="68">
        <f>SUM(Month!$CV12:DA12)</f>
        <v>109.597</v>
      </c>
      <c r="DB12" s="68">
        <f>SUM(Month!$CV12:DB12)</f>
        <v>122.3</v>
      </c>
      <c r="DC12" s="68">
        <f>SUM(Month!$CV12:DC12)</f>
        <v>129.517</v>
      </c>
      <c r="DD12" s="68">
        <f>SUM(Month!$CV12:DD12)</f>
        <v>137.234</v>
      </c>
      <c r="DE12" s="68">
        <f>SUM(Month!$CV12:DE12)</f>
        <v>148.938</v>
      </c>
      <c r="DF12" s="68">
        <f>SUM(Month!$CV12:DF12)</f>
        <v>158.35</v>
      </c>
      <c r="DG12" s="68">
        <f>SUM(Month!$CV12:DG12)</f>
        <v>165.43</v>
      </c>
      <c r="DH12" s="68">
        <f>SUM(Month!$DH12:DH12)</f>
        <v>8.761</v>
      </c>
      <c r="DI12" s="68">
        <f>SUM(Month!$DH12:DI12)</f>
        <v>27.85</v>
      </c>
      <c r="DJ12" s="68">
        <f>SUM(Month!$DH12:DJ12)</f>
        <v>46.575</v>
      </c>
      <c r="DK12" s="68">
        <f>SUM(Month!$DH12:DK12)</f>
        <v>64.005</v>
      </c>
      <c r="DL12" s="68">
        <f>SUM(Month!$DH12:DL12)</f>
        <v>79.18</v>
      </c>
      <c r="DM12" s="68">
        <f>SUM(Month!$DH12:DM12)</f>
        <v>93.696</v>
      </c>
      <c r="DN12" s="68">
        <f>SUM(Month!$DH12:DN12)</f>
        <v>110.816</v>
      </c>
      <c r="DO12" s="68">
        <f>SUM(Month!$DH12:DO12)</f>
        <v>123.852</v>
      </c>
      <c r="DP12" s="68">
        <f>SUM(Month!$DH12:DP12)</f>
        <v>136.788</v>
      </c>
      <c r="DQ12" s="68">
        <f>SUM(Month!$DH12:DQ12)</f>
        <v>148.742</v>
      </c>
      <c r="DR12" s="68">
        <f>SUM(Month!$DH12:DR12)</f>
        <v>161.597</v>
      </c>
      <c r="DS12" s="68">
        <f>SUM(Month!$DH12:DS12)</f>
        <v>172.614</v>
      </c>
      <c r="DT12" s="68">
        <f>SUM(Month!$DT12:DT12)</f>
        <v>11.809</v>
      </c>
      <c r="DU12" s="68">
        <f>SUM(Month!$DT12:DU12)</f>
        <v>19.972</v>
      </c>
      <c r="DV12" s="68">
        <f>SUM(Month!$DT12:DV12)</f>
        <v>29.527</v>
      </c>
      <c r="DW12" s="68">
        <f>SUM(Month!$DT12:DW12)</f>
        <v>39.122</v>
      </c>
      <c r="DX12" s="68">
        <f>SUM(Month!$DT12:DX12)</f>
        <v>50.07</v>
      </c>
      <c r="DY12" s="68">
        <f>SUM(Month!$DT12:DY12)</f>
        <v>63.658</v>
      </c>
      <c r="DZ12" s="68">
        <f>SUM(Month!$DT12:DZ12)</f>
        <v>75.617</v>
      </c>
      <c r="EA12" s="68">
        <f>SUM(Month!$DT12:EA12)</f>
        <v>89.48</v>
      </c>
      <c r="EB12" s="68">
        <f>SUM(Month!$DT12:EB12)</f>
        <v>99.495</v>
      </c>
      <c r="EC12" s="68">
        <f>SUM(Month!$DT12:EC12)</f>
        <v>113.494</v>
      </c>
      <c r="ED12" s="68">
        <f>SUM(Month!$DT12:ED12)</f>
        <v>124.348</v>
      </c>
      <c r="EE12" s="68">
        <f>SUM(Month!$DT12:EE12)</f>
        <v>133.187</v>
      </c>
      <c r="EF12" s="68">
        <f>SUM(Month!$EF12:EF12)</f>
        <v>8.779</v>
      </c>
      <c r="EG12" s="68">
        <f>SUM(Month!$EF12:EG12)</f>
        <v>19.031</v>
      </c>
      <c r="EH12" s="68">
        <f>SUM(Month!$EF12:EH12)</f>
        <v>31.063</v>
      </c>
      <c r="EI12" s="68">
        <f>SUM(Month!$EF12:EI12)</f>
        <v>41.873</v>
      </c>
      <c r="EJ12" s="68">
        <f>SUM(Month!$EF12:EJ12)</f>
        <v>54.12</v>
      </c>
      <c r="EK12" s="68">
        <f>SUM(Month!$EF12:EK12)</f>
        <v>69.102</v>
      </c>
      <c r="EL12" s="68">
        <f>SUM(Month!$EF12:EL12)</f>
        <v>81.72</v>
      </c>
      <c r="EM12" s="68">
        <f>SUM(Month!$EF12:EM12)</f>
        <v>96.21</v>
      </c>
      <c r="EN12" s="68">
        <f>SUM(Month!$EF12:EN12)</f>
        <v>112.452</v>
      </c>
      <c r="EO12" s="68">
        <f>SUM(Month!$EF12:EO12)</f>
        <v>127.056</v>
      </c>
      <c r="EP12" s="68">
        <f>SUM(Month!$EF12:EP12)</f>
        <v>137.548</v>
      </c>
      <c r="EQ12" s="68">
        <f>SUM(Month!$EF12:EQ12)</f>
        <v>146.66</v>
      </c>
      <c r="ER12" s="68">
        <f>SUM(Month!$ER12:ER12)</f>
        <v>8.56</v>
      </c>
      <c r="ES12" s="68">
        <f>SUM(Month!$ER12:ES12)</f>
        <v>20.868</v>
      </c>
      <c r="ET12" s="68">
        <f>SUM(Month!$ER12:ET12)</f>
        <v>31.511</v>
      </c>
      <c r="EU12" s="68">
        <f>SUM(Month!$ER12:EU12)</f>
        <v>39.256</v>
      </c>
      <c r="EV12" s="68">
        <f>SUM(Month!$ER12:EV12)</f>
        <v>48.238</v>
      </c>
      <c r="EW12" s="68">
        <f>SUM(Month!$ER12:EW12)</f>
        <v>58.953</v>
      </c>
      <c r="EX12" s="68">
        <f>SUM(Month!$ER12:EX12)</f>
        <v>68.905</v>
      </c>
      <c r="EY12" s="68">
        <f>SUM(Month!$ER12:EY12)</f>
        <v>88.867</v>
      </c>
      <c r="EZ12" s="68">
        <f>SUM(Month!$ER12:EZ12)</f>
        <v>103.693</v>
      </c>
      <c r="FA12" s="68">
        <f>SUM(Month!$ER12:FA12)</f>
        <v>117.178</v>
      </c>
      <c r="FB12" s="68">
        <f>SUM(Month!$ER12:FB12)</f>
        <v>125.06</v>
      </c>
      <c r="FC12" s="68">
        <f>SUM(Month!$ER12:FC12)</f>
        <v>129.912</v>
      </c>
      <c r="FD12" s="68">
        <f>SUM(Month!$FD12:FD12)</f>
        <v>5.531</v>
      </c>
      <c r="FE12" s="68">
        <f>SUM(Month!$FD12:FE12)</f>
        <v>7.879</v>
      </c>
      <c r="FF12" s="68">
        <f>SUM(Month!$FD12:FF12)</f>
        <v>12.709</v>
      </c>
      <c r="FG12" s="68">
        <f>SUM(Month!$FD12:FG12)</f>
        <v>18.603</v>
      </c>
      <c r="FH12" s="68">
        <f>SUM(Month!$FD12:FH12)</f>
        <v>21.594</v>
      </c>
      <c r="FI12" s="68">
        <f>SUM(Month!$FD12:FI12)</f>
        <v>25.649</v>
      </c>
      <c r="FJ12" s="68">
        <f>SUM(Month!$FD12:FJ12)</f>
        <v>31.573</v>
      </c>
      <c r="FK12" s="68">
        <f>SUM(Month!$FD12:FK12)</f>
        <v>36.561</v>
      </c>
      <c r="FL12" s="68">
        <f>SUM(Month!$FD12:FL12)</f>
        <v>41.451</v>
      </c>
      <c r="FM12" s="68">
        <f>SUM(Month!$FD12:FM12)</f>
        <v>49.403</v>
      </c>
      <c r="FN12" s="68">
        <f>SUM(Month!$FD12:FN12)</f>
        <v>56.485</v>
      </c>
      <c r="FO12" s="68">
        <f>SUM(Month!$FD12:FO12)</f>
        <v>61.024</v>
      </c>
      <c r="FP12" s="68">
        <f>SUM(Month!$FP12:FP12)</f>
        <v>6.119</v>
      </c>
      <c r="FQ12" s="68">
        <f>SUM(Month!$FP12:FQ12)</f>
        <v>9.122</v>
      </c>
      <c r="FR12" s="68">
        <f>SUM(Month!$FP12:FR12)</f>
        <v>13.747</v>
      </c>
      <c r="FS12" s="68">
        <f>SUM(Month!$FP12:FS12)</f>
        <v>18.043</v>
      </c>
      <c r="FT12" s="68">
        <f>SUM(Month!$FP12:FT12)</f>
        <v>23.506</v>
      </c>
      <c r="FU12" s="68">
        <f>SUM(Month!$FP12:FU12)</f>
        <v>30.366</v>
      </c>
      <c r="FV12" s="68">
        <f>SUM(Month!$FP12:FV12)</f>
        <v>38.152</v>
      </c>
      <c r="FW12" s="68">
        <f>SUM(Month!$FP12:FW12)</f>
        <v>45.162</v>
      </c>
      <c r="FX12" s="68">
        <f>SUM(Month!$FP12:FX12)</f>
        <v>50.462</v>
      </c>
      <c r="FY12" s="68">
        <f>SUM(Month!$FP12:FY12)</f>
        <v>55.277</v>
      </c>
      <c r="FZ12" s="68">
        <f>SUM(Month!$FP12:FZ12)</f>
        <v>59.575</v>
      </c>
      <c r="GA12" s="68">
        <f>SUM(Month!$FP12:GA12)</f>
        <v>64.477</v>
      </c>
      <c r="GB12" s="68">
        <f>SUM(Month!$GB12:GB12)</f>
        <v>8.335</v>
      </c>
      <c r="GC12" s="68">
        <f>SUM(Month!$GB12:GC12)</f>
        <v>13.195</v>
      </c>
      <c r="GD12" s="68">
        <f>SUM(Month!$GB12:GD12)</f>
        <v>18.674</v>
      </c>
      <c r="GE12" s="68">
        <f>SUM(Month!$GB12:GE12)</f>
        <v>24.747</v>
      </c>
      <c r="GF12" s="68">
        <f>SUM(Month!$GB12:GF12)</f>
        <v>45.331</v>
      </c>
      <c r="GG12" s="68">
        <f>SUM(Month!$GB12:GG12)</f>
        <v>52.413</v>
      </c>
      <c r="GH12" s="68">
        <f>SUM(Month!$GB12:GH12)</f>
        <v>59.857</v>
      </c>
      <c r="GI12" s="68">
        <f>SUM(Month!$GB12:GI12)</f>
        <v>66.435</v>
      </c>
      <c r="GJ12" s="68">
        <f>SUM(Month!$GB12:GJ12)</f>
        <v>73.271</v>
      </c>
      <c r="GK12" s="68">
        <f>SUM(Month!$GB12:GK12)</f>
        <v>77.857</v>
      </c>
      <c r="GL12" s="68">
        <f>SUM(Month!$GB12:GL12)</f>
        <v>81.158</v>
      </c>
      <c r="GM12" s="68">
        <f>SUM(Month!$GB12:GM12)</f>
        <v>85.847</v>
      </c>
      <c r="GN12" s="68">
        <f>SUM(Month!$GN12:GN12)</f>
        <v>3.657</v>
      </c>
      <c r="GO12" s="68">
        <f>SUM(Month!$GN12:GO12)</f>
        <v>7.956</v>
      </c>
      <c r="GP12" s="68">
        <f>SUM(Month!$GN12:GP12)</f>
        <v>13.06</v>
      </c>
      <c r="GQ12" s="68">
        <f>SUM(Month!$GN12:GQ12)</f>
        <v>15.133</v>
      </c>
      <c r="GR12" s="68">
        <f>SUM(Month!$GN12:GR12)</f>
        <v>21.011</v>
      </c>
      <c r="GS12" s="68">
        <f>SUM(Month!$GN12:GS12)</f>
        <v>25.092</v>
      </c>
      <c r="GT12" s="68">
        <f>SUM(Month!$GN12:GT12)</f>
        <v>27.819</v>
      </c>
      <c r="GU12" s="68">
        <f>SUM(Month!$GN12:GU12)</f>
        <v>33.419</v>
      </c>
      <c r="GV12" s="68">
        <f>SUM(Month!$GN12:GV12)</f>
        <v>37.601</v>
      </c>
      <c r="GW12" s="68">
        <f>SUM(Month!$GN12:GW12)</f>
        <v>43.43</v>
      </c>
      <c r="GX12" s="68">
        <f>SUM(Month!$GN12:GX12)</f>
        <v>48.236</v>
      </c>
      <c r="GY12" s="68">
        <f>SUM(Month!$GN12:GY12)</f>
        <v>58.818</v>
      </c>
      <c r="GZ12" s="165">
        <f>SUM(Month!$GZ12:GZ12)</f>
        <v>4.779</v>
      </c>
      <c r="HA12" s="165">
        <f>SUM(Month!$GZ12:HA12)</f>
        <v>11.75</v>
      </c>
      <c r="HB12" s="165">
        <f>SUM(Month!$GZ12:HB12)</f>
        <v>16.929</v>
      </c>
      <c r="HC12" s="165">
        <f>SUM(Month!$GZ12:HC12)</f>
        <v>20.358</v>
      </c>
      <c r="HD12" s="165">
        <f>SUM(Month!$GZ12:HD12)</f>
        <v>23.551</v>
      </c>
      <c r="HE12" s="165">
        <f>SUM(Month!$GZ12:HE12)</f>
        <v>26.795</v>
      </c>
      <c r="HF12" s="165">
        <f>SUM(Month!$GZ12:HF12)</f>
        <v>30.549</v>
      </c>
      <c r="HG12" s="165">
        <f>SUM(Month!$GZ12:HG12)</f>
        <v>37.434</v>
      </c>
      <c r="HH12" s="165">
        <f>SUM(Month!$GZ12:HH12)</f>
        <v>42.629</v>
      </c>
      <c r="HI12" s="165">
        <f>SUM(Month!$GZ12:HI12)</f>
        <v>56.071</v>
      </c>
      <c r="HJ12" s="165">
        <f>SUM(Month!$GZ12:HJ12)</f>
        <v>70.596</v>
      </c>
      <c r="HK12" s="165">
        <f>SUM(Month!$GZ12:HK12)</f>
        <v>78.296</v>
      </c>
      <c r="HL12" s="165">
        <f>SUM(Month!$HL12:HL12)</f>
        <v>6.789</v>
      </c>
      <c r="HM12" s="165">
        <f>SUM(Month!$HL12:HM12)</f>
        <v>12.381</v>
      </c>
      <c r="HN12" s="165">
        <f>SUM(Month!$HL12:HN12)</f>
        <v>21.999</v>
      </c>
      <c r="HO12" s="165">
        <f>SUM(Month!$HL12:HO12)</f>
        <v>43.244</v>
      </c>
      <c r="HP12" s="165">
        <f>SUM(Month!$HL12:HP12)</f>
        <v>58.324</v>
      </c>
      <c r="HQ12" s="165">
        <f>SUM(Month!$HL12:HQ12)</f>
        <v>84.491</v>
      </c>
      <c r="HR12" s="165">
        <f>SUM(Month!$HL12:HR12)</f>
        <v>105.601</v>
      </c>
      <c r="HS12" s="165">
        <f>SUM(Month!$HL12:HS12)</f>
        <v>127.429</v>
      </c>
      <c r="HT12" s="205"/>
      <c r="HU12" s="205"/>
      <c r="HV12" s="205"/>
    </row>
    <row r="13" ht="13.5" customHeight="1">
      <c r="A13" s="190">
        <f t="shared" si="3"/>
        <v>9</v>
      </c>
      <c r="B13" s="54" t="s">
        <v>17</v>
      </c>
      <c r="C13" s="55"/>
      <c r="D13" s="55">
        <f>SUM(Month!$D13:D13)</f>
        <v>18.898</v>
      </c>
      <c r="E13" s="55">
        <f>SUM(Month!$D13:E13)</f>
        <v>31.729</v>
      </c>
      <c r="F13" s="55">
        <f>SUM(Month!$D13:F13)</f>
        <v>51.274</v>
      </c>
      <c r="G13" s="55">
        <f>SUM(Month!$D13:G13)</f>
        <v>67.542</v>
      </c>
      <c r="H13" s="55">
        <f>SUM(Month!$D13:H13)</f>
        <v>86.847</v>
      </c>
      <c r="I13" s="55">
        <f>SUM(Month!$D13:I13)</f>
        <v>108.008</v>
      </c>
      <c r="J13" s="55">
        <f>SUM(Month!$D13:J13)</f>
        <v>128.462</v>
      </c>
      <c r="K13" s="55">
        <f>SUM(Month!$D13:K13)</f>
        <v>149.176</v>
      </c>
      <c r="L13" s="55">
        <f>SUM(Month!$D13:L13)</f>
        <v>167.337</v>
      </c>
      <c r="M13" s="55">
        <f>SUM(Month!$D13:M13)</f>
        <v>185.754</v>
      </c>
      <c r="N13" s="55">
        <f>SUM(Month!$D13:N13)</f>
        <v>203.825</v>
      </c>
      <c r="O13" s="55">
        <f>SUM(Month!$D13:O13)</f>
        <v>227.177</v>
      </c>
      <c r="P13" s="55">
        <f>SUM(Month!$P13:P13)</f>
        <v>19.028</v>
      </c>
      <c r="Q13" s="55">
        <f>SUM(Month!$P13:Q13)</f>
        <v>36.865</v>
      </c>
      <c r="R13" s="55">
        <f>SUM(Month!$P13:R13)</f>
        <v>51.229</v>
      </c>
      <c r="S13" s="55">
        <f>SUM(Month!$P13:S13)</f>
        <v>70.137</v>
      </c>
      <c r="T13" s="55">
        <f>SUM(Month!$P13:T13)</f>
        <v>92.154</v>
      </c>
      <c r="U13" s="55">
        <f>SUM(Month!$P13:U13)</f>
        <v>110.511</v>
      </c>
      <c r="V13" s="55">
        <f>SUM(Month!$P13:V13)</f>
        <v>130.563</v>
      </c>
      <c r="W13" s="55">
        <f>SUM(Month!$P13:W13)</f>
        <v>152.273</v>
      </c>
      <c r="X13" s="55">
        <f>SUM(Month!$P13:X13)</f>
        <v>171.461</v>
      </c>
      <c r="Y13" s="55">
        <f>SUM(Month!$P13:Y13)</f>
        <v>189.777</v>
      </c>
      <c r="Z13" s="55">
        <f>SUM(Month!$P13:Z13)</f>
        <v>208.123</v>
      </c>
      <c r="AA13" s="55">
        <f>SUM(Month!$P13:AA13)</f>
        <v>224.194</v>
      </c>
      <c r="AB13" s="55">
        <f>SUM(Month!$AB13:AB13)</f>
        <v>14.637</v>
      </c>
      <c r="AC13" s="55">
        <f>SUM(Month!$AB13:AC13)</f>
        <v>31.301</v>
      </c>
      <c r="AD13" s="55">
        <f>SUM(Month!$AB13:AD13)</f>
        <v>49.516</v>
      </c>
      <c r="AE13" s="55">
        <f>SUM(Month!$AB13:AE13)</f>
        <v>64.925</v>
      </c>
      <c r="AF13" s="55">
        <f>SUM(Month!$AB13:AF13)</f>
        <v>79.045</v>
      </c>
      <c r="AG13" s="55">
        <f>SUM(Month!$AB13:AG13)</f>
        <v>95.679</v>
      </c>
      <c r="AH13" s="55">
        <f>SUM(Month!$AB13:AH13)</f>
        <v>112.814</v>
      </c>
      <c r="AI13" s="55">
        <f>SUM(Month!$AB13:AI13)</f>
        <v>131.506</v>
      </c>
      <c r="AJ13" s="55">
        <f>SUM(Month!$AB13:AJ13)</f>
        <v>149.491</v>
      </c>
      <c r="AK13" s="55">
        <f>SUM(Month!$AB13:AK13)</f>
        <v>174.117</v>
      </c>
      <c r="AL13" s="55">
        <f>SUM(Month!$AB13:AL13)</f>
        <v>202.742</v>
      </c>
      <c r="AM13" s="55">
        <f>SUM(Month!$AB13:AM13)</f>
        <v>226.559</v>
      </c>
      <c r="AN13" s="55">
        <f>SUM(Month!$AN13:AN13)</f>
        <v>18.63</v>
      </c>
      <c r="AO13" s="55">
        <f>SUM(Month!$AN13:AO13)</f>
        <v>33.465</v>
      </c>
      <c r="AP13" s="55">
        <f>SUM(Month!$AN13:AP13)</f>
        <v>46.196</v>
      </c>
      <c r="AQ13" s="55">
        <f>SUM(Month!$AN13:AQ13)</f>
        <v>65.084</v>
      </c>
      <c r="AR13" s="55">
        <f>SUM(Month!$AN13:AR13)</f>
        <v>86.728</v>
      </c>
      <c r="AS13" s="55">
        <f>SUM(Month!$AN13:AS13)</f>
        <v>113.411</v>
      </c>
      <c r="AT13" s="55">
        <f>SUM(Month!$AN13:AT13)</f>
        <v>138.095</v>
      </c>
      <c r="AU13" s="55">
        <f>SUM(Month!$AN13:AU13)</f>
        <v>159.689</v>
      </c>
      <c r="AV13" s="55">
        <f>SUM(Month!$AN13:AV13)</f>
        <v>181.534</v>
      </c>
      <c r="AW13" s="55">
        <f>SUM(Month!$AN13:AW13)</f>
        <v>199.628</v>
      </c>
      <c r="AX13" s="55">
        <f>SUM(Month!$AN13:AX13)</f>
        <v>215.494</v>
      </c>
      <c r="AY13" s="55">
        <f>SUM(Month!$AN13:AY13)</f>
        <v>232.28</v>
      </c>
      <c r="AZ13" s="55">
        <f>SUM(Month!$AZ13:AZ13)</f>
        <v>20.067</v>
      </c>
      <c r="BA13" s="55">
        <f>SUM(Month!$AZ13:BA13)</f>
        <v>36.323</v>
      </c>
      <c r="BB13" s="55">
        <f>SUM(Month!$AZ13:BB13)</f>
        <v>51.426</v>
      </c>
      <c r="BC13" s="55">
        <f>SUM(Month!$AZ13:BC13)</f>
        <v>63.466</v>
      </c>
      <c r="BD13" s="55">
        <f>SUM(Month!$AZ13:BD13)</f>
        <v>81.713</v>
      </c>
      <c r="BE13" s="55">
        <f>SUM(Month!$AZ13:BE13)</f>
        <v>99.321</v>
      </c>
      <c r="BF13" s="55">
        <f>SUM(Month!$AZ13:BF13)</f>
        <v>118.103</v>
      </c>
      <c r="BG13" s="55">
        <f>SUM(Month!$AZ13:BG13)</f>
        <v>135.997</v>
      </c>
      <c r="BH13" s="55">
        <f>SUM(Month!$AZ13:BH13)</f>
        <v>152.482</v>
      </c>
      <c r="BI13" s="55">
        <f>SUM(Month!$AZ13:BI13)</f>
        <v>166.592</v>
      </c>
      <c r="BJ13" s="55">
        <f>SUM(Month!$AZ13:BJ13)</f>
        <v>187.702</v>
      </c>
      <c r="BK13" s="55">
        <f>SUM(Month!$AZ13:BK13)</f>
        <v>204.484</v>
      </c>
      <c r="BL13" s="55">
        <f>SUM(Month!$BL13:BL13)</f>
        <v>18.029</v>
      </c>
      <c r="BM13" s="55">
        <f>SUM(Month!$BL13:BM13)</f>
        <v>31.151</v>
      </c>
      <c r="BN13" s="55">
        <f>SUM(Month!$BL13:BN13)</f>
        <v>45.774</v>
      </c>
      <c r="BO13" s="55">
        <f>SUM(Month!$BL13:BO13)</f>
        <v>66.468</v>
      </c>
      <c r="BP13" s="55">
        <f>SUM(Month!$BL13:BP13)</f>
        <v>87.496</v>
      </c>
      <c r="BQ13" s="55">
        <f>SUM(Month!$BL13:BQ13)</f>
        <v>109.262</v>
      </c>
      <c r="BR13" s="55">
        <f>SUM(Month!$BL13:BR13)</f>
        <v>131.944</v>
      </c>
      <c r="BS13" s="55">
        <f>SUM(Month!$BL13:BS13)</f>
        <v>149.967</v>
      </c>
      <c r="BT13" s="55">
        <f>SUM(Month!$BL13:BT13)</f>
        <v>168.123</v>
      </c>
      <c r="BU13" s="55">
        <f>SUM(Month!$BL13:BU13)</f>
        <v>184.56</v>
      </c>
      <c r="BV13" s="55">
        <f>SUM(Month!$BL13:BV13)</f>
        <v>197.044</v>
      </c>
      <c r="BW13" s="55">
        <f>SUM(Month!$BL13:BW13)</f>
        <v>214.929</v>
      </c>
      <c r="BX13" s="55">
        <f>SUM(Month!$BX13:BX13)</f>
        <v>16.991</v>
      </c>
      <c r="BY13" s="55">
        <f>SUM(Month!$BX13:BY13)</f>
        <v>33.214</v>
      </c>
      <c r="BZ13" s="55">
        <f>SUM(Month!$BX13:BZ13)</f>
        <v>49.578</v>
      </c>
      <c r="CA13" s="55">
        <f>SUM(Month!$BX13:CA13)</f>
        <v>64.524</v>
      </c>
      <c r="CB13" s="55">
        <f>SUM(Month!$BX13:CB13)</f>
        <v>80.181</v>
      </c>
      <c r="CC13" s="55">
        <f>SUM(Month!$BX13:CC13)</f>
        <v>96.317</v>
      </c>
      <c r="CD13" s="55">
        <f>SUM(Month!$BX13:CD13)</f>
        <v>115.387</v>
      </c>
      <c r="CE13" s="55">
        <f>SUM(Month!$BX13:CE13)</f>
        <v>140.505</v>
      </c>
      <c r="CF13" s="55">
        <f>SUM(Month!$BX13:CF13)</f>
        <v>161.956</v>
      </c>
      <c r="CG13" s="55">
        <f>SUM(Month!$BX13:CG13)</f>
        <v>185.466</v>
      </c>
      <c r="CH13" s="55">
        <f>SUM(Month!$BX13:CH13)</f>
        <v>201.076</v>
      </c>
      <c r="CI13" s="55">
        <f>SUM(Month!$BX13:CI13)</f>
        <v>213.706</v>
      </c>
      <c r="CJ13" s="55">
        <f>SUM(Month!$CJ13:CJ13)</f>
        <v>14.77</v>
      </c>
      <c r="CK13" s="55">
        <f>SUM(Month!$CJ13:CK13)</f>
        <v>26.994</v>
      </c>
      <c r="CL13" s="55">
        <f>SUM(Month!$CJ13:CL13)</f>
        <v>44.41</v>
      </c>
      <c r="CM13" s="55">
        <f>SUM(Month!$CJ13:CM13)</f>
        <v>62.016</v>
      </c>
      <c r="CN13" s="55">
        <f>SUM(Month!$CJ13:CN13)</f>
        <v>79.318</v>
      </c>
      <c r="CO13" s="55">
        <f>SUM(Month!$CJ13:CO13)</f>
        <v>95.376</v>
      </c>
      <c r="CP13" s="55">
        <f>SUM(Month!$CJ13:CP13)</f>
        <v>113.65</v>
      </c>
      <c r="CQ13" s="55">
        <f>SUM(Month!$CJ13:CQ13)</f>
        <v>132.594</v>
      </c>
      <c r="CR13" s="55">
        <f>SUM(Month!$CJ13:CR13)</f>
        <v>151.98</v>
      </c>
      <c r="CS13" s="55">
        <f>SUM(Month!$CJ13:CS13)</f>
        <v>176.021</v>
      </c>
      <c r="CT13" s="55">
        <f>SUM(Month!$CJ13:CT13)</f>
        <v>192.387</v>
      </c>
      <c r="CU13" s="55">
        <f>SUM(Month!$CJ13:CU13)</f>
        <v>213.957</v>
      </c>
      <c r="CV13" s="55">
        <f>SUM(Month!$CV13:CV13)</f>
        <v>15.527</v>
      </c>
      <c r="CW13" s="55">
        <f>SUM(Month!$CV13:CW13)</f>
        <v>30.037</v>
      </c>
      <c r="CX13" s="55">
        <f>SUM(Month!$CV13:CX13)</f>
        <v>44.779</v>
      </c>
      <c r="CY13" s="55">
        <f>SUM(Month!$CV13:CY13)</f>
        <v>63.933</v>
      </c>
      <c r="CZ13" s="55">
        <f>SUM(Month!$CV13:CZ13)</f>
        <v>78.831</v>
      </c>
      <c r="DA13" s="55">
        <f>SUM(Month!$CV13:DA13)</f>
        <v>93.88</v>
      </c>
      <c r="DB13" s="55">
        <f>SUM(Month!$CV13:DB13)</f>
        <v>107.554</v>
      </c>
      <c r="DC13" s="55">
        <f>SUM(Month!$CV13:DC13)</f>
        <v>124.74</v>
      </c>
      <c r="DD13" s="55">
        <f>SUM(Month!$CV13:DD13)</f>
        <v>146.71</v>
      </c>
      <c r="DE13" s="55">
        <f>SUM(Month!$CV13:DE13)</f>
        <v>164.288</v>
      </c>
      <c r="DF13" s="55">
        <f>SUM(Month!$CV13:DF13)</f>
        <v>177.241</v>
      </c>
      <c r="DG13" s="55">
        <f>SUM(Month!$CV13:DG13)</f>
        <v>192.676</v>
      </c>
      <c r="DH13" s="55">
        <f>SUM(Month!$DH13:DH13)</f>
        <v>11.576</v>
      </c>
      <c r="DI13" s="55">
        <f>SUM(Month!$DH13:DI13)</f>
        <v>26.469</v>
      </c>
      <c r="DJ13" s="55">
        <f>SUM(Month!$DH13:DJ13)</f>
        <v>42.17</v>
      </c>
      <c r="DK13" s="55">
        <f>SUM(Month!$DH13:DK13)</f>
        <v>59.799</v>
      </c>
      <c r="DL13" s="55">
        <f>SUM(Month!$DH13:DL13)</f>
        <v>78.269</v>
      </c>
      <c r="DM13" s="55">
        <f>SUM(Month!$DH13:DM13)</f>
        <v>99.084</v>
      </c>
      <c r="DN13" s="55">
        <f>SUM(Month!$DH13:DN13)</f>
        <v>121.237</v>
      </c>
      <c r="DO13" s="55">
        <f>SUM(Month!$DH13:DO13)</f>
        <v>144.636</v>
      </c>
      <c r="DP13" s="55">
        <f>SUM(Month!$DH13:DP13)</f>
        <v>167.294</v>
      </c>
      <c r="DQ13" s="55">
        <f>SUM(Month!$DH13:DQ13)</f>
        <v>189.527</v>
      </c>
      <c r="DR13" s="55">
        <f>SUM(Month!$DH13:DR13)</f>
        <v>212.834</v>
      </c>
      <c r="DS13" s="55">
        <f>SUM(Month!$DH13:DS13)</f>
        <v>232.296</v>
      </c>
      <c r="DT13" s="55">
        <f>SUM(Month!$DT13:DT13)</f>
        <v>17.605</v>
      </c>
      <c r="DU13" s="55">
        <f>SUM(Month!$DT13:DU13)</f>
        <v>39.429</v>
      </c>
      <c r="DV13" s="55">
        <f>SUM(Month!$DT13:DV13)</f>
        <v>57.97</v>
      </c>
      <c r="DW13" s="55">
        <f>SUM(Month!$DT13:DW13)</f>
        <v>77.335</v>
      </c>
      <c r="DX13" s="55">
        <f>SUM(Month!$DT13:DX13)</f>
        <v>99.792</v>
      </c>
      <c r="DY13" s="55">
        <f>SUM(Month!$DT13:DY13)</f>
        <v>123.827</v>
      </c>
      <c r="DZ13" s="55">
        <f>SUM(Month!$DT13:DZ13)</f>
        <v>145.895</v>
      </c>
      <c r="EA13" s="55">
        <f>SUM(Month!$DT13:EA13)</f>
        <v>168.342</v>
      </c>
      <c r="EB13" s="55">
        <f>SUM(Month!$DT13:EB13)</f>
        <v>185.357</v>
      </c>
      <c r="EC13" s="55">
        <f>SUM(Month!$DT13:EC13)</f>
        <v>205.064</v>
      </c>
      <c r="ED13" s="55">
        <f>SUM(Month!$DT13:ED13)</f>
        <v>220.111</v>
      </c>
      <c r="EE13" s="55">
        <f>SUM(Month!$DT13:EE13)</f>
        <v>238.925</v>
      </c>
      <c r="EF13" s="55">
        <f>SUM(Month!$EF13:EF13)</f>
        <v>19.023</v>
      </c>
      <c r="EG13" s="55">
        <f>SUM(Month!$EF13:EG13)</f>
        <v>38.708</v>
      </c>
      <c r="EH13" s="55">
        <f>SUM(Month!$EF13:EH13)</f>
        <v>58.516</v>
      </c>
      <c r="EI13" s="55">
        <f>SUM(Month!$EF13:EI13)</f>
        <v>73.784</v>
      </c>
      <c r="EJ13" s="55">
        <f>SUM(Month!$EF13:EJ13)</f>
        <v>94.034</v>
      </c>
      <c r="EK13" s="55">
        <f>SUM(Month!$EF13:EK13)</f>
        <v>115.524</v>
      </c>
      <c r="EL13" s="55">
        <f>SUM(Month!$EF13:EL13)</f>
        <v>140.159</v>
      </c>
      <c r="EM13" s="55">
        <f>SUM(Month!$EF13:EM13)</f>
        <v>165.908</v>
      </c>
      <c r="EN13" s="55">
        <f>SUM(Month!$EF13:EN13)</f>
        <v>188.3</v>
      </c>
      <c r="EO13" s="55">
        <f>SUM(Month!$EF13:EO13)</f>
        <v>209.935</v>
      </c>
      <c r="EP13" s="55">
        <f>SUM(Month!$EF13:EP13)</f>
        <v>226.754</v>
      </c>
      <c r="EQ13" s="55">
        <f>SUM(Month!$EF13:EQ13)</f>
        <v>245.996</v>
      </c>
      <c r="ER13" s="55">
        <f>SUM(Month!$ER13:ER13)</f>
        <v>19.938</v>
      </c>
      <c r="ES13" s="55">
        <f>SUM(Month!$ER13:ES13)</f>
        <v>37.229</v>
      </c>
      <c r="ET13" s="55">
        <f>SUM(Month!$ER13:ET13)</f>
        <v>55.39</v>
      </c>
      <c r="EU13" s="55">
        <f>SUM(Month!$ER13:EU13)</f>
        <v>76.199</v>
      </c>
      <c r="EV13" s="55">
        <f>SUM(Month!$ER13:EV13)</f>
        <v>92.474</v>
      </c>
      <c r="EW13" s="55">
        <f>SUM(Month!$ER13:EW13)</f>
        <v>110.904</v>
      </c>
      <c r="EX13" s="55">
        <f>SUM(Month!$ER13:EX13)</f>
        <v>134.408</v>
      </c>
      <c r="EY13" s="55">
        <f>SUM(Month!$ER13:EY13)</f>
        <v>157.582</v>
      </c>
      <c r="EZ13" s="55">
        <f>SUM(Month!$ER13:EZ13)</f>
        <v>178.922</v>
      </c>
      <c r="FA13" s="55">
        <f>SUM(Month!$ER13:FA13)</f>
        <v>203.58</v>
      </c>
      <c r="FB13" s="55">
        <f>SUM(Month!$ER13:FB13)</f>
        <v>220.736</v>
      </c>
      <c r="FC13" s="55">
        <f>SUM(Month!$ER13:FC13)</f>
        <v>237.753</v>
      </c>
      <c r="FD13" s="55">
        <f>SUM(Month!$FD13:FD13)</f>
        <v>20.039</v>
      </c>
      <c r="FE13" s="55">
        <f>SUM(Month!$FD13:FE13)</f>
        <v>39.521</v>
      </c>
      <c r="FF13" s="55">
        <f>SUM(Month!$FD13:FF13)</f>
        <v>59.832</v>
      </c>
      <c r="FG13" s="55">
        <f>SUM(Month!$FD13:FG13)</f>
        <v>77.275</v>
      </c>
      <c r="FH13" s="55">
        <f>SUM(Month!$FD13:FH13)</f>
        <v>98.025</v>
      </c>
      <c r="FI13" s="55">
        <f>SUM(Month!$FD13:FI13)</f>
        <v>116.824</v>
      </c>
      <c r="FJ13" s="55">
        <f>SUM(Month!$FD13:FJ13)</f>
        <v>137.923</v>
      </c>
      <c r="FK13" s="55">
        <f>SUM(Month!$FD13:FK13)</f>
        <v>163.073</v>
      </c>
      <c r="FL13" s="55">
        <f>SUM(Month!$FD13:FL13)</f>
        <v>183.673</v>
      </c>
      <c r="FM13" s="55">
        <f>SUM(Month!$FD13:FM13)</f>
        <v>210.778</v>
      </c>
      <c r="FN13" s="55">
        <f>SUM(Month!$FD13:FN13)</f>
        <v>227.004</v>
      </c>
      <c r="FO13" s="55">
        <f>SUM(Month!$FD13:FO13)</f>
        <v>242.141</v>
      </c>
      <c r="FP13" s="55">
        <f>SUM(Month!$FP13:FP13)</f>
        <v>14.751</v>
      </c>
      <c r="FQ13" s="55">
        <f>SUM(Month!$FP13:FQ13)</f>
        <v>31.709</v>
      </c>
      <c r="FR13" s="55">
        <f>SUM(Month!$FP13:FR13)</f>
        <v>52.208</v>
      </c>
      <c r="FS13" s="55">
        <f>SUM(Month!$FP13:FS13)</f>
        <v>70.146</v>
      </c>
      <c r="FT13" s="55">
        <f>SUM(Month!$FP13:FT13)</f>
        <v>92.237</v>
      </c>
      <c r="FU13" s="55">
        <f>SUM(Month!$FP13:FU13)</f>
        <v>115.546</v>
      </c>
      <c r="FV13" s="55">
        <f>SUM(Month!$FP13:FV13)</f>
        <v>144.386</v>
      </c>
      <c r="FW13" s="55">
        <f>SUM(Month!$FP13:FW13)</f>
        <v>166.779</v>
      </c>
      <c r="FX13" s="55">
        <f>SUM(Month!$FP13:FX13)</f>
        <v>184.023</v>
      </c>
      <c r="FY13" s="55">
        <f>SUM(Month!$FP13:FY13)</f>
        <v>206.662</v>
      </c>
      <c r="FZ13" s="55">
        <f>SUM(Month!$FP13:FZ13)</f>
        <v>223.449</v>
      </c>
      <c r="GA13" s="55">
        <f>SUM(Month!$FP13:GA13)</f>
        <v>238.805</v>
      </c>
      <c r="GB13" s="55">
        <f>SUM(Month!$GB13:GB13)</f>
        <v>19.555</v>
      </c>
      <c r="GC13" s="55">
        <f>SUM(Month!$GB13:GC13)</f>
        <v>36.415</v>
      </c>
      <c r="GD13" s="55">
        <f>SUM(Month!$GB13:GD13)</f>
        <v>55.488</v>
      </c>
      <c r="GE13" s="55">
        <f>SUM(Month!$GB13:GE13)</f>
        <v>75.528</v>
      </c>
      <c r="GF13" s="55">
        <f>SUM(Month!$GB13:GF13)</f>
        <v>96.385</v>
      </c>
      <c r="GG13" s="55">
        <f>SUM(Month!$GB13:GG13)</f>
        <v>114.535</v>
      </c>
      <c r="GH13" s="55">
        <f>SUM(Month!$GB13:GH13)</f>
        <v>134.137</v>
      </c>
      <c r="GI13" s="55">
        <f>SUM(Month!$GB13:GI13)</f>
        <v>154.554</v>
      </c>
      <c r="GJ13" s="55">
        <f>SUM(Month!$GB13:GJ13)</f>
        <v>173.842</v>
      </c>
      <c r="GK13" s="55">
        <f>SUM(Month!$GB13:GK13)</f>
        <v>190.27</v>
      </c>
      <c r="GL13" s="55">
        <f>SUM(Month!$GB13:GL13)</f>
        <v>209.434</v>
      </c>
      <c r="GM13" s="55">
        <f>SUM(Month!$GB13:GM13)</f>
        <v>224.739</v>
      </c>
      <c r="GN13" s="55">
        <f>SUM(Month!$GN13:GN13)</f>
        <v>13.773</v>
      </c>
      <c r="GO13" s="55">
        <f>SUM(Month!$GN13:GO13)</f>
        <v>32.411</v>
      </c>
      <c r="GP13" s="55">
        <f>SUM(Month!$GN13:GP13)</f>
        <v>49.111</v>
      </c>
      <c r="GQ13" s="55">
        <f>SUM(Month!$GN13:GQ13)</f>
        <v>65.415</v>
      </c>
      <c r="GR13" s="55">
        <f>SUM(Month!$GN13:GR13)</f>
        <v>84.658</v>
      </c>
      <c r="GS13" s="55">
        <f>SUM(Month!$GN13:GS13)</f>
        <v>100.732</v>
      </c>
      <c r="GT13" s="55">
        <f>SUM(Month!$GN13:GT13)</f>
        <v>112.958</v>
      </c>
      <c r="GU13" s="55">
        <f>SUM(Month!$GN13:GU13)</f>
        <v>130.469</v>
      </c>
      <c r="GV13" s="55">
        <f>SUM(Month!$GN13:GV13)</f>
        <v>147.915</v>
      </c>
      <c r="GW13" s="55">
        <f>SUM(Month!$GN13:GW13)</f>
        <v>164.171</v>
      </c>
      <c r="GX13" s="55">
        <f>SUM(Month!$GN13:GX13)</f>
        <v>175.576</v>
      </c>
      <c r="GY13" s="55">
        <f>SUM(Month!$GN13:GY13)</f>
        <v>187.544</v>
      </c>
      <c r="GZ13" s="88">
        <f>SUM(Month!$GZ13:GZ13)</f>
        <v>20.646</v>
      </c>
      <c r="HA13" s="88">
        <f>SUM(Month!$GZ13:HA13)</f>
        <v>35.375</v>
      </c>
      <c r="HB13" s="88">
        <f>SUM(Month!$GZ13:HB13)</f>
        <v>53.66</v>
      </c>
      <c r="HC13" s="88">
        <f>SUM(Month!$GZ13:HC13)</f>
        <v>75.499</v>
      </c>
      <c r="HD13" s="88">
        <f>SUM(Month!$GZ13:HD13)</f>
        <v>98.689</v>
      </c>
      <c r="HE13" s="88">
        <f>SUM(Month!$GZ13:HE13)</f>
        <v>117.58</v>
      </c>
      <c r="HF13" s="88">
        <f>SUM(Month!$GZ13:HF13)</f>
        <v>133.577</v>
      </c>
      <c r="HG13" s="88">
        <f>SUM(Month!$GZ13:HG13)</f>
        <v>159.478</v>
      </c>
      <c r="HH13" s="88">
        <f>SUM(Month!$GZ13:HH13)</f>
        <v>180.884</v>
      </c>
      <c r="HI13" s="88">
        <f>SUM(Month!$GZ13:HI13)</f>
        <v>199.691</v>
      </c>
      <c r="HJ13" s="88">
        <f>SUM(Month!$GZ13:HJ13)</f>
        <v>218.447</v>
      </c>
      <c r="HK13" s="88">
        <f>SUM(Month!$GZ13:HK13)</f>
        <v>238.262</v>
      </c>
      <c r="HL13" s="88">
        <f>SUM(Month!$HL13:HL13)</f>
        <v>19.959</v>
      </c>
      <c r="HM13" s="88">
        <f>SUM(Month!$HL13:HM13)</f>
        <v>41.491</v>
      </c>
      <c r="HN13" s="88">
        <f>SUM(Month!$HL13:HN13)</f>
        <v>60.737</v>
      </c>
      <c r="HO13" s="88">
        <f>SUM(Month!$HL13:HO13)</f>
        <v>84.925</v>
      </c>
      <c r="HP13" s="88">
        <f>SUM(Month!$HL13:HP13)</f>
        <v>97.907</v>
      </c>
      <c r="HQ13" s="88">
        <f>SUM(Month!$HL13:HQ13)</f>
        <v>120.571</v>
      </c>
      <c r="HR13" s="88">
        <f>SUM(Month!$HL13:HR13)</f>
        <v>140.274</v>
      </c>
      <c r="HS13" s="88">
        <f>SUM(Month!$HL13:HS13)</f>
        <v>165.852</v>
      </c>
      <c r="HT13" s="205"/>
      <c r="HU13" s="205"/>
      <c r="HV13" s="205"/>
    </row>
    <row r="14" ht="13.5" customHeight="1">
      <c r="A14" s="190">
        <f t="shared" si="3"/>
        <v>10</v>
      </c>
      <c r="B14" s="71" t="s">
        <v>18</v>
      </c>
      <c r="C14" s="72"/>
      <c r="D14" s="72">
        <f>SUM(Month!$D14:D14)</f>
        <v>46.473</v>
      </c>
      <c r="E14" s="72">
        <f>SUM(Month!$D14:E14)</f>
        <v>86.129</v>
      </c>
      <c r="F14" s="72">
        <f>SUM(Month!$D14:F14)</f>
        <v>139.853</v>
      </c>
      <c r="G14" s="72">
        <f>SUM(Month!$D14:G14)</f>
        <v>188.472</v>
      </c>
      <c r="H14" s="72">
        <f>SUM(Month!$D14:H14)</f>
        <v>241.988</v>
      </c>
      <c r="I14" s="72">
        <f>SUM(Month!$D14:I14)</f>
        <v>297.178</v>
      </c>
      <c r="J14" s="72">
        <f>SUM(Month!$D14:J14)</f>
        <v>353.543</v>
      </c>
      <c r="K14" s="72">
        <f>SUM(Month!$D14:K14)</f>
        <v>410.775</v>
      </c>
      <c r="L14" s="72">
        <f>SUM(Month!$D14:L14)</f>
        <v>463.354</v>
      </c>
      <c r="M14" s="72">
        <f>SUM(Month!$D14:M14)</f>
        <v>512.739</v>
      </c>
      <c r="N14" s="72">
        <f>SUM(Month!$D14:N14)</f>
        <v>559.46</v>
      </c>
      <c r="O14" s="72">
        <f>SUM(Month!$D14:O14)</f>
        <v>614.732</v>
      </c>
      <c r="P14" s="72">
        <f>SUM(Month!$P14:P14)</f>
        <v>48.295</v>
      </c>
      <c r="Q14" s="72">
        <f>SUM(Month!$P14:Q14)</f>
        <v>91.967</v>
      </c>
      <c r="R14" s="72">
        <f>SUM(Month!$P14:R14)</f>
        <v>137.163</v>
      </c>
      <c r="S14" s="72">
        <f>SUM(Month!$P14:S14)</f>
        <v>184.888</v>
      </c>
      <c r="T14" s="72">
        <f>SUM(Month!$P14:T14)</f>
        <v>240.637</v>
      </c>
      <c r="U14" s="72">
        <f>SUM(Month!$P14:U14)</f>
        <v>292.86</v>
      </c>
      <c r="V14" s="72">
        <f>SUM(Month!$P14:V14)</f>
        <v>352.376</v>
      </c>
      <c r="W14" s="72">
        <f>SUM(Month!$P14:W14)</f>
        <v>408.442</v>
      </c>
      <c r="X14" s="72">
        <f>SUM(Month!$P14:X14)</f>
        <v>460.923</v>
      </c>
      <c r="Y14" s="72">
        <f>SUM(Month!$P14:Y14)</f>
        <v>517.495</v>
      </c>
      <c r="Z14" s="72">
        <f>SUM(Month!$P14:Z14)</f>
        <v>570.986</v>
      </c>
      <c r="AA14" s="72">
        <f>SUM(Month!$P14:AA14)</f>
        <v>622.406</v>
      </c>
      <c r="AB14" s="72">
        <f>SUM(Month!$AB14:AB14)</f>
        <v>42.717</v>
      </c>
      <c r="AC14" s="72">
        <f>SUM(Month!$AB14:AC14)</f>
        <v>89.648</v>
      </c>
      <c r="AD14" s="72">
        <f>SUM(Month!$AB14:AD14)</f>
        <v>141.418</v>
      </c>
      <c r="AE14" s="72">
        <f>SUM(Month!$AB14:AE14)</f>
        <v>185.293</v>
      </c>
      <c r="AF14" s="72">
        <f>SUM(Month!$AB14:AF14)</f>
        <v>231.967</v>
      </c>
      <c r="AG14" s="72">
        <f>SUM(Month!$AB14:AG14)</f>
        <v>283.763</v>
      </c>
      <c r="AH14" s="72">
        <f>SUM(Month!$AB14:AH14)</f>
        <v>333.513</v>
      </c>
      <c r="AI14" s="72">
        <f>SUM(Month!$AB14:AI14)</f>
        <v>387.461</v>
      </c>
      <c r="AJ14" s="72">
        <f>SUM(Month!$AB14:AJ14)</f>
        <v>443.468</v>
      </c>
      <c r="AK14" s="72">
        <f>SUM(Month!$AB14:AK14)</f>
        <v>506.014</v>
      </c>
      <c r="AL14" s="72">
        <f>SUM(Month!$AB14:AL14)</f>
        <v>569.11</v>
      </c>
      <c r="AM14" s="72">
        <f>SUM(Month!$AB14:AM14)</f>
        <v>626.408</v>
      </c>
      <c r="AN14" s="72">
        <f>SUM(Month!$AN14:AN14)</f>
        <v>44.892</v>
      </c>
      <c r="AO14" s="72">
        <f>SUM(Month!$AN14:AO14)</f>
        <v>86.948</v>
      </c>
      <c r="AP14" s="72">
        <f>SUM(Month!$AN14:AP14)</f>
        <v>132.194</v>
      </c>
      <c r="AQ14" s="72">
        <f>SUM(Month!$AN14:AQ14)</f>
        <v>184.228</v>
      </c>
      <c r="AR14" s="72">
        <f>SUM(Month!$AN14:AR14)</f>
        <v>241.68</v>
      </c>
      <c r="AS14" s="72">
        <f>SUM(Month!$AN14:AS14)</f>
        <v>307.699</v>
      </c>
      <c r="AT14" s="72">
        <f>SUM(Month!$AN14:AT14)</f>
        <v>372.983</v>
      </c>
      <c r="AU14" s="72">
        <f>SUM(Month!$AN14:AU14)</f>
        <v>433.231</v>
      </c>
      <c r="AV14" s="72">
        <f>SUM(Month!$AN14:AV14)</f>
        <v>492.755</v>
      </c>
      <c r="AW14" s="72">
        <f>SUM(Month!$AN14:AW14)</f>
        <v>554.077</v>
      </c>
      <c r="AX14" s="72">
        <f>SUM(Month!$AN14:AX14)</f>
        <v>603.727</v>
      </c>
      <c r="AY14" s="72">
        <f>SUM(Month!$AN14:AY14)</f>
        <v>656.358</v>
      </c>
      <c r="AZ14" s="72">
        <f>SUM(Month!$AZ14:AZ14)</f>
        <v>55.335</v>
      </c>
      <c r="BA14" s="72">
        <f>SUM(Month!$AZ14:BA14)</f>
        <v>101.551</v>
      </c>
      <c r="BB14" s="72">
        <f>SUM(Month!$AZ14:BB14)</f>
        <v>154.04</v>
      </c>
      <c r="BC14" s="72">
        <f>SUM(Month!$AZ14:BC14)</f>
        <v>203.021</v>
      </c>
      <c r="BD14" s="72">
        <f>SUM(Month!$AZ14:BD14)</f>
        <v>263.391</v>
      </c>
      <c r="BE14" s="72">
        <f>SUM(Month!$AZ14:BE14)</f>
        <v>324.56</v>
      </c>
      <c r="BF14" s="72">
        <f>SUM(Month!$AZ14:BF14)</f>
        <v>383.099</v>
      </c>
      <c r="BG14" s="72">
        <f>SUM(Month!$AZ14:BG14)</f>
        <v>442.76</v>
      </c>
      <c r="BH14" s="72">
        <f>SUM(Month!$AZ14:BH14)</f>
        <v>501.666</v>
      </c>
      <c r="BI14" s="72">
        <f>SUM(Month!$AZ14:BI14)</f>
        <v>554.358</v>
      </c>
      <c r="BJ14" s="72">
        <f>SUM(Month!$AZ14:BJ14)</f>
        <v>612.997</v>
      </c>
      <c r="BK14" s="72">
        <f>SUM(Month!$AZ14:BK14)</f>
        <v>666.242</v>
      </c>
      <c r="BL14" s="72">
        <f>SUM(Month!$BL14:BL14)</f>
        <v>48.519</v>
      </c>
      <c r="BM14" s="72">
        <f>SUM(Month!$BL14:BM14)</f>
        <v>92.01</v>
      </c>
      <c r="BN14" s="72">
        <f>SUM(Month!$BL14:BN14)</f>
        <v>140.701</v>
      </c>
      <c r="BO14" s="72">
        <f>SUM(Month!$BL14:BO14)</f>
        <v>196.774</v>
      </c>
      <c r="BP14" s="72">
        <f>SUM(Month!$BL14:BP14)</f>
        <v>256.398</v>
      </c>
      <c r="BQ14" s="72">
        <f>SUM(Month!$BL14:BQ14)</f>
        <v>315.411</v>
      </c>
      <c r="BR14" s="72">
        <f>SUM(Month!$BL14:BR14)</f>
        <v>378.074</v>
      </c>
      <c r="BS14" s="72">
        <f>SUM(Month!$BL14:BS14)</f>
        <v>431.464</v>
      </c>
      <c r="BT14" s="72">
        <f>SUM(Month!$BL14:BT14)</f>
        <v>490.036</v>
      </c>
      <c r="BU14" s="72">
        <f>SUM(Month!$BL14:BU14)</f>
        <v>543.848</v>
      </c>
      <c r="BV14" s="72">
        <f>SUM(Month!$BL14:BV14)</f>
        <v>587.338</v>
      </c>
      <c r="BW14" s="72">
        <f>SUM(Month!$BL14:BW14)</f>
        <v>639.126</v>
      </c>
      <c r="BX14" s="72">
        <f>SUM(Month!$BX14:BX14)</f>
        <v>49.072</v>
      </c>
      <c r="BY14" s="72">
        <f>SUM(Month!$BX14:BY14)</f>
        <v>96.98</v>
      </c>
      <c r="BZ14" s="72">
        <f>SUM(Month!$BX14:BZ14)</f>
        <v>146.57</v>
      </c>
      <c r="CA14" s="72">
        <f>SUM(Month!$BX14:CA14)</f>
        <v>194.137</v>
      </c>
      <c r="CB14" s="72">
        <f>SUM(Month!$BX14:CB14)</f>
        <v>241.233</v>
      </c>
      <c r="CC14" s="72">
        <f>SUM(Month!$BX14:CC14)</f>
        <v>300.147</v>
      </c>
      <c r="CD14" s="72">
        <f>SUM(Month!$BX14:CD14)</f>
        <v>361.048</v>
      </c>
      <c r="CE14" s="72">
        <f>SUM(Month!$BX14:CE14)</f>
        <v>426.306</v>
      </c>
      <c r="CF14" s="72">
        <f>SUM(Month!$BX14:CF14)</f>
        <v>480.905</v>
      </c>
      <c r="CG14" s="72">
        <f>SUM(Month!$BX14:CG14)</f>
        <v>545.706</v>
      </c>
      <c r="CH14" s="72">
        <f>SUM(Month!$BX14:CH14)</f>
        <v>592.468</v>
      </c>
      <c r="CI14" s="72">
        <f>SUM(Month!$BX14:CI14)</f>
        <v>635.967</v>
      </c>
      <c r="CJ14" s="72">
        <f>SUM(Month!$CJ14:CJ14)</f>
        <v>41.957</v>
      </c>
      <c r="CK14" s="72">
        <f>SUM(Month!$CJ14:CK14)</f>
        <v>84.752</v>
      </c>
      <c r="CL14" s="72">
        <f>SUM(Month!$CJ14:CL14)</f>
        <v>134.029</v>
      </c>
      <c r="CM14" s="72">
        <f>SUM(Month!$CJ14:CM14)</f>
        <v>183.275</v>
      </c>
      <c r="CN14" s="72">
        <f>SUM(Month!$CJ14:CN14)</f>
        <v>236.88</v>
      </c>
      <c r="CO14" s="72">
        <f>SUM(Month!$CJ14:CO14)</f>
        <v>293.569</v>
      </c>
      <c r="CP14" s="72">
        <f>SUM(Month!$CJ14:CP14)</f>
        <v>350.404</v>
      </c>
      <c r="CQ14" s="72">
        <f>SUM(Month!$CJ14:CQ14)</f>
        <v>408.588</v>
      </c>
      <c r="CR14" s="72">
        <f>SUM(Month!$CJ14:CR14)</f>
        <v>464.479</v>
      </c>
      <c r="CS14" s="72">
        <f>SUM(Month!$CJ14:CS14)</f>
        <v>531.847</v>
      </c>
      <c r="CT14" s="72">
        <f>SUM(Month!$CJ14:CT14)</f>
        <v>585.239</v>
      </c>
      <c r="CU14" s="72">
        <f>SUM(Month!$CJ14:CU14)</f>
        <v>647.911</v>
      </c>
      <c r="CV14" s="72">
        <f>SUM(Month!$CV14:CV14)</f>
        <v>51.124</v>
      </c>
      <c r="CW14" s="72">
        <f>SUM(Month!$CV14:CW14)</f>
        <v>106.565</v>
      </c>
      <c r="CX14" s="72">
        <f>SUM(Month!$CV14:CX14)</f>
        <v>173.354</v>
      </c>
      <c r="CY14" s="72">
        <f>SUM(Month!$CV14:CY14)</f>
        <v>242.474</v>
      </c>
      <c r="CZ14" s="72">
        <f>SUM(Month!$CV14:CZ14)</f>
        <v>301.919</v>
      </c>
      <c r="DA14" s="72">
        <f>SUM(Month!$CV14:DA14)</f>
        <v>355.287</v>
      </c>
      <c r="DB14" s="72">
        <f>SUM(Month!$CV14:DB14)</f>
        <v>411.013</v>
      </c>
      <c r="DC14" s="72">
        <f>SUM(Month!$CV14:DC14)</f>
        <v>462.444</v>
      </c>
      <c r="DD14" s="72">
        <f>SUM(Month!$CV14:DD14)</f>
        <v>526.824</v>
      </c>
      <c r="DE14" s="72">
        <f>SUM(Month!$CV14:DE14)</f>
        <v>588.339</v>
      </c>
      <c r="DF14" s="72">
        <f>SUM(Month!$CV14:DF14)</f>
        <v>636.443</v>
      </c>
      <c r="DG14" s="72">
        <f>SUM(Month!$CV14:DG14)</f>
        <v>687.147</v>
      </c>
      <c r="DH14" s="72">
        <f>SUM(Month!$DH14:DH14)</f>
        <v>42.953</v>
      </c>
      <c r="DI14" s="72">
        <f>SUM(Month!$DH14:DI14)</f>
        <v>99.443</v>
      </c>
      <c r="DJ14" s="72">
        <f>SUM(Month!$DH14:DJ14)</f>
        <v>162.455</v>
      </c>
      <c r="DK14" s="72">
        <f>SUM(Month!$DH14:DK14)</f>
        <v>223.48</v>
      </c>
      <c r="DL14" s="72">
        <f>SUM(Month!$DH14:DL14)</f>
        <v>284.591</v>
      </c>
      <c r="DM14" s="72">
        <f>SUM(Month!$DH14:DM14)</f>
        <v>349.684</v>
      </c>
      <c r="DN14" s="72">
        <f>SUM(Month!$DH14:DN14)</f>
        <v>415.932</v>
      </c>
      <c r="DO14" s="72">
        <f>SUM(Month!$DH14:DO14)</f>
        <v>487.048</v>
      </c>
      <c r="DP14" s="72">
        <f>SUM(Month!$DH14:DP14)</f>
        <v>552.621</v>
      </c>
      <c r="DQ14" s="72">
        <f>SUM(Month!$DH14:DQ14)</f>
        <v>619.044</v>
      </c>
      <c r="DR14" s="72">
        <f>SUM(Month!$DH14:DR14)</f>
        <v>682.8</v>
      </c>
      <c r="DS14" s="72">
        <f>SUM(Month!$DH14:DS14)</f>
        <v>742.961</v>
      </c>
      <c r="DT14" s="72">
        <f>SUM(Month!$DT14:DT14)</f>
        <v>55.948</v>
      </c>
      <c r="DU14" s="72">
        <f>SUM(Month!$DT14:DU14)</f>
        <v>110.703</v>
      </c>
      <c r="DV14" s="72">
        <f>SUM(Month!$DT14:DV14)</f>
        <v>167.982</v>
      </c>
      <c r="DW14" s="72">
        <f>SUM(Month!$DT14:DW14)</f>
        <v>226.437</v>
      </c>
      <c r="DX14" s="72">
        <f>SUM(Month!$DT14:DX14)</f>
        <v>288.692</v>
      </c>
      <c r="DY14" s="72">
        <f>SUM(Month!$DT14:DY14)</f>
        <v>356.129</v>
      </c>
      <c r="DZ14" s="72">
        <f>SUM(Month!$DT14:DZ14)</f>
        <v>419.769</v>
      </c>
      <c r="EA14" s="72">
        <f>SUM(Month!$DT14:EA14)</f>
        <v>490.183</v>
      </c>
      <c r="EB14" s="72">
        <f>SUM(Month!$DT14:EB14)</f>
        <v>546.182</v>
      </c>
      <c r="EC14" s="72">
        <f>SUM(Month!$DT14:EC14)</f>
        <v>607.862</v>
      </c>
      <c r="ED14" s="72">
        <f>SUM(Month!$DT14:ED14)</f>
        <v>660.683</v>
      </c>
      <c r="EE14" s="72">
        <f>SUM(Month!$DT14:EE14)</f>
        <v>719.627</v>
      </c>
      <c r="EF14" s="72">
        <f>SUM(Month!$EF14:EF14)</f>
        <v>55.055</v>
      </c>
      <c r="EG14" s="72">
        <f>SUM(Month!$EF14:EG14)</f>
        <v>110.341</v>
      </c>
      <c r="EH14" s="72">
        <f>SUM(Month!$EF14:EH14)</f>
        <v>172.395</v>
      </c>
      <c r="EI14" s="72">
        <f>SUM(Month!$EF14:EI14)</f>
        <v>226.2</v>
      </c>
      <c r="EJ14" s="72">
        <f>SUM(Month!$EF14:EJ14)</f>
        <v>290.235</v>
      </c>
      <c r="EK14" s="72">
        <f>SUM(Month!$EF14:EK14)</f>
        <v>357.481</v>
      </c>
      <c r="EL14" s="72">
        <f>SUM(Month!$EF14:EL14)</f>
        <v>428.723</v>
      </c>
      <c r="EM14" s="72">
        <f>SUM(Month!$EF14:EM14)</f>
        <v>502.844</v>
      </c>
      <c r="EN14" s="72">
        <f>SUM(Month!$EF14:EN14)</f>
        <v>573.767</v>
      </c>
      <c r="EO14" s="72">
        <f>SUM(Month!$EF14:EO14)</f>
        <v>643.306</v>
      </c>
      <c r="EP14" s="72">
        <f>SUM(Month!$EF14:EP14)</f>
        <v>702.526</v>
      </c>
      <c r="EQ14" s="72">
        <f>SUM(Month!$EF14:EQ14)</f>
        <v>760.975</v>
      </c>
      <c r="ER14" s="72">
        <f>SUM(Month!$ER14:ER14)</f>
        <v>60.601</v>
      </c>
      <c r="ES14" s="72">
        <f>SUM(Month!$ER14:ES14)</f>
        <v>118.151</v>
      </c>
      <c r="ET14" s="72">
        <f>SUM(Month!$ER14:ET14)</f>
        <v>179.085</v>
      </c>
      <c r="EU14" s="72">
        <f>SUM(Month!$ER14:EU14)</f>
        <v>235.797</v>
      </c>
      <c r="EV14" s="72">
        <f>SUM(Month!$ER14:EV14)</f>
        <v>288.298</v>
      </c>
      <c r="EW14" s="72">
        <f>SUM(Month!$ER14:EW14)</f>
        <v>345.909</v>
      </c>
      <c r="EX14" s="72">
        <f>SUM(Month!$ER14:EX14)</f>
        <v>415.958</v>
      </c>
      <c r="EY14" s="72">
        <f>SUM(Month!$ER14:EY14)</f>
        <v>495.638</v>
      </c>
      <c r="EZ14" s="72">
        <f>SUM(Month!$ER14:EZ14)</f>
        <v>562.153</v>
      </c>
      <c r="FA14" s="72">
        <f>SUM(Month!$ER14:FA14)</f>
        <v>636.738</v>
      </c>
      <c r="FB14" s="72">
        <f>SUM(Month!$ER14:FB14)</f>
        <v>694.454</v>
      </c>
      <c r="FC14" s="72">
        <f>SUM(Month!$ER14:FC14)</f>
        <v>750.048</v>
      </c>
      <c r="FD14" s="72">
        <f>SUM(Month!$FD14:FD14)</f>
        <v>55.885</v>
      </c>
      <c r="FE14" s="72">
        <f>SUM(Month!$FD14:FE14)</f>
        <v>108.419</v>
      </c>
      <c r="FF14" s="72">
        <f>SUM(Month!$FD14:FF14)</f>
        <v>166.518</v>
      </c>
      <c r="FG14" s="72">
        <f>SUM(Month!$FD14:FG14)</f>
        <v>220.848</v>
      </c>
      <c r="FH14" s="72">
        <f>SUM(Month!$FD14:FH14)</f>
        <v>275.732</v>
      </c>
      <c r="FI14" s="72">
        <f>SUM(Month!$FD14:FI14)</f>
        <v>330.863</v>
      </c>
      <c r="FJ14" s="72">
        <f>SUM(Month!$FD14:FJ14)</f>
        <v>390.907</v>
      </c>
      <c r="FK14" s="72">
        <f>SUM(Month!$FD14:FK14)</f>
        <v>457.102</v>
      </c>
      <c r="FL14" s="72">
        <f>SUM(Month!$FD14:FL14)</f>
        <v>516.782</v>
      </c>
      <c r="FM14" s="72">
        <f>SUM(Month!$FD14:FM14)</f>
        <v>586.977</v>
      </c>
      <c r="FN14" s="72">
        <f>SUM(Month!$FD14:FN14)</f>
        <v>641.711</v>
      </c>
      <c r="FO14" s="72">
        <f>SUM(Month!$FD14:FO14)</f>
        <v>693.138</v>
      </c>
      <c r="FP14" s="72">
        <f>SUM(Month!$FP14:FP14)</f>
        <v>49.985</v>
      </c>
      <c r="FQ14" s="72">
        <f>SUM(Month!$FP14:FQ14)</f>
        <v>99.852</v>
      </c>
      <c r="FR14" s="72">
        <f>SUM(Month!$FP14:FR14)</f>
        <v>156.637</v>
      </c>
      <c r="FS14" s="72">
        <f>SUM(Month!$FP14:FS14)</f>
        <v>206.518</v>
      </c>
      <c r="FT14" s="72">
        <f>SUM(Month!$FP14:FT14)</f>
        <v>264.926</v>
      </c>
      <c r="FU14" s="72">
        <f>SUM(Month!$FP14:FU14)</f>
        <v>324.53</v>
      </c>
      <c r="FV14" s="72">
        <f>SUM(Month!$FP14:FV14)</f>
        <v>395.401</v>
      </c>
      <c r="FW14" s="72">
        <f>SUM(Month!$FP14:FW14)</f>
        <v>456.979</v>
      </c>
      <c r="FX14" s="72">
        <f>SUM(Month!$FP14:FX14)</f>
        <v>512.465</v>
      </c>
      <c r="FY14" s="72">
        <f>SUM(Month!$FP14:FY14)</f>
        <v>569.929</v>
      </c>
      <c r="FZ14" s="72">
        <f>SUM(Month!$FP14:FZ14)</f>
        <v>623.861</v>
      </c>
      <c r="GA14" s="72">
        <f>SUM(Month!$FP14:GA14)</f>
        <v>675.227</v>
      </c>
      <c r="GB14" s="72">
        <f>SUM(Month!$GB14:GB14)</f>
        <v>60.393</v>
      </c>
      <c r="GC14" s="72">
        <f>SUM(Month!$GB14:GC14)</f>
        <v>109.513</v>
      </c>
      <c r="GD14" s="72">
        <f>SUM(Month!$GB14:GD14)</f>
        <v>168.124</v>
      </c>
      <c r="GE14" s="72">
        <f>SUM(Month!$GB14:GE14)</f>
        <v>226.607</v>
      </c>
      <c r="GF14" s="72">
        <f>SUM(Month!$GB14:GF14)</f>
        <v>300.114</v>
      </c>
      <c r="GG14" s="72">
        <f>SUM(Month!$GB14:GG14)</f>
        <v>354.098</v>
      </c>
      <c r="GH14" s="72">
        <f>SUM(Month!$GB14:GH14)</f>
        <v>409.798</v>
      </c>
      <c r="GI14" s="72">
        <f>SUM(Month!$GB14:GI14)</f>
        <v>467.08</v>
      </c>
      <c r="GJ14" s="72">
        <f>SUM(Month!$GB14:GJ14)</f>
        <v>518.862</v>
      </c>
      <c r="GK14" s="72">
        <f>SUM(Month!$GB14:GK14)</f>
        <v>569.028</v>
      </c>
      <c r="GL14" s="72">
        <f>SUM(Month!$GB14:GL14)</f>
        <v>618.049</v>
      </c>
      <c r="GM14" s="72">
        <f>SUM(Month!$GB14:GM14)</f>
        <v>665.892</v>
      </c>
      <c r="GN14" s="72">
        <f>SUM(Month!$GN14:GN14)</f>
        <v>40.347</v>
      </c>
      <c r="GO14" s="72">
        <f>SUM(Month!$GN14:GO14)</f>
        <v>87.25</v>
      </c>
      <c r="GP14" s="72">
        <f>SUM(Month!$GN14:GP14)</f>
        <v>136.988</v>
      </c>
      <c r="GQ14" s="72">
        <f>SUM(Month!$GN14:GQ14)</f>
        <v>178.843</v>
      </c>
      <c r="GR14" s="72">
        <f>SUM(Month!$GN14:GR14)</f>
        <v>229.432</v>
      </c>
      <c r="GS14" s="72">
        <f>SUM(Month!$GN14:GS14)</f>
        <v>273.658</v>
      </c>
      <c r="GT14" s="72">
        <f>SUM(Month!$GN14:GT14)</f>
        <v>307.81</v>
      </c>
      <c r="GU14" s="72">
        <f>SUM(Month!$GN14:GU14)</f>
        <v>357.947</v>
      </c>
      <c r="GV14" s="72">
        <f>SUM(Month!$GN14:GV14)</f>
        <v>404.863</v>
      </c>
      <c r="GW14" s="72">
        <f>SUM(Month!$GN14:GW14)</f>
        <v>451.02</v>
      </c>
      <c r="GX14" s="72">
        <f>SUM(Month!$GN14:GX14)</f>
        <v>493.581</v>
      </c>
      <c r="GY14" s="72">
        <f>SUM(Month!$GN14:GY14)</f>
        <v>544.316</v>
      </c>
      <c r="GZ14" s="72">
        <f>SUM(Month!$GZ14:GZ14)</f>
        <v>50.671</v>
      </c>
      <c r="HA14" s="72">
        <f>SUM(Month!$GZ14:HA14)</f>
        <v>94.092</v>
      </c>
      <c r="HB14" s="72">
        <f>SUM(Month!$GZ14:HB14)</f>
        <v>147.033</v>
      </c>
      <c r="HC14" s="72">
        <f>SUM(Month!$GZ14:HC14)</f>
        <v>198.856</v>
      </c>
      <c r="HD14" s="72">
        <f>SUM(Month!$GZ14:HD14)</f>
        <v>255.402</v>
      </c>
      <c r="HE14" s="72">
        <f>SUM(Month!$GZ14:HE14)</f>
        <v>306.108</v>
      </c>
      <c r="HF14" s="72">
        <f>SUM(Month!$GZ14:HF14)</f>
        <v>355.195</v>
      </c>
      <c r="HG14" s="72">
        <f>SUM(Month!$GZ14:HG14)</f>
        <v>421.444</v>
      </c>
      <c r="HH14" s="72">
        <f>SUM(Month!$GZ14:HH14)</f>
        <v>476.721</v>
      </c>
      <c r="HI14" s="72">
        <f>SUM(Month!$GZ14:HI14)</f>
        <v>539.767</v>
      </c>
      <c r="HJ14" s="72">
        <f>SUM(Month!$GZ14:HJ14)</f>
        <v>605.046</v>
      </c>
      <c r="HK14" s="72">
        <f>SUM(Month!$GZ14:HK14)</f>
        <v>663.371</v>
      </c>
      <c r="HL14" s="72">
        <f>SUM(Month!$HL14:HL14)</f>
        <v>60.165</v>
      </c>
      <c r="HM14" s="72">
        <f>SUM(Month!$HL14:HM14)</f>
        <v>116.6</v>
      </c>
      <c r="HN14" s="72">
        <f>SUM(Month!$HL14:HN14)</f>
        <v>177.078</v>
      </c>
      <c r="HO14" s="72">
        <f>SUM(Month!$HL14:HO14)</f>
        <v>256.614</v>
      </c>
      <c r="HP14" s="72">
        <f>SUM(Month!$HL14:HP14)</f>
        <v>308.231</v>
      </c>
      <c r="HQ14" s="72">
        <f>SUM(Month!$HL14:HQ14)</f>
        <v>388.296</v>
      </c>
      <c r="HR14" s="72">
        <f>SUM(Month!$HL14:HR14)</f>
        <v>458.662</v>
      </c>
      <c r="HS14" s="72">
        <f>SUM(Month!$HL14:HS14)</f>
        <v>536.584</v>
      </c>
      <c r="HT14" s="205"/>
      <c r="HU14" s="205"/>
      <c r="HV14" s="205"/>
    </row>
    <row r="15" ht="4.5" customHeight="1">
      <c r="A15" s="190">
        <f t="shared" si="3"/>
        <v>11</v>
      </c>
      <c r="B15" s="74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205"/>
      <c r="HU15" s="205"/>
      <c r="HV15" s="205"/>
    </row>
    <row r="16" ht="13.5" customHeight="1">
      <c r="A16" s="190">
        <f t="shared" si="3"/>
        <v>12</v>
      </c>
      <c r="B16" s="77" t="s">
        <v>19</v>
      </c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196"/>
      <c r="HU16" s="196"/>
      <c r="HV16" s="196"/>
    </row>
    <row r="17" ht="13.5" customHeight="1">
      <c r="A17" s="190">
        <f t="shared" si="3"/>
        <v>13</v>
      </c>
      <c r="B17" s="54" t="s">
        <v>11</v>
      </c>
      <c r="C17" s="55"/>
      <c r="D17" s="55">
        <f>SUM(Month!$D17:D17)</f>
        <v>10.879</v>
      </c>
      <c r="E17" s="55">
        <f>SUM(Month!$D17:E17)</f>
        <v>20.075</v>
      </c>
      <c r="F17" s="55">
        <f>SUM(Month!$D17:F17)</f>
        <v>30.585</v>
      </c>
      <c r="G17" s="55">
        <f>SUM(Month!$D17:G17)</f>
        <v>41.131</v>
      </c>
      <c r="H17" s="55">
        <f>SUM(Month!$D17:H17)</f>
        <v>53.142</v>
      </c>
      <c r="I17" s="55">
        <f>SUM(Month!$D17:I17)</f>
        <v>65.132</v>
      </c>
      <c r="J17" s="55">
        <f>SUM(Month!$D17:J17)</f>
        <v>77.743</v>
      </c>
      <c r="K17" s="55">
        <f>SUM(Month!$D17:K17)</f>
        <v>90.481</v>
      </c>
      <c r="L17" s="55">
        <f>SUM(Month!$D17:L17)</f>
        <v>102.929</v>
      </c>
      <c r="M17" s="55">
        <f>SUM(Month!$D17:M17)</f>
        <v>117.346</v>
      </c>
      <c r="N17" s="55">
        <f>SUM(Month!$D17:N17)</f>
        <v>129.678</v>
      </c>
      <c r="O17" s="55">
        <f>SUM(Month!$D17:O17)</f>
        <v>142.96</v>
      </c>
      <c r="P17" s="55">
        <f>SUM(Month!$P17:P17)</f>
        <v>10.842</v>
      </c>
      <c r="Q17" s="55">
        <f>SUM(Month!$P17:Q17)</f>
        <v>21.948</v>
      </c>
      <c r="R17" s="55">
        <f>SUM(Month!$P17:R17)</f>
        <v>32.934</v>
      </c>
      <c r="S17" s="55">
        <f>SUM(Month!$P17:S17)</f>
        <v>45.237</v>
      </c>
      <c r="T17" s="55">
        <f>SUM(Month!$P17:T17)</f>
        <v>57.702</v>
      </c>
      <c r="U17" s="55">
        <f>SUM(Month!$P17:U17)</f>
        <v>69.964</v>
      </c>
      <c r="V17" s="55">
        <f>SUM(Month!$P17:V17)</f>
        <v>81.496</v>
      </c>
      <c r="W17" s="55">
        <f>SUM(Month!$P17:W17)</f>
        <v>94.997</v>
      </c>
      <c r="X17" s="55">
        <f>SUM(Month!$P17:X17)</f>
        <v>108.501</v>
      </c>
      <c r="Y17" s="55">
        <f>SUM(Month!$P17:Y17)</f>
        <v>125.106</v>
      </c>
      <c r="Z17" s="55">
        <f>SUM(Month!$P17:Z17)</f>
        <v>138.697</v>
      </c>
      <c r="AA17" s="55">
        <f>SUM(Month!$P17:AA17)</f>
        <v>150.764</v>
      </c>
      <c r="AB17" s="55">
        <f>SUM(Month!$AB17:AB17)</f>
        <v>11.718</v>
      </c>
      <c r="AC17" s="55">
        <f>SUM(Month!$AB17:AC17)</f>
        <v>23.132</v>
      </c>
      <c r="AD17" s="55">
        <f>SUM(Month!$AB17:AD17)</f>
        <v>35.094</v>
      </c>
      <c r="AE17" s="55">
        <f>SUM(Month!$AB17:AE17)</f>
        <v>46.574</v>
      </c>
      <c r="AF17" s="55">
        <f>SUM(Month!$AB17:AF17)</f>
        <v>58.776</v>
      </c>
      <c r="AG17" s="55">
        <f>SUM(Month!$AB17:AG17)</f>
        <v>69.95</v>
      </c>
      <c r="AH17" s="55">
        <f>SUM(Month!$AB17:AH17)</f>
        <v>80.845</v>
      </c>
      <c r="AI17" s="55">
        <f>SUM(Month!$AB17:AI17)</f>
        <v>94.033</v>
      </c>
      <c r="AJ17" s="55">
        <f>SUM(Month!$AB17:AJ17)</f>
        <v>107.006</v>
      </c>
      <c r="AK17" s="55">
        <f>SUM(Month!$AB17:AK17)</f>
        <v>122.995</v>
      </c>
      <c r="AL17" s="55">
        <f>SUM(Month!$AB17:AL17)</f>
        <v>136.326</v>
      </c>
      <c r="AM17" s="55">
        <f>SUM(Month!$AB17:AM17)</f>
        <v>145.57</v>
      </c>
      <c r="AN17" s="55">
        <f>SUM(Month!$AN17:AN17)</f>
        <v>7.51</v>
      </c>
      <c r="AO17" s="55">
        <f>SUM(Month!$AN17:AO17)</f>
        <v>18.22</v>
      </c>
      <c r="AP17" s="55">
        <f>SUM(Month!$AN17:AP17)</f>
        <v>32.208</v>
      </c>
      <c r="AQ17" s="55">
        <f>SUM(Month!$AN17:AQ17)</f>
        <v>44.106</v>
      </c>
      <c r="AR17" s="55">
        <f>SUM(Month!$AN17:AR17)</f>
        <v>56.5</v>
      </c>
      <c r="AS17" s="55">
        <f>SUM(Month!$AN17:AS17)</f>
        <v>68.909</v>
      </c>
      <c r="AT17" s="55">
        <f>SUM(Month!$AN17:AT17)</f>
        <v>80.444</v>
      </c>
      <c r="AU17" s="55">
        <f>SUM(Month!$AN17:AU17)</f>
        <v>94.134</v>
      </c>
      <c r="AV17" s="55">
        <f>SUM(Month!$AN17:AV17)</f>
        <v>106.594</v>
      </c>
      <c r="AW17" s="55">
        <f>SUM(Month!$AN17:AW17)</f>
        <v>121.805</v>
      </c>
      <c r="AX17" s="55">
        <f>SUM(Month!$AN17:AX17)</f>
        <v>135.496</v>
      </c>
      <c r="AY17" s="55">
        <f>SUM(Month!$AN17:AY17)</f>
        <v>148.908</v>
      </c>
      <c r="AZ17" s="55">
        <f>SUM(Month!$AZ17:AZ17)</f>
        <v>11.159</v>
      </c>
      <c r="BA17" s="55">
        <f>SUM(Month!$AZ17:BA17)</f>
        <v>22.676</v>
      </c>
      <c r="BB17" s="55">
        <f>SUM(Month!$AZ17:BB17)</f>
        <v>37.707</v>
      </c>
      <c r="BC17" s="55">
        <f>SUM(Month!$AZ17:BC17)</f>
        <v>51.377</v>
      </c>
      <c r="BD17" s="55">
        <f>SUM(Month!$AZ17:BD17)</f>
        <v>64.267</v>
      </c>
      <c r="BE17" s="55">
        <f>SUM(Month!$AZ17:BE17)</f>
        <v>79.165</v>
      </c>
      <c r="BF17" s="55">
        <f>SUM(Month!$AZ17:BF17)</f>
        <v>93.039</v>
      </c>
      <c r="BG17" s="55">
        <f>SUM(Month!$AZ17:BG17)</f>
        <v>108.221</v>
      </c>
      <c r="BH17" s="55">
        <f>SUM(Month!$AZ17:BH17)</f>
        <v>122.691</v>
      </c>
      <c r="BI17" s="55">
        <f>SUM(Month!$AZ17:BI17)</f>
        <v>139.24</v>
      </c>
      <c r="BJ17" s="55">
        <f>SUM(Month!$AZ17:BJ17)</f>
        <v>154.997</v>
      </c>
      <c r="BK17" s="55">
        <f>SUM(Month!$AZ17:BK17)</f>
        <v>169.679</v>
      </c>
      <c r="BL17" s="55">
        <f>SUM(Month!$BL17:BL17)</f>
        <v>14.006</v>
      </c>
      <c r="BM17" s="55">
        <f>SUM(Month!$BL17:BM17)</f>
        <v>26.569</v>
      </c>
      <c r="BN17" s="55">
        <f>SUM(Month!$BL17:BN17)</f>
        <v>40.665</v>
      </c>
      <c r="BO17" s="55">
        <f>SUM(Month!$BL17:BO17)</f>
        <v>55.213</v>
      </c>
      <c r="BP17" s="55">
        <f>SUM(Month!$BL17:BP17)</f>
        <v>69.091</v>
      </c>
      <c r="BQ17" s="55">
        <f>SUM(Month!$BL17:BQ17)</f>
        <v>82.347</v>
      </c>
      <c r="BR17" s="55">
        <f>SUM(Month!$BL17:BR17)</f>
        <v>97.663</v>
      </c>
      <c r="BS17" s="55">
        <f>SUM(Month!$BL17:BS17)</f>
        <v>113.707</v>
      </c>
      <c r="BT17" s="55">
        <f>SUM(Month!$BL17:BT17)</f>
        <v>128.782</v>
      </c>
      <c r="BU17" s="55">
        <f>SUM(Month!$BL17:BU17)</f>
        <v>146.048</v>
      </c>
      <c r="BV17" s="55">
        <f>SUM(Month!$BL17:BV17)</f>
        <v>162.254</v>
      </c>
      <c r="BW17" s="55">
        <f>SUM(Month!$BL17:BW17)</f>
        <v>175.149</v>
      </c>
      <c r="BX17" s="55">
        <f>SUM(Month!$BX17:BX17)</f>
        <v>12.835</v>
      </c>
      <c r="BY17" s="55">
        <f>SUM(Month!$BX17:BY17)</f>
        <v>27.171</v>
      </c>
      <c r="BZ17" s="55">
        <f>SUM(Month!$BX17:BZ17)</f>
        <v>42.134</v>
      </c>
      <c r="CA17" s="55">
        <f>SUM(Month!$BX17:CA17)</f>
        <v>55.785</v>
      </c>
      <c r="CB17" s="55">
        <f>SUM(Month!$BX17:CB17)</f>
        <v>70.504</v>
      </c>
      <c r="CC17" s="55">
        <f>SUM(Month!$BX17:CC17)</f>
        <v>84.444</v>
      </c>
      <c r="CD17" s="55">
        <f>SUM(Month!$BX17:CD17)</f>
        <v>97.857</v>
      </c>
      <c r="CE17" s="55">
        <f>SUM(Month!$BX17:CE17)</f>
        <v>114.515</v>
      </c>
      <c r="CF17" s="55">
        <f>SUM(Month!$BX17:CF17)</f>
        <v>130.797</v>
      </c>
      <c r="CG17" s="55">
        <f>SUM(Month!$BX17:CG17)</f>
        <v>150.23</v>
      </c>
      <c r="CH17" s="55">
        <f>SUM(Month!$BX17:CH17)</f>
        <v>165.956</v>
      </c>
      <c r="CI17" s="55">
        <f>SUM(Month!$BX17:CI17)</f>
        <v>180.567</v>
      </c>
      <c r="CJ17" s="55">
        <f>SUM(Month!$CJ17:CJ17)</f>
        <v>12.729</v>
      </c>
      <c r="CK17" s="55">
        <f>SUM(Month!$CJ17:CK17)</f>
        <v>27.275</v>
      </c>
      <c r="CL17" s="55">
        <f>SUM(Month!$CJ17:CL17)</f>
        <v>42.265</v>
      </c>
      <c r="CM17" s="55">
        <f>SUM(Month!$CJ17:CM17)</f>
        <v>57.798</v>
      </c>
      <c r="CN17" s="55">
        <f>SUM(Month!$CJ17:CN17)</f>
        <v>73.16</v>
      </c>
      <c r="CO17" s="55">
        <f>SUM(Month!$CJ17:CO17)</f>
        <v>87.794</v>
      </c>
      <c r="CP17" s="55">
        <f>SUM(Month!$CJ17:CP17)</f>
        <v>104.07</v>
      </c>
      <c r="CQ17" s="55">
        <f>SUM(Month!$CJ17:CQ17)</f>
        <v>120.157</v>
      </c>
      <c r="CR17" s="55">
        <f>SUM(Month!$CJ17:CR17)</f>
        <v>135.205</v>
      </c>
      <c r="CS17" s="55">
        <f>SUM(Month!$CJ17:CS17)</f>
        <v>155.451</v>
      </c>
      <c r="CT17" s="55">
        <f>SUM(Month!$CJ17:CT17)</f>
        <v>173.612</v>
      </c>
      <c r="CU17" s="55">
        <f>SUM(Month!$CJ17:CU17)</f>
        <v>191.047</v>
      </c>
      <c r="CV17" s="55">
        <f>SUM(Month!$CV17:CV17)</f>
        <v>14.799</v>
      </c>
      <c r="CW17" s="55">
        <f>SUM(Month!$CV17:CW17)</f>
        <v>28.446</v>
      </c>
      <c r="CX17" s="55">
        <f>SUM(Month!$CV17:CX17)</f>
        <v>45.084</v>
      </c>
      <c r="CY17" s="55">
        <f>SUM(Month!$CV17:CY17)</f>
        <v>58.607</v>
      </c>
      <c r="CZ17" s="55">
        <f>SUM(Month!$CV17:CZ17)</f>
        <v>75.062</v>
      </c>
      <c r="DA17" s="55">
        <f>SUM(Month!$CV17:DA17)</f>
        <v>89.574</v>
      </c>
      <c r="DB17" s="55">
        <f>SUM(Month!$CV17:DB17)</f>
        <v>105.396</v>
      </c>
      <c r="DC17" s="55">
        <f>SUM(Month!$CV17:DC17)</f>
        <v>124.066</v>
      </c>
      <c r="DD17" s="55">
        <f>SUM(Month!$CV17:DD17)</f>
        <v>143.295</v>
      </c>
      <c r="DE17" s="55">
        <f>SUM(Month!$CV17:DE17)</f>
        <v>162.141</v>
      </c>
      <c r="DF17" s="55">
        <f>SUM(Month!$CV17:DF17)</f>
        <v>179.879</v>
      </c>
      <c r="DG17" s="55">
        <f>SUM(Month!$CV17:DG17)</f>
        <v>195.413</v>
      </c>
      <c r="DH17" s="55">
        <f>SUM(Month!$DH17:DH17)</f>
        <v>15.854</v>
      </c>
      <c r="DI17" s="55">
        <f>SUM(Month!$DH17:DI17)</f>
        <v>30.887</v>
      </c>
      <c r="DJ17" s="55">
        <f>SUM(Month!$DH17:DJ17)</f>
        <v>46.964</v>
      </c>
      <c r="DK17" s="55">
        <f>SUM(Month!$DH17:DK17)</f>
        <v>63.491</v>
      </c>
      <c r="DL17" s="55">
        <f>SUM(Month!$DH17:DL17)</f>
        <v>79.1</v>
      </c>
      <c r="DM17" s="55">
        <f>SUM(Month!$DH17:DM17)</f>
        <v>95.156</v>
      </c>
      <c r="DN17" s="55">
        <f>SUM(Month!$DH17:DN17)</f>
        <v>113.368</v>
      </c>
      <c r="DO17" s="55">
        <f>SUM(Month!$DH17:DO17)</f>
        <v>132.898</v>
      </c>
      <c r="DP17" s="55">
        <f>SUM(Month!$DH17:DP17)</f>
        <v>153.049</v>
      </c>
      <c r="DQ17" s="55">
        <f>SUM(Month!$DH17:DQ17)</f>
        <v>173.115</v>
      </c>
      <c r="DR17" s="55">
        <f>SUM(Month!$DH17:DR17)</f>
        <v>190.555</v>
      </c>
      <c r="DS17" s="55">
        <f>SUM(Month!$DH17:DS17)</f>
        <v>206.45</v>
      </c>
      <c r="DT17" s="55">
        <f>SUM(Month!$DT17:DT17)</f>
        <v>16.25</v>
      </c>
      <c r="DU17" s="55">
        <f>SUM(Month!$DT17:DU17)</f>
        <v>30.768</v>
      </c>
      <c r="DV17" s="55">
        <f>SUM(Month!$DT17:DV17)</f>
        <v>48.654</v>
      </c>
      <c r="DW17" s="55">
        <f>SUM(Month!$DT17:DW17)</f>
        <v>67.915</v>
      </c>
      <c r="DX17" s="55">
        <f>SUM(Month!$DT17:DX17)</f>
        <v>85.553</v>
      </c>
      <c r="DY17" s="55">
        <f>SUM(Month!$DT17:DY17)</f>
        <v>103.763</v>
      </c>
      <c r="DZ17" s="55">
        <f>SUM(Month!$DT17:DZ17)</f>
        <v>122.108</v>
      </c>
      <c r="EA17" s="55">
        <f>SUM(Month!$DT17:EA17)</f>
        <v>141.333</v>
      </c>
      <c r="EB17" s="55">
        <f>SUM(Month!$DT17:EB17)</f>
        <v>162.577</v>
      </c>
      <c r="EC17" s="55">
        <f>SUM(Month!$DT17:EC17)</f>
        <v>182.988</v>
      </c>
      <c r="ED17" s="55">
        <f>SUM(Month!$DT17:ED17)</f>
        <v>200.733</v>
      </c>
      <c r="EE17" s="55">
        <f>SUM(Month!$DT17:EE17)</f>
        <v>219.303</v>
      </c>
      <c r="EF17" s="55">
        <f>SUM(Month!$EF17:EF17)</f>
        <v>18.151</v>
      </c>
      <c r="EG17" s="55">
        <f>SUM(Month!$EF17:EG17)</f>
        <v>34.357</v>
      </c>
      <c r="EH17" s="55">
        <f>SUM(Month!$EF17:EH17)</f>
        <v>53.305</v>
      </c>
      <c r="EI17" s="55">
        <f>SUM(Month!$EF17:EI17)</f>
        <v>71.297</v>
      </c>
      <c r="EJ17" s="55">
        <f>SUM(Month!$EF17:EJ17)</f>
        <v>87.904</v>
      </c>
      <c r="EK17" s="55">
        <f>SUM(Month!$EF17:EK17)</f>
        <v>103.89</v>
      </c>
      <c r="EL17" s="55">
        <f>SUM(Month!$EF17:EL17)</f>
        <v>122.361</v>
      </c>
      <c r="EM17" s="55">
        <f>SUM(Month!$EF17:EM17)</f>
        <v>140.113</v>
      </c>
      <c r="EN17" s="55">
        <f>SUM(Month!$EF17:EN17)</f>
        <v>161.541</v>
      </c>
      <c r="EO17" s="55">
        <f>SUM(Month!$EF17:EO17)</f>
        <v>184.538</v>
      </c>
      <c r="EP17" s="55">
        <f>SUM(Month!$EF17:EP17)</f>
        <v>205.061</v>
      </c>
      <c r="EQ17" s="55">
        <f>SUM(Month!$EF17:EQ17)</f>
        <v>222.555</v>
      </c>
      <c r="ER17" s="55">
        <f>SUM(Month!$ER17:ER17)</f>
        <v>19.408</v>
      </c>
      <c r="ES17" s="55">
        <f>SUM(Month!$ER17:ES17)</f>
        <v>35.835</v>
      </c>
      <c r="ET17" s="55">
        <f>SUM(Month!$ER17:ET17)</f>
        <v>53.936</v>
      </c>
      <c r="EU17" s="55">
        <f>SUM(Month!$ER17:EU17)</f>
        <v>72.703</v>
      </c>
      <c r="EV17" s="55">
        <f>SUM(Month!$ER17:EV17)</f>
        <v>86.758</v>
      </c>
      <c r="EW17" s="55">
        <f>SUM(Month!$ER17:EW17)</f>
        <v>103.791</v>
      </c>
      <c r="EX17" s="55">
        <f>SUM(Month!$ER17:EX17)</f>
        <v>125.025</v>
      </c>
      <c r="EY17" s="55">
        <f>SUM(Month!$ER17:EY17)</f>
        <v>146.642</v>
      </c>
      <c r="EZ17" s="55">
        <f>SUM(Month!$ER17:EZ17)</f>
        <v>170.579</v>
      </c>
      <c r="FA17" s="55">
        <f>SUM(Month!$ER17:FA17)</f>
        <v>195.219</v>
      </c>
      <c r="FB17" s="55">
        <f>SUM(Month!$ER17:FB17)</f>
        <v>216.598</v>
      </c>
      <c r="FC17" s="55">
        <f>SUM(Month!$ER17:FC17)</f>
        <v>236.598</v>
      </c>
      <c r="FD17" s="55">
        <f>SUM(Month!$FD17:FD17)</f>
        <v>19.268</v>
      </c>
      <c r="FE17" s="55">
        <f>SUM(Month!$FD17:FE17)</f>
        <v>37.658</v>
      </c>
      <c r="FF17" s="55">
        <f>SUM(Month!$FD17:FF17)</f>
        <v>57.905</v>
      </c>
      <c r="FG17" s="55">
        <f>SUM(Month!$FD17:FG17)</f>
        <v>76.958</v>
      </c>
      <c r="FH17" s="55">
        <f>SUM(Month!$FD17:FH17)</f>
        <v>97.496</v>
      </c>
      <c r="FI17" s="55">
        <f>SUM(Month!$FD17:FI17)</f>
        <v>118.209</v>
      </c>
      <c r="FJ17" s="55">
        <f>SUM(Month!$FD17:FJ17)</f>
        <v>137.703</v>
      </c>
      <c r="FK17" s="55">
        <f>SUM(Month!$FD17:FK17)</f>
        <v>160.076</v>
      </c>
      <c r="FL17" s="55">
        <f>SUM(Month!$FD17:FL17)</f>
        <v>181.768</v>
      </c>
      <c r="FM17" s="55">
        <f>SUM(Month!$FD17:FM17)</f>
        <v>205.999</v>
      </c>
      <c r="FN17" s="55">
        <f>SUM(Month!$FD17:FN17)</f>
        <v>228.492</v>
      </c>
      <c r="FO17" s="55">
        <f>SUM(Month!$FD17:FO17)</f>
        <v>246.227</v>
      </c>
      <c r="FP17" s="55">
        <f>SUM(Month!$FP17:FP17)</f>
        <v>18.093</v>
      </c>
      <c r="FQ17" s="55">
        <f>SUM(Month!$FP17:FQ17)</f>
        <v>36.702</v>
      </c>
      <c r="FR17" s="55">
        <f>SUM(Month!$FP17:FR17)</f>
        <v>58.916</v>
      </c>
      <c r="FS17" s="55">
        <f>SUM(Month!$FP17:FS17)</f>
        <v>75.395</v>
      </c>
      <c r="FT17" s="55">
        <f>SUM(Month!$FP17:FT17)</f>
        <v>93.198</v>
      </c>
      <c r="FU17" s="55">
        <f>SUM(Month!$FP17:FU17)</f>
        <v>109.319</v>
      </c>
      <c r="FV17" s="55">
        <f>SUM(Month!$FP17:FV17)</f>
        <v>129.077</v>
      </c>
      <c r="FW17" s="55">
        <f>SUM(Month!$FP17:FW17)</f>
        <v>149.39</v>
      </c>
      <c r="FX17" s="55">
        <f>SUM(Month!$FP17:FX17)</f>
        <v>169.822</v>
      </c>
      <c r="FY17" s="55">
        <f>SUM(Month!$FP17:FY17)</f>
        <v>193.778</v>
      </c>
      <c r="FZ17" s="55">
        <f>SUM(Month!$FP17:FZ17)</f>
        <v>214.17</v>
      </c>
      <c r="GA17" s="55">
        <f>SUM(Month!$FP17:GA17)</f>
        <v>235.899</v>
      </c>
      <c r="GB17" s="55">
        <f>SUM(Month!$GB17:GB17)</f>
        <v>19.698</v>
      </c>
      <c r="GC17" s="55">
        <f>SUM(Month!$GB17:GC17)</f>
        <v>39.532</v>
      </c>
      <c r="GD17" s="55">
        <f>SUM(Month!$GB17:GD17)</f>
        <v>61.779</v>
      </c>
      <c r="GE17" s="55">
        <f>SUM(Month!$GB17:GE17)</f>
        <v>83.022</v>
      </c>
      <c r="GF17" s="55">
        <f>SUM(Month!$GB17:GF17)</f>
        <v>104.676</v>
      </c>
      <c r="GG17" s="55">
        <f>SUM(Month!$GB17:GG17)</f>
        <v>122.88</v>
      </c>
      <c r="GH17" s="55">
        <f>SUM(Month!$GB17:GH17)</f>
        <v>140.319</v>
      </c>
      <c r="GI17" s="55">
        <f>SUM(Month!$GB17:GI17)</f>
        <v>160.41</v>
      </c>
      <c r="GJ17" s="55">
        <f>SUM(Month!$GB17:GJ17)</f>
        <v>180.394</v>
      </c>
      <c r="GK17" s="55">
        <f>SUM(Month!$GB17:GK17)</f>
        <v>205.289</v>
      </c>
      <c r="GL17" s="55">
        <f>SUM(Month!$GB17:GL17)</f>
        <v>225.479</v>
      </c>
      <c r="GM17" s="55">
        <f>SUM(Month!$GB17:GM17)</f>
        <v>244.527</v>
      </c>
      <c r="GN17" s="55">
        <f>SUM(Month!$GN17:GN17)</f>
        <v>18.271</v>
      </c>
      <c r="GO17" s="55">
        <f>SUM(Month!$GN17:GO17)</f>
        <v>36.428</v>
      </c>
      <c r="GP17" s="55">
        <f>SUM(Month!$GN17:GP17)</f>
        <v>54.074</v>
      </c>
      <c r="GQ17" s="55">
        <f>SUM(Month!$GN17:GQ17)</f>
        <v>72.473</v>
      </c>
      <c r="GR17" s="55">
        <f>SUM(Month!$GN17:GR17)</f>
        <v>95.95</v>
      </c>
      <c r="GS17" s="55">
        <f>SUM(Month!$GN17:GS17)</f>
        <v>114.651</v>
      </c>
      <c r="GT17" s="55">
        <f>SUM(Month!$GN17:GT17)</f>
        <v>135.356</v>
      </c>
      <c r="GU17" s="55">
        <f>SUM(Month!$GN17:GU17)</f>
        <v>151.546</v>
      </c>
      <c r="GV17" s="55">
        <f>SUM(Month!$GN17:GV17)</f>
        <v>170.827</v>
      </c>
      <c r="GW17" s="55">
        <f>SUM(Month!$GN17:GW17)</f>
        <v>191.275</v>
      </c>
      <c r="GX17" s="55">
        <f>SUM(Month!$GN17:GX17)</f>
        <v>212.305</v>
      </c>
      <c r="GY17" s="55">
        <f>SUM(Month!$GN17:GY17)</f>
        <v>229.926</v>
      </c>
      <c r="GZ17" s="55">
        <f>SUM(Month!$GZ17:GZ17)</f>
        <v>17.598</v>
      </c>
      <c r="HA17" s="55">
        <f>SUM(Month!$GZ17:HA17)</f>
        <v>34.043</v>
      </c>
      <c r="HB17" s="55">
        <f>SUM(Month!$GZ17:HB17)</f>
        <v>55.862</v>
      </c>
      <c r="HC17" s="55">
        <f>SUM(Month!$GZ17:HC17)</f>
        <v>75.535</v>
      </c>
      <c r="HD17" s="55">
        <f>SUM(Month!$GZ17:HD17)</f>
        <v>97.635</v>
      </c>
      <c r="HE17" s="55">
        <f>SUM(Month!$GZ17:HE17)</f>
        <v>116.726</v>
      </c>
      <c r="HF17" s="55">
        <f>SUM(Month!$GZ17:HF17)</f>
        <v>136.236</v>
      </c>
      <c r="HG17" s="55">
        <f>SUM(Month!$GZ17:HG17)</f>
        <v>157.754</v>
      </c>
      <c r="HH17" s="55">
        <f>SUM(Month!$GZ17:HH17)</f>
        <v>177.755</v>
      </c>
      <c r="HI17" s="55">
        <f>SUM(Month!$GZ17:HI17)</f>
        <v>200.113</v>
      </c>
      <c r="HJ17" s="55">
        <f>SUM(Month!$GZ17:HJ17)</f>
        <v>223.193</v>
      </c>
      <c r="HK17" s="55">
        <f>SUM(Month!$GZ17:HK17)</f>
        <v>245.063</v>
      </c>
      <c r="HL17" s="88">
        <f>SUM(Month!$HL17:HL17)</f>
        <v>18.741</v>
      </c>
      <c r="HM17" s="88">
        <f>SUM(Month!$HL17:HM17)</f>
        <v>41.221</v>
      </c>
      <c r="HN17" s="88">
        <f>SUM(Month!$HL17:HN17)</f>
        <v>66.239</v>
      </c>
      <c r="HO17" s="88">
        <f>SUM(Month!$HL17:HO17)</f>
        <v>87.977</v>
      </c>
      <c r="HP17" s="88">
        <f>SUM(Month!$HL17:HP17)</f>
        <v>109.613</v>
      </c>
      <c r="HQ17" s="88">
        <f>SUM(Month!$HL17:HQ17)</f>
        <v>129.889</v>
      </c>
      <c r="HR17" s="88">
        <f>SUM(Month!$HL17:HR17)</f>
        <v>155.468</v>
      </c>
      <c r="HS17" s="88">
        <f>SUM(Month!$HL17:HS17)</f>
        <v>180.572</v>
      </c>
      <c r="HT17" s="205"/>
      <c r="HU17" s="205"/>
      <c r="HV17" s="205"/>
    </row>
    <row r="18" ht="12.75" customHeight="1">
      <c r="A18" s="190">
        <f t="shared" si="3"/>
        <v>14</v>
      </c>
      <c r="B18" s="58" t="s">
        <v>12</v>
      </c>
      <c r="C18" s="59"/>
      <c r="D18" s="59">
        <f>SUM(Month!$D18:D18)</f>
        <v>6.689</v>
      </c>
      <c r="E18" s="59">
        <f>SUM(Month!$D18:E18)</f>
        <v>12.63</v>
      </c>
      <c r="F18" s="59">
        <f>SUM(Month!$D18:F18)</f>
        <v>18.902</v>
      </c>
      <c r="G18" s="59">
        <f>SUM(Month!$D18:G18)</f>
        <v>25.618</v>
      </c>
      <c r="H18" s="59">
        <f>SUM(Month!$D18:H18)</f>
        <v>33.889</v>
      </c>
      <c r="I18" s="59">
        <f>SUM(Month!$D18:I18)</f>
        <v>41.479</v>
      </c>
      <c r="J18" s="59">
        <f>SUM(Month!$D18:J18)</f>
        <v>49.506</v>
      </c>
      <c r="K18" s="59">
        <f>SUM(Month!$D18:K18)</f>
        <v>57.844</v>
      </c>
      <c r="L18" s="59">
        <f>SUM(Month!$D18:L18)</f>
        <v>65.965</v>
      </c>
      <c r="M18" s="59">
        <f>SUM(Month!$D18:M18)</f>
        <v>75.817</v>
      </c>
      <c r="N18" s="59">
        <f>SUM(Month!$D18:N18)</f>
        <v>83.852</v>
      </c>
      <c r="O18" s="59">
        <f>SUM(Month!$D18:O18)</f>
        <v>92.374</v>
      </c>
      <c r="P18" s="59">
        <f>SUM(Month!$P18:P18)</f>
        <v>6.448</v>
      </c>
      <c r="Q18" s="59">
        <f>SUM(Month!$P18:Q18)</f>
        <v>13.445</v>
      </c>
      <c r="R18" s="59">
        <f>SUM(Month!$P18:R18)</f>
        <v>20.659</v>
      </c>
      <c r="S18" s="59">
        <f>SUM(Month!$P18:S18)</f>
        <v>28.194</v>
      </c>
      <c r="T18" s="59">
        <f>SUM(Month!$P18:T18)</f>
        <v>36.007</v>
      </c>
      <c r="U18" s="59">
        <f>SUM(Month!$P18:U18)</f>
        <v>44.186</v>
      </c>
      <c r="V18" s="59">
        <f>SUM(Month!$P18:V18)</f>
        <v>50.827</v>
      </c>
      <c r="W18" s="59">
        <f>SUM(Month!$P18:W18)</f>
        <v>59.161</v>
      </c>
      <c r="X18" s="59">
        <f>SUM(Month!$P18:X18)</f>
        <v>67.852</v>
      </c>
      <c r="Y18" s="59">
        <f>SUM(Month!$P18:Y18)</f>
        <v>79.098</v>
      </c>
      <c r="Z18" s="59">
        <f>SUM(Month!$P18:Z18)</f>
        <v>87.847</v>
      </c>
      <c r="AA18" s="59">
        <f>SUM(Month!$P18:AA18)</f>
        <v>95.249</v>
      </c>
      <c r="AB18" s="59">
        <f>SUM(Month!$AB18:AB18)</f>
        <v>6.763</v>
      </c>
      <c r="AC18" s="59">
        <f>SUM(Month!$AB18:AC18)</f>
        <v>14.318</v>
      </c>
      <c r="AD18" s="59">
        <f>SUM(Month!$AB18:AD18)</f>
        <v>21.682</v>
      </c>
      <c r="AE18" s="59">
        <f>SUM(Month!$AB18:AE18)</f>
        <v>28.291</v>
      </c>
      <c r="AF18" s="59">
        <f>SUM(Month!$AB18:AF18)</f>
        <v>35.532</v>
      </c>
      <c r="AG18" s="59">
        <f>SUM(Month!$AB18:AG18)</f>
        <v>42.195</v>
      </c>
      <c r="AH18" s="59">
        <f>SUM(Month!$AB18:AH18)</f>
        <v>48.75</v>
      </c>
      <c r="AI18" s="59">
        <f>SUM(Month!$AB18:AI18)</f>
        <v>56.396</v>
      </c>
      <c r="AJ18" s="59">
        <f>SUM(Month!$AB18:AJ18)</f>
        <v>63.263</v>
      </c>
      <c r="AK18" s="59">
        <f>SUM(Month!$AB18:AK18)</f>
        <v>73.312</v>
      </c>
      <c r="AL18" s="59">
        <f>SUM(Month!$AB18:AL18)</f>
        <v>81.054</v>
      </c>
      <c r="AM18" s="59">
        <f>SUM(Month!$AB18:AM18)</f>
        <v>85.977</v>
      </c>
      <c r="AN18" s="59">
        <f>SUM(Month!$AN18:AN18)</f>
        <v>3.917</v>
      </c>
      <c r="AO18" s="59">
        <f>SUM(Month!$AN18:AO18)</f>
        <v>10.936</v>
      </c>
      <c r="AP18" s="59">
        <f>SUM(Month!$AN18:AP18)</f>
        <v>20.86</v>
      </c>
      <c r="AQ18" s="59">
        <f>SUM(Month!$AN18:AQ18)</f>
        <v>28.475</v>
      </c>
      <c r="AR18" s="59">
        <f>SUM(Month!$AN18:AR18)</f>
        <v>37.335</v>
      </c>
      <c r="AS18" s="59">
        <f>SUM(Month!$AN18:AS18)</f>
        <v>45.943</v>
      </c>
      <c r="AT18" s="59">
        <f>SUM(Month!$AN18:AT18)</f>
        <v>52.726</v>
      </c>
      <c r="AU18" s="59">
        <f>SUM(Month!$AN18:AU18)</f>
        <v>60.402</v>
      </c>
      <c r="AV18" s="59">
        <f>SUM(Month!$AN18:AV18)</f>
        <v>67.916</v>
      </c>
      <c r="AW18" s="59">
        <f>SUM(Month!$AN18:AW18)</f>
        <v>76.581</v>
      </c>
      <c r="AX18" s="59">
        <f>SUM(Month!$AN18:AX18)</f>
        <v>84.795</v>
      </c>
      <c r="AY18" s="59">
        <f>SUM(Month!$AN18:AY18)</f>
        <v>92.324</v>
      </c>
      <c r="AZ18" s="59">
        <f>SUM(Month!$AZ18:AZ18)</f>
        <v>5.638</v>
      </c>
      <c r="BA18" s="59">
        <f>SUM(Month!$AZ18:BA18)</f>
        <v>11.48</v>
      </c>
      <c r="BB18" s="59">
        <f>SUM(Month!$AZ18:BB18)</f>
        <v>19.422</v>
      </c>
      <c r="BC18" s="59">
        <f>SUM(Month!$AZ18:BC18)</f>
        <v>26.136</v>
      </c>
      <c r="BD18" s="59">
        <f>SUM(Month!$AZ18:BD18)</f>
        <v>32.37</v>
      </c>
      <c r="BE18" s="59">
        <f>SUM(Month!$AZ18:BE18)</f>
        <v>39.899</v>
      </c>
      <c r="BF18" s="59">
        <f>SUM(Month!$AZ18:BF18)</f>
        <v>46.572</v>
      </c>
      <c r="BG18" s="59">
        <f>SUM(Month!$AZ18:BG18)</f>
        <v>54.064</v>
      </c>
      <c r="BH18" s="59">
        <f>SUM(Month!$AZ18:BH18)</f>
        <v>62.091</v>
      </c>
      <c r="BI18" s="59">
        <f>SUM(Month!$AZ18:BI18)</f>
        <v>71.813</v>
      </c>
      <c r="BJ18" s="59">
        <f>SUM(Month!$AZ18:BJ18)</f>
        <v>80.536</v>
      </c>
      <c r="BK18" s="59">
        <f>SUM(Month!$AZ18:BK18)</f>
        <v>88.468</v>
      </c>
      <c r="BL18" s="59">
        <f>SUM(Month!$BL18:BL18)</f>
        <v>6.555</v>
      </c>
      <c r="BM18" s="59">
        <f>SUM(Month!$BL18:BM18)</f>
        <v>12.675</v>
      </c>
      <c r="BN18" s="59">
        <f>SUM(Month!$BL18:BN18)</f>
        <v>20.056</v>
      </c>
      <c r="BO18" s="59">
        <f>SUM(Month!$BL18:BO18)</f>
        <v>26.865</v>
      </c>
      <c r="BP18" s="59">
        <f>SUM(Month!$BL18:BP18)</f>
        <v>33.556</v>
      </c>
      <c r="BQ18" s="59">
        <f>SUM(Month!$BL18:BQ18)</f>
        <v>40.82</v>
      </c>
      <c r="BR18" s="59">
        <f>SUM(Month!$BL18:BR18)</f>
        <v>48.754</v>
      </c>
      <c r="BS18" s="59">
        <f>SUM(Month!$BL18:BS18)</f>
        <v>57.06</v>
      </c>
      <c r="BT18" s="59">
        <f>SUM(Month!$BL18:BT18)</f>
        <v>64.861</v>
      </c>
      <c r="BU18" s="59">
        <f>SUM(Month!$BL18:BU18)</f>
        <v>74.028</v>
      </c>
      <c r="BV18" s="59">
        <f>SUM(Month!$BL18:BV18)</f>
        <v>82.428</v>
      </c>
      <c r="BW18" s="59">
        <f>SUM(Month!$BL18:BW18)</f>
        <v>89.426</v>
      </c>
      <c r="BX18" s="59">
        <f>SUM(Month!$BX18:BX18)</f>
        <v>6.14</v>
      </c>
      <c r="BY18" s="59">
        <f>SUM(Month!$BX18:BY18)</f>
        <v>13.199</v>
      </c>
      <c r="BZ18" s="59">
        <f>SUM(Month!$BX18:BZ18)</f>
        <v>20.916</v>
      </c>
      <c r="CA18" s="59">
        <f>SUM(Month!$BX18:CA18)</f>
        <v>27.507</v>
      </c>
      <c r="CB18" s="59">
        <f>SUM(Month!$BX18:CB18)</f>
        <v>34.844</v>
      </c>
      <c r="CC18" s="59">
        <f>SUM(Month!$BX18:CC18)</f>
        <v>41.299</v>
      </c>
      <c r="CD18" s="59">
        <f>SUM(Month!$BX18:CD18)</f>
        <v>47.576</v>
      </c>
      <c r="CE18" s="59">
        <f>SUM(Month!$BX18:CE18)</f>
        <v>55.889</v>
      </c>
      <c r="CF18" s="59">
        <f>SUM(Month!$BX18:CF18)</f>
        <v>63.846</v>
      </c>
      <c r="CG18" s="59">
        <f>SUM(Month!$BX18:CG18)</f>
        <v>75.134</v>
      </c>
      <c r="CH18" s="59">
        <f>SUM(Month!$BX18:CH18)</f>
        <v>82.781</v>
      </c>
      <c r="CI18" s="59">
        <f>SUM(Month!$BX18:CI18)</f>
        <v>89.716</v>
      </c>
      <c r="CJ18" s="59">
        <f>SUM(Month!$CJ18:CJ18)</f>
        <v>5.648</v>
      </c>
      <c r="CK18" s="59">
        <f>SUM(Month!$CJ18:CK18)</f>
        <v>12.436</v>
      </c>
      <c r="CL18" s="59">
        <f>SUM(Month!$CJ18:CL18)</f>
        <v>19.246</v>
      </c>
      <c r="CM18" s="59">
        <f>SUM(Month!$CJ18:CM18)</f>
        <v>25.457</v>
      </c>
      <c r="CN18" s="59">
        <f>SUM(Month!$CJ18:CN18)</f>
        <v>31.608</v>
      </c>
      <c r="CO18" s="59">
        <f>SUM(Month!$CJ18:CO18)</f>
        <v>37.497</v>
      </c>
      <c r="CP18" s="59">
        <f>SUM(Month!$CJ18:CP18)</f>
        <v>44.27</v>
      </c>
      <c r="CQ18" s="59">
        <f>SUM(Month!$CJ18:CQ18)</f>
        <v>51.195</v>
      </c>
      <c r="CR18" s="59">
        <f>SUM(Month!$CJ18:CR18)</f>
        <v>58.532</v>
      </c>
      <c r="CS18" s="59">
        <f>SUM(Month!$CJ18:CS18)</f>
        <v>68.439</v>
      </c>
      <c r="CT18" s="59">
        <f>SUM(Month!$CJ18:CT18)</f>
        <v>77.866</v>
      </c>
      <c r="CU18" s="59">
        <f>SUM(Month!$CJ18:CU18)</f>
        <v>85.799</v>
      </c>
      <c r="CV18" s="59">
        <f>SUM(Month!$CV18:CV18)</f>
        <v>6.443</v>
      </c>
      <c r="CW18" s="59">
        <f>SUM(Month!$CV18:CW18)</f>
        <v>13.778</v>
      </c>
      <c r="CX18" s="59">
        <f>SUM(Month!$CV18:CX18)</f>
        <v>21.865</v>
      </c>
      <c r="CY18" s="59">
        <f>SUM(Month!$CV18:CY18)</f>
        <v>28.096</v>
      </c>
      <c r="CZ18" s="59">
        <f>SUM(Month!$CV18:CZ18)</f>
        <v>35.182</v>
      </c>
      <c r="DA18" s="59">
        <f>SUM(Month!$CV18:DA18)</f>
        <v>41.768</v>
      </c>
      <c r="DB18" s="59">
        <f>SUM(Month!$CV18:DB18)</f>
        <v>48.551</v>
      </c>
      <c r="DC18" s="59">
        <f>SUM(Month!$CV18:DC18)</f>
        <v>55.914</v>
      </c>
      <c r="DD18" s="59">
        <f>SUM(Month!$CV18:DD18)</f>
        <v>65.415</v>
      </c>
      <c r="DE18" s="59">
        <f>SUM(Month!$CV18:DE18)</f>
        <v>74.687</v>
      </c>
      <c r="DF18" s="59">
        <f>SUM(Month!$CV18:DF18)</f>
        <v>82.94</v>
      </c>
      <c r="DG18" s="59">
        <f>SUM(Month!$CV18:DG18)</f>
        <v>89.589</v>
      </c>
      <c r="DH18" s="59">
        <f>SUM(Month!$DH18:DH18)</f>
        <v>6.294</v>
      </c>
      <c r="DI18" s="59">
        <f>SUM(Month!$DH18:DI18)</f>
        <v>12.995</v>
      </c>
      <c r="DJ18" s="59">
        <f>SUM(Month!$DH18:DJ18)</f>
        <v>20.865</v>
      </c>
      <c r="DK18" s="59">
        <f>SUM(Month!$DH18:DK18)</f>
        <v>28.03</v>
      </c>
      <c r="DL18" s="59">
        <f>SUM(Month!$DH18:DL18)</f>
        <v>34.53</v>
      </c>
      <c r="DM18" s="59">
        <f>SUM(Month!$DH18:DM18)</f>
        <v>42.082</v>
      </c>
      <c r="DN18" s="59">
        <f>SUM(Month!$DH18:DN18)</f>
        <v>49.534</v>
      </c>
      <c r="DO18" s="59">
        <f>SUM(Month!$DH18:DO18)</f>
        <v>58.203</v>
      </c>
      <c r="DP18" s="59">
        <f>SUM(Month!$DH18:DP18)</f>
        <v>69.437</v>
      </c>
      <c r="DQ18" s="59">
        <f>SUM(Month!$DH18:DQ18)</f>
        <v>79.463</v>
      </c>
      <c r="DR18" s="59">
        <f>SUM(Month!$DH18:DR18)</f>
        <v>88.722</v>
      </c>
      <c r="DS18" s="59">
        <f>SUM(Month!$DH18:DS18)</f>
        <v>96.693</v>
      </c>
      <c r="DT18" s="59">
        <f>SUM(Month!$DT18:DT18)</f>
        <v>8.031</v>
      </c>
      <c r="DU18" s="59">
        <f>SUM(Month!$DT18:DU18)</f>
        <v>15.865</v>
      </c>
      <c r="DV18" s="59">
        <f>SUM(Month!$DT18:DV18)</f>
        <v>25.994</v>
      </c>
      <c r="DW18" s="59">
        <f>SUM(Month!$DT18:DW18)</f>
        <v>34.788</v>
      </c>
      <c r="DX18" s="59">
        <f>SUM(Month!$DT18:DX18)</f>
        <v>44.153</v>
      </c>
      <c r="DY18" s="59">
        <f>SUM(Month!$DT18:DY18)</f>
        <v>53.387</v>
      </c>
      <c r="DZ18" s="59">
        <f>SUM(Month!$DT18:DZ18)</f>
        <v>61.585</v>
      </c>
      <c r="EA18" s="59">
        <f>SUM(Month!$DT18:EA18)</f>
        <v>70.001</v>
      </c>
      <c r="EB18" s="59">
        <f>SUM(Month!$DT18:EB18)</f>
        <v>79.825</v>
      </c>
      <c r="EC18" s="59">
        <f>SUM(Month!$DT18:EC18)</f>
        <v>89.986</v>
      </c>
      <c r="ED18" s="59">
        <f>SUM(Month!$DT18:ED18)</f>
        <v>98.692</v>
      </c>
      <c r="EE18" s="59">
        <f>SUM(Month!$DT18:EE18)</f>
        <v>107.091</v>
      </c>
      <c r="EF18" s="59">
        <f>SUM(Month!$EF18:EF18)</f>
        <v>7.287</v>
      </c>
      <c r="EG18" s="59">
        <f>SUM(Month!$EF18:EG18)</f>
        <v>14.611</v>
      </c>
      <c r="EH18" s="59">
        <f>SUM(Month!$EF18:EH18)</f>
        <v>23.541</v>
      </c>
      <c r="EI18" s="59">
        <f>SUM(Month!$EF18:EI18)</f>
        <v>30.4</v>
      </c>
      <c r="EJ18" s="59">
        <f>SUM(Month!$EF18:EJ18)</f>
        <v>37.58</v>
      </c>
      <c r="EK18" s="59">
        <f>SUM(Month!$EF18:EK18)</f>
        <v>44.858</v>
      </c>
      <c r="EL18" s="59">
        <f>SUM(Month!$EF18:EL18)</f>
        <v>53.2</v>
      </c>
      <c r="EM18" s="59">
        <f>SUM(Month!$EF18:EM18)</f>
        <v>61.586</v>
      </c>
      <c r="EN18" s="59">
        <f>SUM(Month!$EF18:EN18)</f>
        <v>71.458</v>
      </c>
      <c r="EO18" s="59">
        <f>SUM(Month!$EF18:EO18)</f>
        <v>81.956</v>
      </c>
      <c r="EP18" s="59">
        <f>SUM(Month!$EF18:EP18)</f>
        <v>91.901</v>
      </c>
      <c r="EQ18" s="59">
        <f>SUM(Month!$EF18:EQ18)</f>
        <v>98.221</v>
      </c>
      <c r="ER18" s="59">
        <f>SUM(Month!$ER18:ER18)</f>
        <v>8.679</v>
      </c>
      <c r="ES18" s="59">
        <f>SUM(Month!$ER18:ES18)</f>
        <v>15.602</v>
      </c>
      <c r="ET18" s="59">
        <f>SUM(Month!$ER18:ET18)</f>
        <v>23.473</v>
      </c>
      <c r="EU18" s="59">
        <f>SUM(Month!$ER18:EU18)</f>
        <v>30.145</v>
      </c>
      <c r="EV18" s="59">
        <f>SUM(Month!$ER18:EV18)</f>
        <v>34.926</v>
      </c>
      <c r="EW18" s="59">
        <f>SUM(Month!$ER18:EW18)</f>
        <v>41.956</v>
      </c>
      <c r="EX18" s="59">
        <f>SUM(Month!$ER18:EX18)</f>
        <v>51.302</v>
      </c>
      <c r="EY18" s="59">
        <f>SUM(Month!$ER18:EY18)</f>
        <v>59.771</v>
      </c>
      <c r="EZ18" s="59">
        <f>SUM(Month!$ER18:EZ18)</f>
        <v>69.92</v>
      </c>
      <c r="FA18" s="59">
        <f>SUM(Month!$ER18:FA18)</f>
        <v>82.713</v>
      </c>
      <c r="FB18" s="59">
        <f>SUM(Month!$ER18:FB18)</f>
        <v>91.674</v>
      </c>
      <c r="FC18" s="59">
        <f>SUM(Month!$ER18:FC18)</f>
        <v>100.546</v>
      </c>
      <c r="FD18" s="59">
        <f>SUM(Month!$FD18:FD18)</f>
        <v>8.239</v>
      </c>
      <c r="FE18" s="59">
        <f>SUM(Month!$FD18:FE18)</f>
        <v>15.575</v>
      </c>
      <c r="FF18" s="59">
        <f>SUM(Month!$FD18:FF18)</f>
        <v>22.744</v>
      </c>
      <c r="FG18" s="59">
        <f>SUM(Month!$FD18:FG18)</f>
        <v>30.087</v>
      </c>
      <c r="FH18" s="59">
        <f>SUM(Month!$FD18:FH18)</f>
        <v>37.751</v>
      </c>
      <c r="FI18" s="59">
        <f>SUM(Month!$FD18:FI18)</f>
        <v>45.604</v>
      </c>
      <c r="FJ18" s="59">
        <f>SUM(Month!$FD18:FJ18)</f>
        <v>52.723</v>
      </c>
      <c r="FK18" s="59">
        <f>SUM(Month!$FD18:FK18)</f>
        <v>60.999</v>
      </c>
      <c r="FL18" s="59">
        <f>SUM(Month!$FD18:FL18)</f>
        <v>69.526</v>
      </c>
      <c r="FM18" s="59">
        <f>SUM(Month!$FD18:FM18)</f>
        <v>80.897</v>
      </c>
      <c r="FN18" s="59">
        <f>SUM(Month!$FD18:FN18)</f>
        <v>89.269</v>
      </c>
      <c r="FO18" s="59">
        <f>SUM(Month!$FD18:FO18)</f>
        <v>96.549</v>
      </c>
      <c r="FP18" s="59">
        <f>SUM(Month!$FP18:FP18)</f>
        <v>7.502</v>
      </c>
      <c r="FQ18" s="59">
        <f>SUM(Month!$FP18:FQ18)</f>
        <v>14.565</v>
      </c>
      <c r="FR18" s="59">
        <f>SUM(Month!$FP18:FR18)</f>
        <v>24.524</v>
      </c>
      <c r="FS18" s="59">
        <f>SUM(Month!$FP18:FS18)</f>
        <v>31.035</v>
      </c>
      <c r="FT18" s="59">
        <f>SUM(Month!$FP18:FT18)</f>
        <v>37.871</v>
      </c>
      <c r="FU18" s="59">
        <f>SUM(Month!$FP18:FU18)</f>
        <v>45.222</v>
      </c>
      <c r="FV18" s="59">
        <f>SUM(Month!$FP18:FV18)</f>
        <v>53.948</v>
      </c>
      <c r="FW18" s="59">
        <f>SUM(Month!$FP18:FW18)</f>
        <v>61.795</v>
      </c>
      <c r="FX18" s="59">
        <f>SUM(Month!$FP18:FX18)</f>
        <v>70.229</v>
      </c>
      <c r="FY18" s="59">
        <f>SUM(Month!$FP18:FY18)</f>
        <v>79.637</v>
      </c>
      <c r="FZ18" s="59">
        <f>SUM(Month!$FP18:FZ18)</f>
        <v>87.535</v>
      </c>
      <c r="GA18" s="59">
        <f>SUM(Month!$FP18:GA18)</f>
        <v>95.226</v>
      </c>
      <c r="GB18" s="59">
        <f>SUM(Month!$GB18:GB18)</f>
        <v>6.697</v>
      </c>
      <c r="GC18" s="59">
        <f>SUM(Month!$GB18:GC18)</f>
        <v>13.084</v>
      </c>
      <c r="GD18" s="59">
        <f>SUM(Month!$GB18:GD18)</f>
        <v>19.909</v>
      </c>
      <c r="GE18" s="59">
        <f>SUM(Month!$GB18:GE18)</f>
        <v>28.525</v>
      </c>
      <c r="GF18" s="59">
        <f>SUM(Month!$GB18:GF18)</f>
        <v>35.74</v>
      </c>
      <c r="GG18" s="59">
        <f>SUM(Month!$GB18:GG18)</f>
        <v>41.988</v>
      </c>
      <c r="GH18" s="59">
        <f>SUM(Month!$GB18:GH18)</f>
        <v>48.23</v>
      </c>
      <c r="GI18" s="59">
        <f>SUM(Month!$GB18:GI18)</f>
        <v>55.623</v>
      </c>
      <c r="GJ18" s="59">
        <f>SUM(Month!$GB18:GJ18)</f>
        <v>63.473</v>
      </c>
      <c r="GK18" s="59">
        <f>SUM(Month!$GB18:GK18)</f>
        <v>74.571</v>
      </c>
      <c r="GL18" s="59">
        <f>SUM(Month!$GB18:GL18)</f>
        <v>83.114</v>
      </c>
      <c r="GM18" s="59">
        <f>SUM(Month!$GB18:GM18)</f>
        <v>90.285</v>
      </c>
      <c r="GN18" s="59">
        <f>SUM(Month!$GN18:GN18)</f>
        <v>6.752</v>
      </c>
      <c r="GO18" s="59">
        <f>SUM(Month!$GN18:GO18)</f>
        <v>14.302</v>
      </c>
      <c r="GP18" s="59">
        <f>SUM(Month!$GN18:GP18)</f>
        <v>20.699</v>
      </c>
      <c r="GQ18" s="59">
        <f>SUM(Month!$GN18:GQ18)</f>
        <v>26.38</v>
      </c>
      <c r="GR18" s="59">
        <f>SUM(Month!$GN18:GR18)</f>
        <v>34.215</v>
      </c>
      <c r="GS18" s="59">
        <f>SUM(Month!$GN18:GS18)</f>
        <v>40.569</v>
      </c>
      <c r="GT18" s="59">
        <f>SUM(Month!$GN18:GT18)</f>
        <v>47.194</v>
      </c>
      <c r="GU18" s="59">
        <f>SUM(Month!$GN18:GU18)</f>
        <v>52.468</v>
      </c>
      <c r="GV18" s="59">
        <f>SUM(Month!$GN18:GV18)</f>
        <v>60.627</v>
      </c>
      <c r="GW18" s="59">
        <f>SUM(Month!$GN18:GW18)</f>
        <v>69.181</v>
      </c>
      <c r="GX18" s="59">
        <f>SUM(Month!$GN18:GX18)</f>
        <v>77.388</v>
      </c>
      <c r="GY18" s="59">
        <f>SUM(Month!$GN18:GY18)</f>
        <v>83.501</v>
      </c>
      <c r="GZ18" s="59">
        <f>SUM(Month!$GZ18:GZ18)</f>
        <v>6.925</v>
      </c>
      <c r="HA18" s="59">
        <f>SUM(Month!$GZ18:HA18)</f>
        <v>13.355</v>
      </c>
      <c r="HB18" s="59">
        <f>SUM(Month!$GZ18:HB18)</f>
        <v>21.988</v>
      </c>
      <c r="HC18" s="59">
        <f>SUM(Month!$GZ18:HC18)</f>
        <v>28.961</v>
      </c>
      <c r="HD18" s="59">
        <f>SUM(Month!$GZ18:HD18)</f>
        <v>37.277</v>
      </c>
      <c r="HE18" s="59">
        <f>SUM(Month!$GZ18:HE18)</f>
        <v>43.183</v>
      </c>
      <c r="HF18" s="59">
        <f>SUM(Month!$GZ18:HF18)</f>
        <v>50.193</v>
      </c>
      <c r="HG18" s="59">
        <f>SUM(Month!$GZ18:HG18)</f>
        <v>57.181</v>
      </c>
      <c r="HH18" s="59">
        <f>SUM(Month!$GZ18:HH18)</f>
        <v>64.366</v>
      </c>
      <c r="HI18" s="59">
        <f>SUM(Month!$GZ18:HI18)</f>
        <v>73.593</v>
      </c>
      <c r="HJ18" s="59">
        <f>SUM(Month!$GZ18:HJ18)</f>
        <v>84.766</v>
      </c>
      <c r="HK18" s="59">
        <f>SUM(Month!$GZ18:HK18)</f>
        <v>94.293</v>
      </c>
      <c r="HL18" s="165">
        <f>SUM(Month!$HL18:HL18)</f>
        <v>6.743</v>
      </c>
      <c r="HM18" s="165">
        <f>SUM(Month!$HL18:HM18)</f>
        <v>15.387</v>
      </c>
      <c r="HN18" s="165">
        <f>SUM(Month!$HL18:HN18)</f>
        <v>23.835</v>
      </c>
      <c r="HO18" s="165">
        <f>SUM(Month!$HL18:HO18)</f>
        <v>32.866</v>
      </c>
      <c r="HP18" s="165">
        <f>SUM(Month!$HL18:HP18)</f>
        <v>40.19</v>
      </c>
      <c r="HQ18" s="165">
        <f>SUM(Month!$HL18:HQ18)</f>
        <v>46.779</v>
      </c>
      <c r="HR18" s="165">
        <f>SUM(Month!$HL18:HR18)</f>
        <v>55.655</v>
      </c>
      <c r="HS18" s="165">
        <f>SUM(Month!$HL18:HS18)</f>
        <v>64.479</v>
      </c>
      <c r="HT18" s="205"/>
      <c r="HU18" s="205"/>
      <c r="HV18" s="205"/>
    </row>
    <row r="19" ht="12.75" customHeight="1">
      <c r="A19" s="190">
        <f t="shared" si="3"/>
        <v>15</v>
      </c>
      <c r="B19" s="58" t="s">
        <v>13</v>
      </c>
      <c r="C19" s="59"/>
      <c r="D19" s="59">
        <f>SUM(Month!$D19:D19)</f>
        <v>2.114</v>
      </c>
      <c r="E19" s="59">
        <f>SUM(Month!$D19:E19)</f>
        <v>3.912</v>
      </c>
      <c r="F19" s="59">
        <f>SUM(Month!$D19:F19)</f>
        <v>5.978</v>
      </c>
      <c r="G19" s="59">
        <f>SUM(Month!$D19:G19)</f>
        <v>8.172</v>
      </c>
      <c r="H19" s="59">
        <f>SUM(Month!$D19:H19)</f>
        <v>10.16</v>
      </c>
      <c r="I19" s="59">
        <f>SUM(Month!$D19:I19)</f>
        <v>12.477</v>
      </c>
      <c r="J19" s="59">
        <f>SUM(Month!$D19:J19)</f>
        <v>14.565</v>
      </c>
      <c r="K19" s="59">
        <f>SUM(Month!$D19:K19)</f>
        <v>16.532</v>
      </c>
      <c r="L19" s="59">
        <f>SUM(Month!$D19:L19)</f>
        <v>19.034</v>
      </c>
      <c r="M19" s="59">
        <f>SUM(Month!$D19:M19)</f>
        <v>21.278</v>
      </c>
      <c r="N19" s="59">
        <f>SUM(Month!$D19:N19)</f>
        <v>23.736</v>
      </c>
      <c r="O19" s="59">
        <f>SUM(Month!$D19:O19)</f>
        <v>25.878</v>
      </c>
      <c r="P19" s="59">
        <f>SUM(Month!$P19:P19)</f>
        <v>2.496</v>
      </c>
      <c r="Q19" s="59">
        <f>SUM(Month!$P19:Q19)</f>
        <v>4.985</v>
      </c>
      <c r="R19" s="59">
        <f>SUM(Month!$P19:R19)</f>
        <v>7.305</v>
      </c>
      <c r="S19" s="59">
        <f>SUM(Month!$P19:S19)</f>
        <v>10.163</v>
      </c>
      <c r="T19" s="59">
        <f>SUM(Month!$P19:T19)</f>
        <v>12.741</v>
      </c>
      <c r="U19" s="59">
        <f>SUM(Month!$P19:U19)</f>
        <v>14.856</v>
      </c>
      <c r="V19" s="59">
        <f>SUM(Month!$P19:V19)</f>
        <v>17.376</v>
      </c>
      <c r="W19" s="59">
        <f>SUM(Month!$P19:W19)</f>
        <v>20.849</v>
      </c>
      <c r="X19" s="59">
        <f>SUM(Month!$P19:X19)</f>
        <v>23.495</v>
      </c>
      <c r="Y19" s="59">
        <f>SUM(Month!$P19:Y19)</f>
        <v>26.791</v>
      </c>
      <c r="Z19" s="59">
        <f>SUM(Month!$P19:Z19)</f>
        <v>29.424</v>
      </c>
      <c r="AA19" s="59">
        <f>SUM(Month!$P19:AA19)</f>
        <v>32.292</v>
      </c>
      <c r="AB19" s="59">
        <f>SUM(Month!$AB19:AB19)</f>
        <v>3.336</v>
      </c>
      <c r="AC19" s="59">
        <f>SUM(Month!$AB19:AC19)</f>
        <v>6.044</v>
      </c>
      <c r="AD19" s="59">
        <f>SUM(Month!$AB19:AD19)</f>
        <v>8.609</v>
      </c>
      <c r="AE19" s="59">
        <f>SUM(Month!$AB19:AE19)</f>
        <v>11.387</v>
      </c>
      <c r="AF19" s="59">
        <f>SUM(Month!$AB19:AF19)</f>
        <v>14.138</v>
      </c>
      <c r="AG19" s="59">
        <f>SUM(Month!$AB19:AG19)</f>
        <v>16.987</v>
      </c>
      <c r="AH19" s="59">
        <f>SUM(Month!$AB19:AH19)</f>
        <v>19.567</v>
      </c>
      <c r="AI19" s="59">
        <f>SUM(Month!$AB19:AI19)</f>
        <v>23.099</v>
      </c>
      <c r="AJ19" s="59">
        <f>SUM(Month!$AB19:AJ19)</f>
        <v>26.982</v>
      </c>
      <c r="AK19" s="59">
        <f>SUM(Month!$AB19:AK19)</f>
        <v>30.494</v>
      </c>
      <c r="AL19" s="59">
        <f>SUM(Month!$AB19:AL19)</f>
        <v>34.195</v>
      </c>
      <c r="AM19" s="59">
        <f>SUM(Month!$AB19:AM19)</f>
        <v>36.594</v>
      </c>
      <c r="AN19" s="59">
        <f>SUM(Month!$AN19:AN19)</f>
        <v>2.017</v>
      </c>
      <c r="AO19" s="59">
        <f>SUM(Month!$AN19:AO19)</f>
        <v>4.062</v>
      </c>
      <c r="AP19" s="59">
        <f>SUM(Month!$AN19:AP19)</f>
        <v>6.193</v>
      </c>
      <c r="AQ19" s="59">
        <f>SUM(Month!$AN19:AQ19)</f>
        <v>8.265</v>
      </c>
      <c r="AR19" s="59">
        <f>SUM(Month!$AN19:AR19)</f>
        <v>10.153</v>
      </c>
      <c r="AS19" s="59">
        <f>SUM(Month!$AN19:AS19)</f>
        <v>12.13</v>
      </c>
      <c r="AT19" s="59">
        <f>SUM(Month!$AN19:AT19)</f>
        <v>14.527</v>
      </c>
      <c r="AU19" s="59">
        <f>SUM(Month!$AN19:AU19)</f>
        <v>18.412</v>
      </c>
      <c r="AV19" s="59">
        <f>SUM(Month!$AN19:AV19)</f>
        <v>21.276</v>
      </c>
      <c r="AW19" s="59">
        <f>SUM(Month!$AN19:AW19)</f>
        <v>24.51</v>
      </c>
      <c r="AX19" s="59">
        <f>SUM(Month!$AN19:AX19)</f>
        <v>27.621</v>
      </c>
      <c r="AY19" s="59">
        <f>SUM(Month!$AN19:AY19)</f>
        <v>30.841</v>
      </c>
      <c r="AZ19" s="59">
        <f>SUM(Month!$AZ19:AZ19)</f>
        <v>3.196</v>
      </c>
      <c r="BA19" s="59">
        <f>SUM(Month!$AZ19:BA19)</f>
        <v>5.8</v>
      </c>
      <c r="BB19" s="59">
        <f>SUM(Month!$AZ19:BB19)</f>
        <v>9.797</v>
      </c>
      <c r="BC19" s="59">
        <f>SUM(Month!$AZ19:BC19)</f>
        <v>12.78</v>
      </c>
      <c r="BD19" s="59">
        <f>SUM(Month!$AZ19:BD19)</f>
        <v>16.595</v>
      </c>
      <c r="BE19" s="59">
        <f>SUM(Month!$AZ19:BE19)</f>
        <v>20.118</v>
      </c>
      <c r="BF19" s="59">
        <f>SUM(Month!$AZ19:BF19)</f>
        <v>23.68</v>
      </c>
      <c r="BG19" s="59">
        <f>SUM(Month!$AZ19:BG19)</f>
        <v>27.785</v>
      </c>
      <c r="BH19" s="59">
        <f>SUM(Month!$AZ19:BH19)</f>
        <v>31.749</v>
      </c>
      <c r="BI19" s="59">
        <f>SUM(Month!$AZ19:BI19)</f>
        <v>35.585</v>
      </c>
      <c r="BJ19" s="59">
        <f>SUM(Month!$AZ19:BJ19)</f>
        <v>40.218</v>
      </c>
      <c r="BK19" s="59">
        <f>SUM(Month!$AZ19:BK19)</f>
        <v>43.334</v>
      </c>
      <c r="BL19" s="59">
        <f>SUM(Month!$BL19:BL19)</f>
        <v>4.339</v>
      </c>
      <c r="BM19" s="59">
        <f>SUM(Month!$BL19:BM19)</f>
        <v>7.852</v>
      </c>
      <c r="BN19" s="59">
        <f>SUM(Month!$BL19:BN19)</f>
        <v>11.892</v>
      </c>
      <c r="BO19" s="59">
        <f>SUM(Month!$BL19:BO19)</f>
        <v>16.251</v>
      </c>
      <c r="BP19" s="59">
        <f>SUM(Month!$BL19:BP19)</f>
        <v>19.703</v>
      </c>
      <c r="BQ19" s="59">
        <f>SUM(Month!$BL19:BQ19)</f>
        <v>23.378</v>
      </c>
      <c r="BR19" s="59">
        <f>SUM(Month!$BL19:BR19)</f>
        <v>27.186</v>
      </c>
      <c r="BS19" s="59">
        <f>SUM(Month!$BL19:BS19)</f>
        <v>32.241</v>
      </c>
      <c r="BT19" s="59">
        <f>SUM(Month!$BL19:BT19)</f>
        <v>36.382</v>
      </c>
      <c r="BU19" s="59">
        <f>SUM(Month!$BL19:BU19)</f>
        <v>41.415</v>
      </c>
      <c r="BV19" s="59">
        <f>SUM(Month!$BL19:BV19)</f>
        <v>45.689</v>
      </c>
      <c r="BW19" s="59">
        <f>SUM(Month!$BL19:BW19)</f>
        <v>49.247</v>
      </c>
      <c r="BX19" s="59">
        <f>SUM(Month!$BX19:BX19)</f>
        <v>4.028</v>
      </c>
      <c r="BY19" s="59">
        <f>SUM(Month!$BX19:BY19)</f>
        <v>8.356</v>
      </c>
      <c r="BZ19" s="59">
        <f>SUM(Month!$BX19:BZ19)</f>
        <v>12.52</v>
      </c>
      <c r="CA19" s="59">
        <f>SUM(Month!$BX19:CA19)</f>
        <v>16.506</v>
      </c>
      <c r="CB19" s="59">
        <f>SUM(Month!$BX19:CB19)</f>
        <v>20.581</v>
      </c>
      <c r="CC19" s="59">
        <f>SUM(Month!$BX19:CC19)</f>
        <v>24.749</v>
      </c>
      <c r="CD19" s="59">
        <f>SUM(Month!$BX19:CD19)</f>
        <v>28.663</v>
      </c>
      <c r="CE19" s="59">
        <f>SUM(Month!$BX19:CE19)</f>
        <v>33.893</v>
      </c>
      <c r="CF19" s="59">
        <f>SUM(Month!$BX19:CF19)</f>
        <v>39.037</v>
      </c>
      <c r="CG19" s="59">
        <f>SUM(Month!$BX19:CG19)</f>
        <v>43.647</v>
      </c>
      <c r="CH19" s="59">
        <f>SUM(Month!$BX19:CH19)</f>
        <v>48.406</v>
      </c>
      <c r="CI19" s="59">
        <f>SUM(Month!$BX19:CI19)</f>
        <v>52.469</v>
      </c>
      <c r="CJ19" s="59">
        <f>SUM(Month!$CJ19:CJ19)</f>
        <v>3.917</v>
      </c>
      <c r="CK19" s="59">
        <f>SUM(Month!$CJ19:CK19)</f>
        <v>8.612</v>
      </c>
      <c r="CL19" s="59">
        <f>SUM(Month!$CJ19:CL19)</f>
        <v>12.813</v>
      </c>
      <c r="CM19" s="59">
        <f>SUM(Month!$CJ19:CM19)</f>
        <v>18.044</v>
      </c>
      <c r="CN19" s="59">
        <f>SUM(Month!$CJ19:CN19)</f>
        <v>23.411</v>
      </c>
      <c r="CO19" s="59">
        <f>SUM(Month!$CJ19:CO19)</f>
        <v>27.877</v>
      </c>
      <c r="CP19" s="59">
        <f>SUM(Month!$CJ19:CP19)</f>
        <v>33.274</v>
      </c>
      <c r="CQ19" s="59">
        <f>SUM(Month!$CJ19:CQ19)</f>
        <v>39.5</v>
      </c>
      <c r="CR19" s="59">
        <f>SUM(Month!$CJ19:CR19)</f>
        <v>44.178</v>
      </c>
      <c r="CS19" s="59">
        <f>SUM(Month!$CJ19:CS19)</f>
        <v>50.562</v>
      </c>
      <c r="CT19" s="59">
        <f>SUM(Month!$CJ19:CT19)</f>
        <v>55.453</v>
      </c>
      <c r="CU19" s="59">
        <f>SUM(Month!$CJ19:CU19)</f>
        <v>60.691</v>
      </c>
      <c r="CV19" s="59">
        <f>SUM(Month!$CV19:CV19)</f>
        <v>4.993</v>
      </c>
      <c r="CW19" s="59">
        <f>SUM(Month!$CV19:CW19)</f>
        <v>8.845</v>
      </c>
      <c r="CX19" s="59">
        <f>SUM(Month!$CV19:CX19)</f>
        <v>12.993</v>
      </c>
      <c r="CY19" s="59">
        <f>SUM(Month!$CV19:CY19)</f>
        <v>16.979</v>
      </c>
      <c r="CZ19" s="59">
        <f>SUM(Month!$CV19:CZ19)</f>
        <v>21.701</v>
      </c>
      <c r="DA19" s="59">
        <f>SUM(Month!$CV19:DA19)</f>
        <v>26.383</v>
      </c>
      <c r="DB19" s="59">
        <f>SUM(Month!$CV19:DB19)</f>
        <v>31.708</v>
      </c>
      <c r="DC19" s="59">
        <f>SUM(Month!$CV19:DC19)</f>
        <v>36.982</v>
      </c>
      <c r="DD19" s="59">
        <f>SUM(Month!$CV19:DD19)</f>
        <v>41.851</v>
      </c>
      <c r="DE19" s="59">
        <f>SUM(Month!$CV19:DE19)</f>
        <v>46.99</v>
      </c>
      <c r="DF19" s="59">
        <f>SUM(Month!$CV19:DF19)</f>
        <v>52.386</v>
      </c>
      <c r="DG19" s="59">
        <f>SUM(Month!$CV19:DG19)</f>
        <v>56.653</v>
      </c>
      <c r="DH19" s="59">
        <f>SUM(Month!$DH19:DH19)</f>
        <v>5.276</v>
      </c>
      <c r="DI19" s="59">
        <f>SUM(Month!$DH19:DI19)</f>
        <v>9.936</v>
      </c>
      <c r="DJ19" s="59">
        <f>SUM(Month!$DH19:DJ19)</f>
        <v>14.405</v>
      </c>
      <c r="DK19" s="59">
        <f>SUM(Month!$DH19:DK19)</f>
        <v>19.417</v>
      </c>
      <c r="DL19" s="59">
        <f>SUM(Month!$DH19:DL19)</f>
        <v>24.269</v>
      </c>
      <c r="DM19" s="59">
        <f>SUM(Month!$DH19:DM19)</f>
        <v>29.046</v>
      </c>
      <c r="DN19" s="59">
        <f>SUM(Month!$DH19:DN19)</f>
        <v>34.855</v>
      </c>
      <c r="DO19" s="59">
        <f>SUM(Month!$DH19:DO19)</f>
        <v>40.473</v>
      </c>
      <c r="DP19" s="59">
        <f>SUM(Month!$DH19:DP19)</f>
        <v>45.004</v>
      </c>
      <c r="DQ19" s="59">
        <f>SUM(Month!$DH19:DQ19)</f>
        <v>50.103</v>
      </c>
      <c r="DR19" s="59">
        <f>SUM(Month!$DH19:DR19)</f>
        <v>53.779</v>
      </c>
      <c r="DS19" s="59">
        <f>SUM(Month!$DH19:DS19)</f>
        <v>56.921</v>
      </c>
      <c r="DT19" s="59">
        <f>SUM(Month!$DT19:DT19)</f>
        <v>3.952</v>
      </c>
      <c r="DU19" s="59">
        <f>SUM(Month!$DT19:DU19)</f>
        <v>6.791</v>
      </c>
      <c r="DV19" s="59">
        <f>SUM(Month!$DT19:DV19)</f>
        <v>10.579</v>
      </c>
      <c r="DW19" s="59">
        <f>SUM(Month!$DT19:DW19)</f>
        <v>15.388</v>
      </c>
      <c r="DX19" s="59">
        <f>SUM(Month!$DT19:DX19)</f>
        <v>19.95</v>
      </c>
      <c r="DY19" s="59">
        <f>SUM(Month!$DT19:DY19)</f>
        <v>24.562</v>
      </c>
      <c r="DZ19" s="59">
        <f>SUM(Month!$DT19:DZ19)</f>
        <v>29.353</v>
      </c>
      <c r="EA19" s="59">
        <f>SUM(Month!$DT19:EA19)</f>
        <v>35.014</v>
      </c>
      <c r="EB19" s="59">
        <f>SUM(Month!$DT19:EB19)</f>
        <v>41.891</v>
      </c>
      <c r="EC19" s="59">
        <f>SUM(Month!$DT19:EC19)</f>
        <v>47.52</v>
      </c>
      <c r="ED19" s="59">
        <f>SUM(Month!$DT19:ED19)</f>
        <v>52.44</v>
      </c>
      <c r="EE19" s="59">
        <f>SUM(Month!$DT19:EE19)</f>
        <v>57.434</v>
      </c>
      <c r="EF19" s="59">
        <f>SUM(Month!$EF19:EF19)</f>
        <v>6.005</v>
      </c>
      <c r="EG19" s="59">
        <f>SUM(Month!$EF19:EG19)</f>
        <v>10.468</v>
      </c>
      <c r="EH19" s="59">
        <f>SUM(Month!$EF19:EH19)</f>
        <v>15.622</v>
      </c>
      <c r="EI19" s="59">
        <f>SUM(Month!$EF19:EI19)</f>
        <v>20.705</v>
      </c>
      <c r="EJ19" s="59">
        <f>SUM(Month!$EF19:EJ19)</f>
        <v>25.486</v>
      </c>
      <c r="EK19" s="59">
        <f>SUM(Month!$EF19:EK19)</f>
        <v>28.856</v>
      </c>
      <c r="EL19" s="59">
        <f>SUM(Month!$EF19:EL19)</f>
        <v>33.354</v>
      </c>
      <c r="EM19" s="59">
        <f>SUM(Month!$EF19:EM19)</f>
        <v>38.317</v>
      </c>
      <c r="EN19" s="59">
        <f>SUM(Month!$EF19:EN19)</f>
        <v>44.09</v>
      </c>
      <c r="EO19" s="59">
        <f>SUM(Month!$EF19:EO19)</f>
        <v>50.17</v>
      </c>
      <c r="EP19" s="59">
        <f>SUM(Month!$EF19:EP19)</f>
        <v>54.878</v>
      </c>
      <c r="EQ19" s="59">
        <f>SUM(Month!$EF19:EQ19)</f>
        <v>59.721</v>
      </c>
      <c r="ER19" s="59">
        <f>SUM(Month!$ER19:ER19)</f>
        <v>5.253</v>
      </c>
      <c r="ES19" s="59">
        <f>SUM(Month!$ER19:ES19)</f>
        <v>10.069</v>
      </c>
      <c r="ET19" s="59">
        <f>SUM(Month!$ER19:ET19)</f>
        <v>14.888</v>
      </c>
      <c r="EU19" s="59">
        <f>SUM(Month!$ER19:EU19)</f>
        <v>20.141</v>
      </c>
      <c r="EV19" s="59">
        <f>SUM(Month!$ER19:EV19)</f>
        <v>24.861</v>
      </c>
      <c r="EW19" s="59">
        <f>SUM(Month!$ER19:EW19)</f>
        <v>29.944</v>
      </c>
      <c r="EX19" s="59">
        <f>SUM(Month!$ER19:EX19)</f>
        <v>35.807</v>
      </c>
      <c r="EY19" s="59">
        <f>SUM(Month!$ER19:EY19)</f>
        <v>41.269</v>
      </c>
      <c r="EZ19" s="59">
        <f>SUM(Month!$ER19:EZ19)</f>
        <v>47.447</v>
      </c>
      <c r="FA19" s="59">
        <f>SUM(Month!$ER19:FA19)</f>
        <v>52.464</v>
      </c>
      <c r="FB19" s="59">
        <f>SUM(Month!$ER19:FB19)</f>
        <v>57.395</v>
      </c>
      <c r="FC19" s="59">
        <f>SUM(Month!$ER19:FC19)</f>
        <v>61.82</v>
      </c>
      <c r="FD19" s="59">
        <f>SUM(Month!$FD19:FD19)</f>
        <v>5.586</v>
      </c>
      <c r="FE19" s="59">
        <f>SUM(Month!$FD19:FE19)</f>
        <v>10.54</v>
      </c>
      <c r="FF19" s="59">
        <f>SUM(Month!$FD19:FF19)</f>
        <v>15.26</v>
      </c>
      <c r="FG19" s="59">
        <f>SUM(Month!$FD19:FG19)</f>
        <v>20.72</v>
      </c>
      <c r="FH19" s="59">
        <f>SUM(Month!$FD19:FH19)</f>
        <v>25.539</v>
      </c>
      <c r="FI19" s="59">
        <f>SUM(Month!$FD19:FI19)</f>
        <v>31.826</v>
      </c>
      <c r="FJ19" s="59">
        <f>SUM(Month!$FD19:FJ19)</f>
        <v>39.091</v>
      </c>
      <c r="FK19" s="59">
        <f>SUM(Month!$FD19:FK19)</f>
        <v>45.83</v>
      </c>
      <c r="FL19" s="59">
        <f>SUM(Month!$FD19:FL19)</f>
        <v>52.893</v>
      </c>
      <c r="FM19" s="59">
        <f>SUM(Month!$FD19:FM19)</f>
        <v>59.253</v>
      </c>
      <c r="FN19" s="59">
        <f>SUM(Month!$FD19:FN19)</f>
        <v>66.271</v>
      </c>
      <c r="FO19" s="59">
        <f>SUM(Month!$FD19:FO19)</f>
        <v>71.138</v>
      </c>
      <c r="FP19" s="59">
        <f>SUM(Month!$FP19:FP19)</f>
        <v>5.756</v>
      </c>
      <c r="FQ19" s="59">
        <f>SUM(Month!$FP19:FQ19)</f>
        <v>11.817</v>
      </c>
      <c r="FR19" s="59">
        <f>SUM(Month!$FP19:FR19)</f>
        <v>17.787</v>
      </c>
      <c r="FS19" s="59">
        <f>SUM(Month!$FP19:FS19)</f>
        <v>23.199</v>
      </c>
      <c r="FT19" s="59">
        <f>SUM(Month!$FP19:FT19)</f>
        <v>28.467</v>
      </c>
      <c r="FU19" s="59">
        <f>SUM(Month!$FP19:FU19)</f>
        <v>32.018</v>
      </c>
      <c r="FV19" s="59">
        <f>SUM(Month!$FP19:FV19)</f>
        <v>36.521</v>
      </c>
      <c r="FW19" s="59">
        <f>SUM(Month!$FP19:FW19)</f>
        <v>42.111</v>
      </c>
      <c r="FX19" s="59">
        <f>SUM(Month!$FP19:FX19)</f>
        <v>48.213</v>
      </c>
      <c r="FY19" s="59">
        <f>SUM(Month!$FP19:FY19)</f>
        <v>54.451</v>
      </c>
      <c r="FZ19" s="59">
        <f>SUM(Month!$FP19:FZ19)</f>
        <v>60.356</v>
      </c>
      <c r="GA19" s="59">
        <f>SUM(Month!$FP19:GA19)</f>
        <v>67.739</v>
      </c>
      <c r="GB19" s="59">
        <f>SUM(Month!$GB19:GB19)</f>
        <v>6.421</v>
      </c>
      <c r="GC19" s="59">
        <f>SUM(Month!$GB19:GC19)</f>
        <v>12.838</v>
      </c>
      <c r="GD19" s="59">
        <f>SUM(Month!$GB19:GD19)</f>
        <v>22.2</v>
      </c>
      <c r="GE19" s="59">
        <f>SUM(Month!$GB19:GE19)</f>
        <v>28.328</v>
      </c>
      <c r="GF19" s="59">
        <f>SUM(Month!$GB19:GF19)</f>
        <v>36.069</v>
      </c>
      <c r="GG19" s="59">
        <f>SUM(Month!$GB19:GG19)</f>
        <v>42.354</v>
      </c>
      <c r="GH19" s="59">
        <f>SUM(Month!$GB19:GH19)</f>
        <v>47.296</v>
      </c>
      <c r="GI19" s="59">
        <f>SUM(Month!$GB19:GI19)</f>
        <v>52.694</v>
      </c>
      <c r="GJ19" s="59">
        <f>SUM(Month!$GB19:GJ19)</f>
        <v>59.458</v>
      </c>
      <c r="GK19" s="59">
        <f>SUM(Month!$GB19:GK19)</f>
        <v>67.205</v>
      </c>
      <c r="GL19" s="59">
        <f>SUM(Month!$GB19:GL19)</f>
        <v>72.644</v>
      </c>
      <c r="GM19" s="59">
        <f>SUM(Month!$GB19:GM19)</f>
        <v>78.282</v>
      </c>
      <c r="GN19" s="59">
        <f>SUM(Month!$GN19:GN19)</f>
        <v>5.861</v>
      </c>
      <c r="GO19" s="59">
        <f>SUM(Month!$GN19:GO19)</f>
        <v>11.375</v>
      </c>
      <c r="GP19" s="59">
        <f>SUM(Month!$GN19:GP19)</f>
        <v>16.48</v>
      </c>
      <c r="GQ19" s="59">
        <f>SUM(Month!$GN19:GQ19)</f>
        <v>22.546</v>
      </c>
      <c r="GR19" s="59">
        <f>SUM(Month!$GN19:GR19)</f>
        <v>31.204</v>
      </c>
      <c r="GS19" s="59">
        <f>SUM(Month!$GN19:GS19)</f>
        <v>37.102</v>
      </c>
      <c r="GT19" s="59">
        <f>SUM(Month!$GN19:GT19)</f>
        <v>43.299</v>
      </c>
      <c r="GU19" s="59">
        <f>SUM(Month!$GN19:GU19)</f>
        <v>47.858</v>
      </c>
      <c r="GV19" s="59">
        <f>SUM(Month!$GN19:GV19)</f>
        <v>53.1</v>
      </c>
      <c r="GW19" s="59">
        <f>SUM(Month!$GN19:GW19)</f>
        <v>59.03</v>
      </c>
      <c r="GX19" s="59">
        <f>SUM(Month!$GN19:GX19)</f>
        <v>65.119</v>
      </c>
      <c r="GY19" s="59">
        <f>SUM(Month!$GN19:GY19)</f>
        <v>69.286</v>
      </c>
      <c r="GZ19" s="59">
        <f>SUM(Month!$GZ19:GZ19)</f>
        <v>5.529</v>
      </c>
      <c r="HA19" s="59">
        <f>SUM(Month!$GZ19:HA19)</f>
        <v>9.19</v>
      </c>
      <c r="HB19" s="59">
        <f>SUM(Month!$GZ19:HB19)</f>
        <v>15.357</v>
      </c>
      <c r="HC19" s="59">
        <f>SUM(Month!$GZ19:HC19)</f>
        <v>20.764</v>
      </c>
      <c r="HD19" s="59">
        <f>SUM(Month!$GZ19:HD19)</f>
        <v>27.397</v>
      </c>
      <c r="HE19" s="59">
        <f>SUM(Month!$GZ19:HE19)</f>
        <v>32.95</v>
      </c>
      <c r="HF19" s="59">
        <f>SUM(Month!$GZ19:HF19)</f>
        <v>38.41</v>
      </c>
      <c r="HG19" s="59">
        <f>SUM(Month!$GZ19:HG19)</f>
        <v>45.403</v>
      </c>
      <c r="HH19" s="59">
        <f>SUM(Month!$GZ19:HH19)</f>
        <v>51.13</v>
      </c>
      <c r="HI19" s="59">
        <f>SUM(Month!$GZ19:HI19)</f>
        <v>58.129</v>
      </c>
      <c r="HJ19" s="59">
        <f>SUM(Month!$GZ19:HJ19)</f>
        <v>63.964</v>
      </c>
      <c r="HK19" s="59">
        <f>SUM(Month!$GZ19:HK19)</f>
        <v>68.823</v>
      </c>
      <c r="HL19" s="165">
        <f>SUM(Month!$HL19:HL19)</f>
        <v>6.387</v>
      </c>
      <c r="HM19" s="165">
        <f>SUM(Month!$HL19:HM19)</f>
        <v>14.245</v>
      </c>
      <c r="HN19" s="165">
        <f>SUM(Month!$HL19:HN19)</f>
        <v>22.581</v>
      </c>
      <c r="HO19" s="165">
        <f>SUM(Month!$HL19:HO19)</f>
        <v>28.23</v>
      </c>
      <c r="HP19" s="165">
        <f>SUM(Month!$HL19:HP19)</f>
        <v>34.091</v>
      </c>
      <c r="HQ19" s="165">
        <f>SUM(Month!$HL19:HQ19)</f>
        <v>40.353</v>
      </c>
      <c r="HR19" s="165">
        <f>SUM(Month!$HL19:HR19)</f>
        <v>47.703</v>
      </c>
      <c r="HS19" s="165">
        <f>SUM(Month!$HL19:HS19)</f>
        <v>54.367</v>
      </c>
      <c r="HT19" s="205"/>
      <c r="HU19" s="205"/>
      <c r="HV19" s="205"/>
    </row>
    <row r="20" ht="12.75" customHeight="1">
      <c r="A20" s="190">
        <f t="shared" si="3"/>
        <v>16</v>
      </c>
      <c r="B20" s="64" t="s">
        <v>14</v>
      </c>
      <c r="C20" s="59"/>
      <c r="D20" s="59">
        <f>SUM(Month!$D20:D20)</f>
        <v>2.076</v>
      </c>
      <c r="E20" s="59">
        <f>SUM(Month!$D20:E20)</f>
        <v>3.533</v>
      </c>
      <c r="F20" s="59">
        <f>SUM(Month!$D20:F20)</f>
        <v>5.705</v>
      </c>
      <c r="G20" s="59">
        <f>SUM(Month!$D20:G20)</f>
        <v>7.341</v>
      </c>
      <c r="H20" s="59">
        <f>SUM(Month!$D20:H20)</f>
        <v>9.093</v>
      </c>
      <c r="I20" s="59">
        <f>SUM(Month!$D20:I20)</f>
        <v>11.176</v>
      </c>
      <c r="J20" s="59">
        <f>SUM(Month!$D20:J20)</f>
        <v>13.672</v>
      </c>
      <c r="K20" s="59">
        <f>SUM(Month!$D20:K20)</f>
        <v>16.105</v>
      </c>
      <c r="L20" s="59">
        <f>SUM(Month!$D20:L20)</f>
        <v>17.93</v>
      </c>
      <c r="M20" s="59">
        <f>SUM(Month!$D20:M20)</f>
        <v>20.251</v>
      </c>
      <c r="N20" s="59">
        <f>SUM(Month!$D20:N20)</f>
        <v>22.09</v>
      </c>
      <c r="O20" s="59">
        <f>SUM(Month!$D20:O20)</f>
        <v>24.708</v>
      </c>
      <c r="P20" s="59">
        <f>SUM(Month!$P20:P20)</f>
        <v>1.898</v>
      </c>
      <c r="Q20" s="59">
        <f>SUM(Month!$P20:Q20)</f>
        <v>3.518</v>
      </c>
      <c r="R20" s="59">
        <f>SUM(Month!$P20:R20)</f>
        <v>4.97</v>
      </c>
      <c r="S20" s="59">
        <f>SUM(Month!$P20:S20)</f>
        <v>6.88</v>
      </c>
      <c r="T20" s="59">
        <f>SUM(Month!$P20:T20)</f>
        <v>8.954</v>
      </c>
      <c r="U20" s="59">
        <f>SUM(Month!$P20:U20)</f>
        <v>10.922</v>
      </c>
      <c r="V20" s="59">
        <f>SUM(Month!$P20:V20)</f>
        <v>13.293</v>
      </c>
      <c r="W20" s="59">
        <f>SUM(Month!$P20:W20)</f>
        <v>14.987</v>
      </c>
      <c r="X20" s="59">
        <f>SUM(Month!$P20:X20)</f>
        <v>17.154</v>
      </c>
      <c r="Y20" s="59">
        <f>SUM(Month!$P20:Y20)</f>
        <v>19.217</v>
      </c>
      <c r="Z20" s="59">
        <f>SUM(Month!$P20:Z20)</f>
        <v>21.426</v>
      </c>
      <c r="AA20" s="59">
        <f>SUM(Month!$P20:AA20)</f>
        <v>23.223</v>
      </c>
      <c r="AB20" s="59">
        <f>SUM(Month!$AB20:AB20)</f>
        <v>1.619</v>
      </c>
      <c r="AC20" s="59">
        <f>SUM(Month!$AB20:AC20)</f>
        <v>2.77</v>
      </c>
      <c r="AD20" s="59">
        <f>SUM(Month!$AB20:AD20)</f>
        <v>4.803</v>
      </c>
      <c r="AE20" s="59">
        <f>SUM(Month!$AB20:AE20)</f>
        <v>6.896</v>
      </c>
      <c r="AF20" s="59">
        <f>SUM(Month!$AB20:AF20)</f>
        <v>9.106</v>
      </c>
      <c r="AG20" s="59">
        <f>SUM(Month!$AB20:AG20)</f>
        <v>10.768</v>
      </c>
      <c r="AH20" s="59">
        <f>SUM(Month!$AB20:AH20)</f>
        <v>12.528</v>
      </c>
      <c r="AI20" s="59">
        <f>SUM(Month!$AB20:AI20)</f>
        <v>14.538</v>
      </c>
      <c r="AJ20" s="59">
        <f>SUM(Month!$AB20:AJ20)</f>
        <v>16.761</v>
      </c>
      <c r="AK20" s="59">
        <f>SUM(Month!$AB20:AK20)</f>
        <v>19.189</v>
      </c>
      <c r="AL20" s="59">
        <f>SUM(Month!$AB20:AL20)</f>
        <v>21.077</v>
      </c>
      <c r="AM20" s="59">
        <f>SUM(Month!$AB20:AM20)</f>
        <v>22.999</v>
      </c>
      <c r="AN20" s="59">
        <f>SUM(Month!$AN20:AN20)</f>
        <v>1.576</v>
      </c>
      <c r="AO20" s="59">
        <f>SUM(Month!$AN20:AO20)</f>
        <v>3.222</v>
      </c>
      <c r="AP20" s="59">
        <f>SUM(Month!$AN20:AP20)</f>
        <v>5.155</v>
      </c>
      <c r="AQ20" s="59">
        <f>SUM(Month!$AN20:AQ20)</f>
        <v>7.366</v>
      </c>
      <c r="AR20" s="59">
        <f>SUM(Month!$AN20:AR20)</f>
        <v>9.012</v>
      </c>
      <c r="AS20" s="59">
        <f>SUM(Month!$AN20:AS20)</f>
        <v>10.836</v>
      </c>
      <c r="AT20" s="59">
        <f>SUM(Month!$AN20:AT20)</f>
        <v>13.191</v>
      </c>
      <c r="AU20" s="59">
        <f>SUM(Month!$AN20:AU20)</f>
        <v>15.32</v>
      </c>
      <c r="AV20" s="59">
        <f>SUM(Month!$AN20:AV20)</f>
        <v>17.402</v>
      </c>
      <c r="AW20" s="59">
        <f>SUM(Month!$AN20:AW20)</f>
        <v>20.714</v>
      </c>
      <c r="AX20" s="59">
        <f>SUM(Month!$AN20:AX20)</f>
        <v>23.08</v>
      </c>
      <c r="AY20" s="59">
        <f>SUM(Month!$AN20:AY20)</f>
        <v>25.743</v>
      </c>
      <c r="AZ20" s="59">
        <f>SUM(Month!$AZ20:AZ20)</f>
        <v>2.325</v>
      </c>
      <c r="BA20" s="59">
        <f>SUM(Month!$AZ20:BA20)</f>
        <v>5.396</v>
      </c>
      <c r="BB20" s="59">
        <f>SUM(Month!$AZ20:BB20)</f>
        <v>8.488</v>
      </c>
      <c r="BC20" s="59">
        <f>SUM(Month!$AZ20:BC20)</f>
        <v>12.461</v>
      </c>
      <c r="BD20" s="59">
        <f>SUM(Month!$AZ20:BD20)</f>
        <v>15.302</v>
      </c>
      <c r="BE20" s="59">
        <f>SUM(Month!$AZ20:BE20)</f>
        <v>19.148</v>
      </c>
      <c r="BF20" s="59">
        <f>SUM(Month!$AZ20:BF20)</f>
        <v>22.787</v>
      </c>
      <c r="BG20" s="59">
        <f>SUM(Month!$AZ20:BG20)</f>
        <v>26.372</v>
      </c>
      <c r="BH20" s="59">
        <f>SUM(Month!$AZ20:BH20)</f>
        <v>28.851</v>
      </c>
      <c r="BI20" s="59">
        <f>SUM(Month!$AZ20:BI20)</f>
        <v>31.842</v>
      </c>
      <c r="BJ20" s="59">
        <f>SUM(Month!$AZ20:BJ20)</f>
        <v>34.243</v>
      </c>
      <c r="BK20" s="59">
        <f>SUM(Month!$AZ20:BK20)</f>
        <v>37.877</v>
      </c>
      <c r="BL20" s="59">
        <f>SUM(Month!$BL20:BL20)</f>
        <v>3.112</v>
      </c>
      <c r="BM20" s="59">
        <f>SUM(Month!$BL20:BM20)</f>
        <v>6.042</v>
      </c>
      <c r="BN20" s="59">
        <f>SUM(Month!$BL20:BN20)</f>
        <v>8.717</v>
      </c>
      <c r="BO20" s="59">
        <f>SUM(Month!$BL20:BO20)</f>
        <v>12.097</v>
      </c>
      <c r="BP20" s="59">
        <f>SUM(Month!$BL20:BP20)</f>
        <v>15.832</v>
      </c>
      <c r="BQ20" s="59">
        <f>SUM(Month!$BL20:BQ20)</f>
        <v>18.149</v>
      </c>
      <c r="BR20" s="59">
        <f>SUM(Month!$BL20:BR20)</f>
        <v>21.723</v>
      </c>
      <c r="BS20" s="59">
        <f>SUM(Month!$BL20:BS20)</f>
        <v>24.406</v>
      </c>
      <c r="BT20" s="59">
        <f>SUM(Month!$BL20:BT20)</f>
        <v>27.539</v>
      </c>
      <c r="BU20" s="59">
        <f>SUM(Month!$BL20:BU20)</f>
        <v>30.605</v>
      </c>
      <c r="BV20" s="59">
        <f>SUM(Month!$BL20:BV20)</f>
        <v>34.137</v>
      </c>
      <c r="BW20" s="59">
        <f>SUM(Month!$BL20:BW20)</f>
        <v>36.476</v>
      </c>
      <c r="BX20" s="59">
        <f>SUM(Month!$BX20:BX20)</f>
        <v>2.667</v>
      </c>
      <c r="BY20" s="59">
        <f>SUM(Month!$BX20:BY20)</f>
        <v>5.616</v>
      </c>
      <c r="BZ20" s="59">
        <f>SUM(Month!$BX20:BZ20)</f>
        <v>8.698</v>
      </c>
      <c r="CA20" s="59">
        <f>SUM(Month!$BX20:CA20)</f>
        <v>11.772</v>
      </c>
      <c r="CB20" s="59">
        <f>SUM(Month!$BX20:CB20)</f>
        <v>15.079</v>
      </c>
      <c r="CC20" s="59">
        <f>SUM(Month!$BX20:CC20)</f>
        <v>18.396</v>
      </c>
      <c r="CD20" s="59">
        <f>SUM(Month!$BX20:CD20)</f>
        <v>21.618</v>
      </c>
      <c r="CE20" s="59">
        <f>SUM(Month!$BX20:CE20)</f>
        <v>24.733</v>
      </c>
      <c r="CF20" s="59">
        <f>SUM(Month!$BX20:CF20)</f>
        <v>27.914</v>
      </c>
      <c r="CG20" s="59">
        <f>SUM(Month!$BX20:CG20)</f>
        <v>31.449</v>
      </c>
      <c r="CH20" s="59">
        <f>SUM(Month!$BX20:CH20)</f>
        <v>34.769</v>
      </c>
      <c r="CI20" s="59">
        <f>SUM(Month!$BX20:CI20)</f>
        <v>38.382</v>
      </c>
      <c r="CJ20" s="59">
        <f>SUM(Month!$CJ20:CJ20)</f>
        <v>3.164</v>
      </c>
      <c r="CK20" s="59">
        <f>SUM(Month!$CJ20:CK20)</f>
        <v>6.227</v>
      </c>
      <c r="CL20" s="59">
        <f>SUM(Month!$CJ20:CL20)</f>
        <v>10.206</v>
      </c>
      <c r="CM20" s="59">
        <f>SUM(Month!$CJ20:CM20)</f>
        <v>14.297</v>
      </c>
      <c r="CN20" s="59">
        <f>SUM(Month!$CJ20:CN20)</f>
        <v>18.141</v>
      </c>
      <c r="CO20" s="59">
        <f>SUM(Month!$CJ20:CO20)</f>
        <v>22.42</v>
      </c>
      <c r="CP20" s="59">
        <f>SUM(Month!$CJ20:CP20)</f>
        <v>26.526</v>
      </c>
      <c r="CQ20" s="59">
        <f>SUM(Month!$CJ20:CQ20)</f>
        <v>29.462</v>
      </c>
      <c r="CR20" s="59">
        <f>SUM(Month!$CJ20:CR20)</f>
        <v>32.495</v>
      </c>
      <c r="CS20" s="59">
        <f>SUM(Month!$CJ20:CS20)</f>
        <v>36.45</v>
      </c>
      <c r="CT20" s="59">
        <f>SUM(Month!$CJ20:CT20)</f>
        <v>40.293</v>
      </c>
      <c r="CU20" s="59">
        <f>SUM(Month!$CJ20:CU20)</f>
        <v>44.557</v>
      </c>
      <c r="CV20" s="59">
        <f>SUM(Month!$CV20:CV20)</f>
        <v>3.363</v>
      </c>
      <c r="CW20" s="59">
        <f>SUM(Month!$CV20:CW20)</f>
        <v>5.823</v>
      </c>
      <c r="CX20" s="59">
        <f>SUM(Month!$CV20:CX20)</f>
        <v>10.226</v>
      </c>
      <c r="CY20" s="59">
        <f>SUM(Month!$CV20:CY20)</f>
        <v>13.532</v>
      </c>
      <c r="CZ20" s="59">
        <f>SUM(Month!$CV20:CZ20)</f>
        <v>18.179</v>
      </c>
      <c r="DA20" s="59">
        <f>SUM(Month!$CV20:DA20)</f>
        <v>21.423</v>
      </c>
      <c r="DB20" s="59">
        <f>SUM(Month!$CV20:DB20)</f>
        <v>25.137</v>
      </c>
      <c r="DC20" s="59">
        <f>SUM(Month!$CV20:DC20)</f>
        <v>31.17</v>
      </c>
      <c r="DD20" s="59">
        <f>SUM(Month!$CV20:DD20)</f>
        <v>36.029</v>
      </c>
      <c r="DE20" s="59">
        <f>SUM(Month!$CV20:DE20)</f>
        <v>40.464</v>
      </c>
      <c r="DF20" s="59">
        <f>SUM(Month!$CV20:DF20)</f>
        <v>44.553</v>
      </c>
      <c r="DG20" s="59">
        <f>SUM(Month!$CV20:DG20)</f>
        <v>49.171</v>
      </c>
      <c r="DH20" s="59">
        <f>SUM(Month!$DH20:DH20)</f>
        <v>4.284</v>
      </c>
      <c r="DI20" s="59">
        <f>SUM(Month!$DH20:DI20)</f>
        <v>7.956</v>
      </c>
      <c r="DJ20" s="59">
        <f>SUM(Month!$DH20:DJ20)</f>
        <v>11.694</v>
      </c>
      <c r="DK20" s="59">
        <f>SUM(Month!$DH20:DK20)</f>
        <v>16.044</v>
      </c>
      <c r="DL20" s="59">
        <f>SUM(Month!$DH20:DL20)</f>
        <v>20.301</v>
      </c>
      <c r="DM20" s="59">
        <f>SUM(Month!$DH20:DM20)</f>
        <v>24.028</v>
      </c>
      <c r="DN20" s="59">
        <f>SUM(Month!$DH20:DN20)</f>
        <v>28.979</v>
      </c>
      <c r="DO20" s="59">
        <f>SUM(Month!$DH20:DO20)</f>
        <v>34.222</v>
      </c>
      <c r="DP20" s="59">
        <f>SUM(Month!$DH20:DP20)</f>
        <v>38.608</v>
      </c>
      <c r="DQ20" s="59">
        <f>SUM(Month!$DH20:DQ20)</f>
        <v>43.549</v>
      </c>
      <c r="DR20" s="59">
        <f>SUM(Month!$DH20:DR20)</f>
        <v>48.054</v>
      </c>
      <c r="DS20" s="59">
        <f>SUM(Month!$DH20:DS20)</f>
        <v>52.836</v>
      </c>
      <c r="DT20" s="59">
        <f>SUM(Month!$DT20:DT20)</f>
        <v>4.267</v>
      </c>
      <c r="DU20" s="59">
        <f>SUM(Month!$DT20:DU20)</f>
        <v>8.112</v>
      </c>
      <c r="DV20" s="59">
        <f>SUM(Month!$DT20:DV20)</f>
        <v>12.081</v>
      </c>
      <c r="DW20" s="59">
        <f>SUM(Month!$DT20:DW20)</f>
        <v>17.739</v>
      </c>
      <c r="DX20" s="59">
        <f>SUM(Month!$DT20:DX20)</f>
        <v>21.45</v>
      </c>
      <c r="DY20" s="59">
        <f>SUM(Month!$DT20:DY20)</f>
        <v>25.814</v>
      </c>
      <c r="DZ20" s="59">
        <f>SUM(Month!$DT20:DZ20)</f>
        <v>31.17</v>
      </c>
      <c r="EA20" s="59">
        <f>SUM(Month!$DT20:EA20)</f>
        <v>36.318</v>
      </c>
      <c r="EB20" s="59">
        <f>SUM(Month!$DT20:EB20)</f>
        <v>40.861</v>
      </c>
      <c r="EC20" s="59">
        <f>SUM(Month!$DT20:EC20)</f>
        <v>45.482</v>
      </c>
      <c r="ED20" s="59">
        <f>SUM(Month!$DT20:ED20)</f>
        <v>49.601</v>
      </c>
      <c r="EE20" s="59">
        <f>SUM(Month!$DT20:EE20)</f>
        <v>54.778</v>
      </c>
      <c r="EF20" s="59">
        <f>SUM(Month!$EF20:EF20)</f>
        <v>4.859</v>
      </c>
      <c r="EG20" s="59">
        <f>SUM(Month!$EF20:EG20)</f>
        <v>9.278</v>
      </c>
      <c r="EH20" s="59">
        <f>SUM(Month!$EF20:EH20)</f>
        <v>14.142</v>
      </c>
      <c r="EI20" s="59">
        <f>SUM(Month!$EF20:EI20)</f>
        <v>20.192</v>
      </c>
      <c r="EJ20" s="59">
        <f>SUM(Month!$EF20:EJ20)</f>
        <v>24.838</v>
      </c>
      <c r="EK20" s="59">
        <f>SUM(Month!$EF20:EK20)</f>
        <v>30.176</v>
      </c>
      <c r="EL20" s="59">
        <f>SUM(Month!$EF20:EL20)</f>
        <v>35.807</v>
      </c>
      <c r="EM20" s="59">
        <f>SUM(Month!$EF20:EM20)</f>
        <v>40.21</v>
      </c>
      <c r="EN20" s="59">
        <f>SUM(Month!$EF20:EN20)</f>
        <v>45.993</v>
      </c>
      <c r="EO20" s="59">
        <f>SUM(Month!$EF20:EO20)</f>
        <v>52.412</v>
      </c>
      <c r="EP20" s="59">
        <f>SUM(Month!$EF20:EP20)</f>
        <v>58.282</v>
      </c>
      <c r="EQ20" s="59">
        <f>SUM(Month!$EF20:EQ20)</f>
        <v>64.613</v>
      </c>
      <c r="ER20" s="59">
        <f>SUM(Month!$ER20:ER20)</f>
        <v>5.476</v>
      </c>
      <c r="ES20" s="59">
        <f>SUM(Month!$ER20:ES20)</f>
        <v>10.164</v>
      </c>
      <c r="ET20" s="59">
        <f>SUM(Month!$ER20:ET20)</f>
        <v>15.575</v>
      </c>
      <c r="EU20" s="59">
        <f>SUM(Month!$ER20:EU20)</f>
        <v>22.417</v>
      </c>
      <c r="EV20" s="59">
        <f>SUM(Month!$ER20:EV20)</f>
        <v>26.971</v>
      </c>
      <c r="EW20" s="59">
        <f>SUM(Month!$ER20:EW20)</f>
        <v>31.891</v>
      </c>
      <c r="EX20" s="59">
        <f>SUM(Month!$ER20:EX20)</f>
        <v>37.916</v>
      </c>
      <c r="EY20" s="59">
        <f>SUM(Month!$ER20:EY20)</f>
        <v>45.602</v>
      </c>
      <c r="EZ20" s="59">
        <f>SUM(Month!$ER20:EZ20)</f>
        <v>53.212</v>
      </c>
      <c r="FA20" s="59">
        <f>SUM(Month!$ER20:FA20)</f>
        <v>60.042</v>
      </c>
      <c r="FB20" s="59">
        <f>SUM(Month!$ER20:FB20)</f>
        <v>67.529</v>
      </c>
      <c r="FC20" s="59">
        <f>SUM(Month!$ER20:FC20)</f>
        <v>74.232</v>
      </c>
      <c r="FD20" s="59">
        <f>SUM(Month!$FD20:FD20)</f>
        <v>5.443</v>
      </c>
      <c r="FE20" s="59">
        <f>SUM(Month!$FD20:FE20)</f>
        <v>11.543</v>
      </c>
      <c r="FF20" s="59">
        <f>SUM(Month!$FD20:FF20)</f>
        <v>19.901</v>
      </c>
      <c r="FG20" s="59">
        <f>SUM(Month!$FD20:FG20)</f>
        <v>26.151</v>
      </c>
      <c r="FH20" s="59">
        <f>SUM(Month!$FD20:FH20)</f>
        <v>34.206</v>
      </c>
      <c r="FI20" s="59">
        <f>SUM(Month!$FD20:FI20)</f>
        <v>40.779</v>
      </c>
      <c r="FJ20" s="59">
        <f>SUM(Month!$FD20:FJ20)</f>
        <v>45.889</v>
      </c>
      <c r="FK20" s="59">
        <f>SUM(Month!$FD20:FK20)</f>
        <v>53.247</v>
      </c>
      <c r="FL20" s="59">
        <f>SUM(Month!$FD20:FL20)</f>
        <v>59.349</v>
      </c>
      <c r="FM20" s="59">
        <f>SUM(Month!$FD20:FM20)</f>
        <v>65.849</v>
      </c>
      <c r="FN20" s="59">
        <f>SUM(Month!$FD20:FN20)</f>
        <v>72.952</v>
      </c>
      <c r="FO20" s="59">
        <f>SUM(Month!$FD20:FO20)</f>
        <v>78.54</v>
      </c>
      <c r="FP20" s="59">
        <f>SUM(Month!$FP20:FP20)</f>
        <v>4.835</v>
      </c>
      <c r="FQ20" s="59">
        <f>SUM(Month!$FP20:FQ20)</f>
        <v>10.32</v>
      </c>
      <c r="FR20" s="59">
        <f>SUM(Month!$FP20:FR20)</f>
        <v>16.605</v>
      </c>
      <c r="FS20" s="59">
        <f>SUM(Month!$FP20:FS20)</f>
        <v>21.161</v>
      </c>
      <c r="FT20" s="59">
        <f>SUM(Month!$FP20:FT20)</f>
        <v>26.86</v>
      </c>
      <c r="FU20" s="59">
        <f>SUM(Month!$FP20:FU20)</f>
        <v>32.079</v>
      </c>
      <c r="FV20" s="59">
        <f>SUM(Month!$FP20:FV20)</f>
        <v>38.608</v>
      </c>
      <c r="FW20" s="59">
        <f>SUM(Month!$FP20:FW20)</f>
        <v>45.484</v>
      </c>
      <c r="FX20" s="59">
        <f>SUM(Month!$FP20:FX20)</f>
        <v>51.38</v>
      </c>
      <c r="FY20" s="59">
        <f>SUM(Month!$FP20:FY20)</f>
        <v>59.69</v>
      </c>
      <c r="FZ20" s="59">
        <f>SUM(Month!$FP20:FZ20)</f>
        <v>66.279</v>
      </c>
      <c r="GA20" s="59">
        <f>SUM(Month!$FP20:GA20)</f>
        <v>72.934</v>
      </c>
      <c r="GB20" s="59">
        <f>SUM(Month!$GB20:GB20)</f>
        <v>6.58</v>
      </c>
      <c r="GC20" s="59">
        <f>SUM(Month!$GB20:GC20)</f>
        <v>13.61</v>
      </c>
      <c r="GD20" s="59">
        <f>SUM(Month!$GB20:GD20)</f>
        <v>19.67</v>
      </c>
      <c r="GE20" s="59">
        <f>SUM(Month!$GB20:GE20)</f>
        <v>26.169</v>
      </c>
      <c r="GF20" s="59">
        <f>SUM(Month!$GB20:GF20)</f>
        <v>32.867</v>
      </c>
      <c r="GG20" s="59">
        <f>SUM(Month!$GB20:GG20)</f>
        <v>38.538</v>
      </c>
      <c r="GH20" s="59">
        <f>SUM(Month!$GB20:GH20)</f>
        <v>44.793</v>
      </c>
      <c r="GI20" s="59">
        <f>SUM(Month!$GB20:GI20)</f>
        <v>52.093</v>
      </c>
      <c r="GJ20" s="59">
        <f>SUM(Month!$GB20:GJ20)</f>
        <v>57.463</v>
      </c>
      <c r="GK20" s="59">
        <f>SUM(Month!$GB20:GK20)</f>
        <v>63.513</v>
      </c>
      <c r="GL20" s="59">
        <f>SUM(Month!$GB20:GL20)</f>
        <v>69.721</v>
      </c>
      <c r="GM20" s="59">
        <f>SUM(Month!$GB20:GM20)</f>
        <v>75.96</v>
      </c>
      <c r="GN20" s="59">
        <f>SUM(Month!$GN20:GN20)</f>
        <v>5.658</v>
      </c>
      <c r="GO20" s="59">
        <f>SUM(Month!$GN20:GO20)</f>
        <v>10.751</v>
      </c>
      <c r="GP20" s="59">
        <f>SUM(Month!$GN20:GP20)</f>
        <v>16.895</v>
      </c>
      <c r="GQ20" s="59">
        <f>SUM(Month!$GN20:GQ20)</f>
        <v>23.547</v>
      </c>
      <c r="GR20" s="59">
        <f>SUM(Month!$GN20:GR20)</f>
        <v>30.531</v>
      </c>
      <c r="GS20" s="59">
        <f>SUM(Month!$GN20:GS20)</f>
        <v>36.98</v>
      </c>
      <c r="GT20" s="59">
        <f>SUM(Month!$GN20:GT20)</f>
        <v>44.863</v>
      </c>
      <c r="GU20" s="59">
        <f>SUM(Month!$GN20:GU20)</f>
        <v>51.22</v>
      </c>
      <c r="GV20" s="59">
        <f>SUM(Month!$GN20:GV20)</f>
        <v>57.1</v>
      </c>
      <c r="GW20" s="59">
        <f>SUM(Month!$GN20:GW20)</f>
        <v>63.064</v>
      </c>
      <c r="GX20" s="59">
        <f>SUM(Month!$GN20:GX20)</f>
        <v>69.798</v>
      </c>
      <c r="GY20" s="59">
        <f>SUM(Month!$GN20:GY20)</f>
        <v>77.139</v>
      </c>
      <c r="GZ20" s="59">
        <f>SUM(Month!$GZ20:GZ20)</f>
        <v>5.144</v>
      </c>
      <c r="HA20" s="59">
        <f>SUM(Month!$GZ20:HA20)</f>
        <v>11.498</v>
      </c>
      <c r="HB20" s="59">
        <f>SUM(Month!$GZ20:HB20)</f>
        <v>18.517</v>
      </c>
      <c r="HC20" s="59">
        <f>SUM(Month!$GZ20:HC20)</f>
        <v>25.81</v>
      </c>
      <c r="HD20" s="59">
        <f>SUM(Month!$GZ20:HD20)</f>
        <v>32.961</v>
      </c>
      <c r="HE20" s="59">
        <f>SUM(Month!$GZ20:HE20)</f>
        <v>40.593</v>
      </c>
      <c r="HF20" s="59">
        <f>SUM(Month!$GZ20:HF20)</f>
        <v>47.633</v>
      </c>
      <c r="HG20" s="59">
        <f>SUM(Month!$GZ20:HG20)</f>
        <v>55.17</v>
      </c>
      <c r="HH20" s="59">
        <f>SUM(Month!$GZ20:HH20)</f>
        <v>62.259</v>
      </c>
      <c r="HI20" s="59">
        <f>SUM(Month!$GZ20:HI20)</f>
        <v>68.391</v>
      </c>
      <c r="HJ20" s="59">
        <f>SUM(Month!$GZ20:HJ20)</f>
        <v>74.463</v>
      </c>
      <c r="HK20" s="59">
        <f>SUM(Month!$GZ20:HK20)</f>
        <v>81.947</v>
      </c>
      <c r="HL20" s="165">
        <f>SUM(Month!$HL20:HL20)</f>
        <v>5.611</v>
      </c>
      <c r="HM20" s="165">
        <f>SUM(Month!$HL20:HM20)</f>
        <v>11.589</v>
      </c>
      <c r="HN20" s="165">
        <f>SUM(Month!$HL20:HN20)</f>
        <v>19.823</v>
      </c>
      <c r="HO20" s="165">
        <f>SUM(Month!$HL20:HO20)</f>
        <v>26.881</v>
      </c>
      <c r="HP20" s="165">
        <f>SUM(Month!$HL20:HP20)</f>
        <v>35.332</v>
      </c>
      <c r="HQ20" s="165">
        <f>SUM(Month!$HL20:HQ20)</f>
        <v>42.757</v>
      </c>
      <c r="HR20" s="165">
        <f>SUM(Month!$HL20:HR20)</f>
        <v>52.11</v>
      </c>
      <c r="HS20" s="165">
        <f>SUM(Month!$HL20:HS20)</f>
        <v>61.726</v>
      </c>
      <c r="HT20" s="205"/>
      <c r="HU20" s="205"/>
      <c r="HV20" s="205"/>
    </row>
    <row r="21" ht="13.5" customHeight="1">
      <c r="A21" s="190">
        <f t="shared" si="3"/>
        <v>17</v>
      </c>
      <c r="B21" s="54" t="s">
        <v>16</v>
      </c>
      <c r="C21" s="55"/>
      <c r="D21" s="55">
        <f>SUM(Month!$D21:D21)</f>
        <v>2.031</v>
      </c>
      <c r="E21" s="55">
        <f>SUM(Month!$D21:E21)</f>
        <v>3.488</v>
      </c>
      <c r="F21" s="55">
        <f>SUM(Month!$D21:F21)</f>
        <v>5.622</v>
      </c>
      <c r="G21" s="55">
        <f>SUM(Month!$D21:G21)</f>
        <v>7.91</v>
      </c>
      <c r="H21" s="55">
        <f>SUM(Month!$D21:H21)</f>
        <v>9.714</v>
      </c>
      <c r="I21" s="55">
        <f>SUM(Month!$D21:I21)</f>
        <v>11.742</v>
      </c>
      <c r="J21" s="55">
        <f>SUM(Month!$D21:J21)</f>
        <v>14.39</v>
      </c>
      <c r="K21" s="55">
        <f>SUM(Month!$D21:K21)</f>
        <v>16.752</v>
      </c>
      <c r="L21" s="55">
        <f>SUM(Month!$D21:L21)</f>
        <v>18.436</v>
      </c>
      <c r="M21" s="55">
        <f>SUM(Month!$D21:M21)</f>
        <v>21.493</v>
      </c>
      <c r="N21" s="55">
        <f>SUM(Month!$D21:N21)</f>
        <v>24.825</v>
      </c>
      <c r="O21" s="55">
        <f>SUM(Month!$D21:O21)</f>
        <v>26.507</v>
      </c>
      <c r="P21" s="55">
        <f>SUM(Month!$P21:P21)</f>
        <v>1.329</v>
      </c>
      <c r="Q21" s="55">
        <f>SUM(Month!$P21:Q21)</f>
        <v>2.916</v>
      </c>
      <c r="R21" s="55">
        <f>SUM(Month!$P21:R21)</f>
        <v>6.006</v>
      </c>
      <c r="S21" s="55">
        <f>SUM(Month!$P21:S21)</f>
        <v>9.356</v>
      </c>
      <c r="T21" s="55">
        <f>SUM(Month!$P21:T21)</f>
        <v>11.268</v>
      </c>
      <c r="U21" s="55">
        <f>SUM(Month!$P21:U21)</f>
        <v>12.432</v>
      </c>
      <c r="V21" s="55">
        <f>SUM(Month!$P21:V21)</f>
        <v>13.79</v>
      </c>
      <c r="W21" s="55">
        <f>SUM(Month!$P21:W21)</f>
        <v>16.354</v>
      </c>
      <c r="X21" s="55">
        <f>SUM(Month!$P21:X21)</f>
        <v>18.992</v>
      </c>
      <c r="Y21" s="55">
        <f>SUM(Month!$P21:Y21)</f>
        <v>21.857</v>
      </c>
      <c r="Z21" s="55">
        <f>SUM(Month!$P21:Z21)</f>
        <v>23.674</v>
      </c>
      <c r="AA21" s="55">
        <f>SUM(Month!$P21:AA21)</f>
        <v>25.214</v>
      </c>
      <c r="AB21" s="55">
        <f>SUM(Month!$AB21:AB21)</f>
        <v>1.689</v>
      </c>
      <c r="AC21" s="55">
        <f>SUM(Month!$AB21:AC21)</f>
        <v>3.632</v>
      </c>
      <c r="AD21" s="55">
        <f>SUM(Month!$AB21:AD21)</f>
        <v>5.432</v>
      </c>
      <c r="AE21" s="55">
        <f>SUM(Month!$AB21:AE21)</f>
        <v>6.675</v>
      </c>
      <c r="AF21" s="55">
        <f>SUM(Month!$AB21:AF21)</f>
        <v>9.097</v>
      </c>
      <c r="AG21" s="55">
        <f>SUM(Month!$AB21:AG21)</f>
        <v>11.244</v>
      </c>
      <c r="AH21" s="55">
        <f>SUM(Month!$AB21:AH21)</f>
        <v>13.451</v>
      </c>
      <c r="AI21" s="55">
        <f>SUM(Month!$AB21:AI21)</f>
        <v>16.62</v>
      </c>
      <c r="AJ21" s="55">
        <f>SUM(Month!$AB21:AJ21)</f>
        <v>18.398</v>
      </c>
      <c r="AK21" s="55">
        <f>SUM(Month!$AB21:AK21)</f>
        <v>20.631</v>
      </c>
      <c r="AL21" s="55">
        <f>SUM(Month!$AB21:AL21)</f>
        <v>22.366</v>
      </c>
      <c r="AM21" s="55">
        <f>SUM(Month!$AB21:AM21)</f>
        <v>23.354</v>
      </c>
      <c r="AN21" s="55">
        <f>SUM(Month!$AN21:AN21)</f>
        <v>0.483</v>
      </c>
      <c r="AO21" s="55">
        <f>SUM(Month!$AN21:AO21)</f>
        <v>1.207</v>
      </c>
      <c r="AP21" s="55">
        <f>SUM(Month!$AN21:AP21)</f>
        <v>1.904</v>
      </c>
      <c r="AQ21" s="55">
        <f>SUM(Month!$AN21:AQ21)</f>
        <v>3.099</v>
      </c>
      <c r="AR21" s="55">
        <f>SUM(Month!$AN21:AR21)</f>
        <v>4.238</v>
      </c>
      <c r="AS21" s="55">
        <f>SUM(Month!$AN21:AS21)</f>
        <v>5.942</v>
      </c>
      <c r="AT21" s="55">
        <f>SUM(Month!$AN21:AT21)</f>
        <v>7.696</v>
      </c>
      <c r="AU21" s="55">
        <f>SUM(Month!$AN21:AU21)</f>
        <v>9.515</v>
      </c>
      <c r="AV21" s="55">
        <f>SUM(Month!$AN21:AV21)</f>
        <v>11.115</v>
      </c>
      <c r="AW21" s="55">
        <f>SUM(Month!$AN21:AW21)</f>
        <v>13.231</v>
      </c>
      <c r="AX21" s="55">
        <f>SUM(Month!$AN21:AX21)</f>
        <v>14.662</v>
      </c>
      <c r="AY21" s="55">
        <f>SUM(Month!$AN21:AY21)</f>
        <v>16.933</v>
      </c>
      <c r="AZ21" s="55">
        <f>SUM(Month!$AZ21:AZ21)</f>
        <v>1.094</v>
      </c>
      <c r="BA21" s="55">
        <f>SUM(Month!$AZ21:BA21)</f>
        <v>2.086</v>
      </c>
      <c r="BB21" s="55">
        <f>SUM(Month!$AZ21:BB21)</f>
        <v>4.786</v>
      </c>
      <c r="BC21" s="55">
        <f>SUM(Month!$AZ21:BC21)</f>
        <v>7.461</v>
      </c>
      <c r="BD21" s="55">
        <f>SUM(Month!$AZ21:BD21)</f>
        <v>8.94</v>
      </c>
      <c r="BE21" s="55">
        <f>SUM(Month!$AZ21:BE21)</f>
        <v>11.027</v>
      </c>
      <c r="BF21" s="55">
        <f>SUM(Month!$AZ21:BF21)</f>
        <v>13.306</v>
      </c>
      <c r="BG21" s="55">
        <f>SUM(Month!$AZ21:BG21)</f>
        <v>16.528</v>
      </c>
      <c r="BH21" s="55">
        <f>SUM(Month!$AZ21:BH21)</f>
        <v>18.9</v>
      </c>
      <c r="BI21" s="55">
        <f>SUM(Month!$AZ21:BI21)</f>
        <v>23.484</v>
      </c>
      <c r="BJ21" s="55">
        <f>SUM(Month!$AZ21:BJ21)</f>
        <v>25.872</v>
      </c>
      <c r="BK21" s="55">
        <f>SUM(Month!$AZ21:BK21)</f>
        <v>28.649</v>
      </c>
      <c r="BL21" s="55">
        <f>SUM(Month!$BL21:BL21)</f>
        <v>3.268</v>
      </c>
      <c r="BM21" s="55">
        <f>SUM(Month!$BL21:BM21)</f>
        <v>4.397</v>
      </c>
      <c r="BN21" s="55">
        <f>SUM(Month!$BL21:BN21)</f>
        <v>6.177</v>
      </c>
      <c r="BO21" s="55">
        <f>SUM(Month!$BL21:BO21)</f>
        <v>7.174</v>
      </c>
      <c r="BP21" s="55">
        <f>SUM(Month!$BL21:BP21)</f>
        <v>7.682</v>
      </c>
      <c r="BQ21" s="55">
        <f>SUM(Month!$BL21:BQ21)</f>
        <v>9.108</v>
      </c>
      <c r="BR21" s="55">
        <f>SUM(Month!$BL21:BR21)</f>
        <v>10.516</v>
      </c>
      <c r="BS21" s="55">
        <f>SUM(Month!$BL21:BS21)</f>
        <v>13.307</v>
      </c>
      <c r="BT21" s="55">
        <f>SUM(Month!$BL21:BT21)</f>
        <v>15.303</v>
      </c>
      <c r="BU21" s="55">
        <f>SUM(Month!$BL21:BU21)</f>
        <v>17.333</v>
      </c>
      <c r="BV21" s="55">
        <f>SUM(Month!$BL21:BV21)</f>
        <v>18.562</v>
      </c>
      <c r="BW21" s="55">
        <f>SUM(Month!$BL21:BW21)</f>
        <v>19.82</v>
      </c>
      <c r="BX21" s="55">
        <f>SUM(Month!$BX21:BX21)</f>
        <v>0.656</v>
      </c>
      <c r="BY21" s="55">
        <f>SUM(Month!$BX21:BY21)</f>
        <v>1.574</v>
      </c>
      <c r="BZ21" s="55">
        <f>SUM(Month!$BX21:BZ21)</f>
        <v>3.234</v>
      </c>
      <c r="CA21" s="55">
        <f>SUM(Month!$BX21:CA21)</f>
        <v>4.409</v>
      </c>
      <c r="CB21" s="55">
        <f>SUM(Month!$BX21:CB21)</f>
        <v>6.214</v>
      </c>
      <c r="CC21" s="55">
        <f>SUM(Month!$BX21:CC21)</f>
        <v>6.97</v>
      </c>
      <c r="CD21" s="55">
        <f>SUM(Month!$BX21:CD21)</f>
        <v>7.925</v>
      </c>
      <c r="CE21" s="55">
        <f>SUM(Month!$BX21:CE21)</f>
        <v>10.538</v>
      </c>
      <c r="CF21" s="55">
        <f>SUM(Month!$BX21:CF21)</f>
        <v>12.633</v>
      </c>
      <c r="CG21" s="55">
        <f>SUM(Month!$BX21:CG21)</f>
        <v>15.164</v>
      </c>
      <c r="CH21" s="55">
        <f>SUM(Month!$BX21:CH21)</f>
        <v>16.288</v>
      </c>
      <c r="CI21" s="55">
        <f>SUM(Month!$BX21:CI21)</f>
        <v>17.448</v>
      </c>
      <c r="CJ21" s="55">
        <f>SUM(Month!$CJ21:CJ21)</f>
        <v>0.731</v>
      </c>
      <c r="CK21" s="55">
        <f>SUM(Month!$CJ21:CK21)</f>
        <v>2.394</v>
      </c>
      <c r="CL21" s="55">
        <f>SUM(Month!$CJ21:CL21)</f>
        <v>3.933</v>
      </c>
      <c r="CM21" s="55">
        <f>SUM(Month!$CJ21:CM21)</f>
        <v>5.163</v>
      </c>
      <c r="CN21" s="55">
        <f>SUM(Month!$CJ21:CN21)</f>
        <v>6.742</v>
      </c>
      <c r="CO21" s="55">
        <f>SUM(Month!$CJ21:CO21)</f>
        <v>8.779</v>
      </c>
      <c r="CP21" s="55">
        <f>SUM(Month!$CJ21:CP21)</f>
        <v>10.532</v>
      </c>
      <c r="CQ21" s="55">
        <f>SUM(Month!$CJ21:CQ21)</f>
        <v>11.764</v>
      </c>
      <c r="CR21" s="55">
        <f>SUM(Month!$CJ21:CR21)</f>
        <v>13.91</v>
      </c>
      <c r="CS21" s="55">
        <f>SUM(Month!$CJ21:CS21)</f>
        <v>17.048</v>
      </c>
      <c r="CT21" s="55">
        <f>SUM(Month!$CJ21:CT21)</f>
        <v>21.622</v>
      </c>
      <c r="CU21" s="55">
        <f>SUM(Month!$CJ21:CU21)</f>
        <v>23.311</v>
      </c>
      <c r="CV21" s="55">
        <f>SUM(Month!$CV21:CV21)</f>
        <v>2.484</v>
      </c>
      <c r="CW21" s="55">
        <f>SUM(Month!$CV21:CW21)</f>
        <v>3.245</v>
      </c>
      <c r="CX21" s="55">
        <f>SUM(Month!$CV21:CX21)</f>
        <v>4.184</v>
      </c>
      <c r="CY21" s="55">
        <f>SUM(Month!$CV21:CY21)</f>
        <v>5.488</v>
      </c>
      <c r="CZ21" s="55">
        <f>SUM(Month!$CV21:CZ21)</f>
        <v>6.922</v>
      </c>
      <c r="DA21" s="55">
        <f>SUM(Month!$CV21:DA21)</f>
        <v>7.639</v>
      </c>
      <c r="DB21" s="55">
        <f>SUM(Month!$CV21:DB21)</f>
        <v>8.907</v>
      </c>
      <c r="DC21" s="55">
        <f>SUM(Month!$CV21:DC21)</f>
        <v>9.994</v>
      </c>
      <c r="DD21" s="55">
        <f>SUM(Month!$CV21:DD21)</f>
        <v>11.472</v>
      </c>
      <c r="DE21" s="55">
        <f>SUM(Month!$CV21:DE21)</f>
        <v>12.542</v>
      </c>
      <c r="DF21" s="55">
        <f>SUM(Month!$CV21:DF21)</f>
        <v>13.345</v>
      </c>
      <c r="DG21" s="55">
        <f>SUM(Month!$CV21:DG21)</f>
        <v>13.901</v>
      </c>
      <c r="DH21" s="55">
        <f>SUM(Month!$DH21:DH21)</f>
        <v>1.268</v>
      </c>
      <c r="DI21" s="55">
        <f>SUM(Month!$DH21:DI21)</f>
        <v>1.602</v>
      </c>
      <c r="DJ21" s="55">
        <f>SUM(Month!$DH21:DJ21)</f>
        <v>2.412</v>
      </c>
      <c r="DK21" s="55">
        <f>SUM(Month!$DH21:DK21)</f>
        <v>3.484</v>
      </c>
      <c r="DL21" s="55">
        <f>SUM(Month!$DH21:DL21)</f>
        <v>5.487</v>
      </c>
      <c r="DM21" s="55">
        <f>SUM(Month!$DH21:DM21)</f>
        <v>7.623</v>
      </c>
      <c r="DN21" s="55">
        <f>SUM(Month!$DH21:DN21)</f>
        <v>9.301</v>
      </c>
      <c r="DO21" s="55">
        <f>SUM(Month!$DH21:DO21)</f>
        <v>11.052</v>
      </c>
      <c r="DP21" s="55">
        <f>SUM(Month!$DH21:DP21)</f>
        <v>12.592</v>
      </c>
      <c r="DQ21" s="55">
        <f>SUM(Month!$DH21:DQ21)</f>
        <v>13.956</v>
      </c>
      <c r="DR21" s="55">
        <f>SUM(Month!$DH21:DR21)</f>
        <v>14.558</v>
      </c>
      <c r="DS21" s="55">
        <f>SUM(Month!$DH21:DS21)</f>
        <v>15.379</v>
      </c>
      <c r="DT21" s="55">
        <f>SUM(Month!$DT21:DT21)</f>
        <v>0.924</v>
      </c>
      <c r="DU21" s="55">
        <f>SUM(Month!$DT21:DU21)</f>
        <v>1.902</v>
      </c>
      <c r="DV21" s="55">
        <f>SUM(Month!$DT21:DV21)</f>
        <v>3.075</v>
      </c>
      <c r="DW21" s="55">
        <f>SUM(Month!$DT21:DW21)</f>
        <v>3.855</v>
      </c>
      <c r="DX21" s="55">
        <f>SUM(Month!$DT21:DX21)</f>
        <v>5.623</v>
      </c>
      <c r="DY21" s="55">
        <f>SUM(Month!$DT21:DY21)</f>
        <v>6.923</v>
      </c>
      <c r="DZ21" s="55">
        <f>SUM(Month!$DT21:DZ21)</f>
        <v>7.965</v>
      </c>
      <c r="EA21" s="55">
        <f>SUM(Month!$DT21:EA21)</f>
        <v>9.294</v>
      </c>
      <c r="EB21" s="55">
        <f>SUM(Month!$DT21:EB21)</f>
        <v>11.142</v>
      </c>
      <c r="EC21" s="55">
        <f>SUM(Month!$DT21:EC21)</f>
        <v>12.583</v>
      </c>
      <c r="ED21" s="55">
        <f>SUM(Month!$DT21:ED21)</f>
        <v>14.561</v>
      </c>
      <c r="EE21" s="55">
        <f>SUM(Month!$DT21:EE21)</f>
        <v>16.612</v>
      </c>
      <c r="EF21" s="55">
        <f>SUM(Month!$EF21:EF21)</f>
        <v>2.512</v>
      </c>
      <c r="EG21" s="55">
        <f>SUM(Month!$EF21:EG21)</f>
        <v>3.925</v>
      </c>
      <c r="EH21" s="55">
        <f>SUM(Month!$EF21:EH21)</f>
        <v>5.837</v>
      </c>
      <c r="EI21" s="55">
        <f>SUM(Month!$EF21:EI21)</f>
        <v>6.813</v>
      </c>
      <c r="EJ21" s="55">
        <f>SUM(Month!$EF21:EJ21)</f>
        <v>7.506</v>
      </c>
      <c r="EK21" s="55">
        <f>SUM(Month!$EF21:EK21)</f>
        <v>9.507</v>
      </c>
      <c r="EL21" s="55">
        <f>SUM(Month!$EF21:EL21)</f>
        <v>11.239</v>
      </c>
      <c r="EM21" s="55">
        <f>SUM(Month!$EF21:EM21)</f>
        <v>12.803</v>
      </c>
      <c r="EN21" s="55">
        <f>SUM(Month!$EF21:EN21)</f>
        <v>14.18</v>
      </c>
      <c r="EO21" s="55">
        <f>SUM(Month!$EF21:EO21)</f>
        <v>16.263</v>
      </c>
      <c r="EP21" s="55">
        <f>SUM(Month!$EF21:EP21)</f>
        <v>18.097</v>
      </c>
      <c r="EQ21" s="55">
        <f>SUM(Month!$EF21:EQ21)</f>
        <v>19.267</v>
      </c>
      <c r="ER21" s="55">
        <f>SUM(Month!$ER21:ER21)</f>
        <v>1.972</v>
      </c>
      <c r="ES21" s="55">
        <f>SUM(Month!$ER21:ES21)</f>
        <v>3.258</v>
      </c>
      <c r="ET21" s="55">
        <f>SUM(Month!$ER21:ET21)</f>
        <v>4.891</v>
      </c>
      <c r="EU21" s="55">
        <f>SUM(Month!$ER21:EU21)</f>
        <v>6.809</v>
      </c>
      <c r="EV21" s="55">
        <f>SUM(Month!$ER21:EV21)</f>
        <v>9.225</v>
      </c>
      <c r="EW21" s="55">
        <f>SUM(Month!$ER21:EW21)</f>
        <v>11.19</v>
      </c>
      <c r="EX21" s="55">
        <f>SUM(Month!$ER21:EX21)</f>
        <v>16.351</v>
      </c>
      <c r="EY21" s="55">
        <f>SUM(Month!$ER21:EY21)</f>
        <v>18.768</v>
      </c>
      <c r="EZ21" s="55">
        <f>SUM(Month!$ER21:EZ21)</f>
        <v>21.028</v>
      </c>
      <c r="FA21" s="55">
        <f>SUM(Month!$ER21:FA21)</f>
        <v>23.994</v>
      </c>
      <c r="FB21" s="55">
        <f>SUM(Month!$ER21:FB21)</f>
        <v>25.277</v>
      </c>
      <c r="FC21" s="55">
        <f>SUM(Month!$ER21:FC21)</f>
        <v>26.575</v>
      </c>
      <c r="FD21" s="55">
        <f>SUM(Month!$FD21:FD21)</f>
        <v>1.498</v>
      </c>
      <c r="FE21" s="55">
        <f>SUM(Month!$FD21:FE21)</f>
        <v>3.349</v>
      </c>
      <c r="FF21" s="55">
        <f>SUM(Month!$FD21:FF21)</f>
        <v>5.308</v>
      </c>
      <c r="FG21" s="55">
        <f>SUM(Month!$FD21:FG21)</f>
        <v>8.27</v>
      </c>
      <c r="FH21" s="55">
        <f>SUM(Month!$FD21:FH21)</f>
        <v>11.021</v>
      </c>
      <c r="FI21" s="55">
        <f>SUM(Month!$FD21:FI21)</f>
        <v>13.048</v>
      </c>
      <c r="FJ21" s="55">
        <f>SUM(Month!$FD21:FJ21)</f>
        <v>15.152</v>
      </c>
      <c r="FK21" s="55">
        <f>SUM(Month!$FD21:FK21)</f>
        <v>17.868</v>
      </c>
      <c r="FL21" s="55">
        <f>SUM(Month!$FD21:FL21)</f>
        <v>20.05</v>
      </c>
      <c r="FM21" s="55">
        <f>SUM(Month!$FD21:FM21)</f>
        <v>23.642</v>
      </c>
      <c r="FN21" s="55">
        <f>SUM(Month!$FD21:FN21)</f>
        <v>26.431</v>
      </c>
      <c r="FO21" s="55">
        <f>SUM(Month!$FD21:FO21)</f>
        <v>29.727</v>
      </c>
      <c r="FP21" s="55">
        <f>SUM(Month!$FP21:FP21)</f>
        <v>2.978</v>
      </c>
      <c r="FQ21" s="55">
        <f>SUM(Month!$FP21:FQ21)</f>
        <v>7.282</v>
      </c>
      <c r="FR21" s="55">
        <f>SUM(Month!$FP21:FR21)</f>
        <v>13.159</v>
      </c>
      <c r="FS21" s="55">
        <f>SUM(Month!$FP21:FS21)</f>
        <v>15.606</v>
      </c>
      <c r="FT21" s="55">
        <f>SUM(Month!$FP21:FT21)</f>
        <v>18.296</v>
      </c>
      <c r="FU21" s="55">
        <f>SUM(Month!$FP21:FU21)</f>
        <v>20.956</v>
      </c>
      <c r="FV21" s="55">
        <f>SUM(Month!$FP21:FV21)</f>
        <v>24.054</v>
      </c>
      <c r="FW21" s="55">
        <f>SUM(Month!$FP21:FW21)</f>
        <v>30.053</v>
      </c>
      <c r="FX21" s="55">
        <f>SUM(Month!$FP21:FX21)</f>
        <v>33.783</v>
      </c>
      <c r="FY21" s="55">
        <f>SUM(Month!$FP21:FY21)</f>
        <v>37.597</v>
      </c>
      <c r="FZ21" s="55">
        <f>SUM(Month!$FP21:FZ21)</f>
        <v>40.717</v>
      </c>
      <c r="GA21" s="55">
        <f>SUM(Month!$FP21:GA21)</f>
        <v>45.399</v>
      </c>
      <c r="GB21" s="55">
        <f>SUM(Month!$GB21:GB21)</f>
        <v>4.913</v>
      </c>
      <c r="GC21" s="55">
        <f>SUM(Month!$GB21:GC21)</f>
        <v>9.309</v>
      </c>
      <c r="GD21" s="55">
        <f>SUM(Month!$GB21:GD21)</f>
        <v>14.909</v>
      </c>
      <c r="GE21" s="55">
        <f>SUM(Month!$GB21:GE21)</f>
        <v>20.401</v>
      </c>
      <c r="GF21" s="55">
        <f>SUM(Month!$GB21:GF21)</f>
        <v>26.553</v>
      </c>
      <c r="GG21" s="55">
        <f>SUM(Month!$GB21:GG21)</f>
        <v>33.112</v>
      </c>
      <c r="GH21" s="55">
        <f>SUM(Month!$GB21:GH21)</f>
        <v>39.77</v>
      </c>
      <c r="GI21" s="55">
        <f>SUM(Month!$GB21:GI21)</f>
        <v>49.582</v>
      </c>
      <c r="GJ21" s="55">
        <f>SUM(Month!$GB21:GJ21)</f>
        <v>55.912</v>
      </c>
      <c r="GK21" s="55">
        <f>SUM(Month!$GB21:GK21)</f>
        <v>63.283</v>
      </c>
      <c r="GL21" s="55">
        <f>SUM(Month!$GB21:GL21)</f>
        <v>68.463</v>
      </c>
      <c r="GM21" s="55">
        <f>SUM(Month!$GB21:GM21)</f>
        <v>74.365</v>
      </c>
      <c r="GN21" s="55">
        <f>SUM(Month!$GN21:GN21)</f>
        <v>5.898</v>
      </c>
      <c r="GO21" s="55">
        <f>SUM(Month!$GN21:GO21)</f>
        <v>12.584</v>
      </c>
      <c r="GP21" s="55">
        <f>SUM(Month!$GN21:GP21)</f>
        <v>19.564</v>
      </c>
      <c r="GQ21" s="55">
        <f>SUM(Month!$GN21:GQ21)</f>
        <v>26.017</v>
      </c>
      <c r="GR21" s="55">
        <f>SUM(Month!$GN21:GR21)</f>
        <v>34.879</v>
      </c>
      <c r="GS21" s="55">
        <f>SUM(Month!$GN21:GS21)</f>
        <v>42.628</v>
      </c>
      <c r="GT21" s="55">
        <f>SUM(Month!$GN21:GT21)</f>
        <v>49.767</v>
      </c>
      <c r="GU21" s="55">
        <f>SUM(Month!$GN21:GU21)</f>
        <v>56.494</v>
      </c>
      <c r="GV21" s="55">
        <f>SUM(Month!$GN21:GV21)</f>
        <v>64.9</v>
      </c>
      <c r="GW21" s="55">
        <f>SUM(Month!$GN21:GW21)</f>
        <v>74.072</v>
      </c>
      <c r="GX21" s="55">
        <f>SUM(Month!$GN21:GX21)</f>
        <v>78.816</v>
      </c>
      <c r="GY21" s="55">
        <f>SUM(Month!$GN21:GY21)</f>
        <v>83.424</v>
      </c>
      <c r="GZ21" s="55">
        <f>SUM(Month!$GZ21:GZ21)</f>
        <v>3.124</v>
      </c>
      <c r="HA21" s="55">
        <f>SUM(Month!$GZ21:HA21)</f>
        <v>7.203</v>
      </c>
      <c r="HB21" s="55">
        <f>SUM(Month!$GZ21:HB21)</f>
        <v>14.473</v>
      </c>
      <c r="HC21" s="55">
        <f>SUM(Month!$GZ21:HC21)</f>
        <v>19.012</v>
      </c>
      <c r="HD21" s="55">
        <f>SUM(Month!$GZ21:HD21)</f>
        <v>26.485</v>
      </c>
      <c r="HE21" s="55">
        <f>SUM(Month!$GZ21:HE21)</f>
        <v>32.973</v>
      </c>
      <c r="HF21" s="55">
        <f>SUM(Month!$GZ21:HF21)</f>
        <v>43.505</v>
      </c>
      <c r="HG21" s="55">
        <f>SUM(Month!$GZ21:HG21)</f>
        <v>54.372</v>
      </c>
      <c r="HH21" s="55">
        <f>SUM(Month!$GZ21:HH21)</f>
        <v>63.068</v>
      </c>
      <c r="HI21" s="55">
        <f>SUM(Month!$GZ21:HI21)</f>
        <v>75.049</v>
      </c>
      <c r="HJ21" s="55">
        <f>SUM(Month!$GZ21:HJ21)</f>
        <v>82.471</v>
      </c>
      <c r="HK21" s="55">
        <f>SUM(Month!$GZ21:HK21)</f>
        <v>90.21</v>
      </c>
      <c r="HL21" s="88">
        <f>SUM(Month!$HL21:HL21)</f>
        <v>9.441</v>
      </c>
      <c r="HM21" s="88">
        <f>SUM(Month!$HL21:HM21)</f>
        <v>18.835</v>
      </c>
      <c r="HN21" s="88">
        <f>SUM(Month!$HL21:HN21)</f>
        <v>29.399</v>
      </c>
      <c r="HO21" s="88">
        <f>SUM(Month!$HL21:HO21)</f>
        <v>39.944</v>
      </c>
      <c r="HP21" s="88">
        <f>SUM(Month!$HL21:HP21)</f>
        <v>49.448</v>
      </c>
      <c r="HQ21" s="88">
        <f>SUM(Month!$HL21:HQ21)</f>
        <v>59.78</v>
      </c>
      <c r="HR21" s="88">
        <f>SUM(Month!$HL21:HR21)</f>
        <v>72.108</v>
      </c>
      <c r="HS21" s="88">
        <f>SUM(Month!$HL21:HS21)</f>
        <v>87.483</v>
      </c>
      <c r="HT21" s="205"/>
      <c r="HU21" s="205"/>
      <c r="HV21" s="205"/>
    </row>
    <row r="22" ht="13.5" customHeight="1">
      <c r="A22" s="190">
        <f t="shared" si="3"/>
        <v>18</v>
      </c>
      <c r="B22" s="67" t="s">
        <v>17</v>
      </c>
      <c r="C22" s="68"/>
      <c r="D22" s="68">
        <f>SUM(Month!$D22:D22)</f>
        <v>7.434</v>
      </c>
      <c r="E22" s="68">
        <f>SUM(Month!$D22:E22)</f>
        <v>13.401</v>
      </c>
      <c r="F22" s="68">
        <f>SUM(Month!$D22:F22)</f>
        <v>18.287</v>
      </c>
      <c r="G22" s="68">
        <f>SUM(Month!$D22:G22)</f>
        <v>21.663</v>
      </c>
      <c r="H22" s="68">
        <f>SUM(Month!$D22:H22)</f>
        <v>27.662</v>
      </c>
      <c r="I22" s="68">
        <f>SUM(Month!$D22:I22)</f>
        <v>35.073</v>
      </c>
      <c r="J22" s="68">
        <f>SUM(Month!$D22:J22)</f>
        <v>44.646</v>
      </c>
      <c r="K22" s="68">
        <f>SUM(Month!$D22:K22)</f>
        <v>51.18</v>
      </c>
      <c r="L22" s="68">
        <f>SUM(Month!$D22:L22)</f>
        <v>57.67</v>
      </c>
      <c r="M22" s="68">
        <f>SUM(Month!$D22:M22)</f>
        <v>66.506</v>
      </c>
      <c r="N22" s="68">
        <f>SUM(Month!$D22:N22)</f>
        <v>74.627</v>
      </c>
      <c r="O22" s="68">
        <f>SUM(Month!$D22:O22)</f>
        <v>83.323</v>
      </c>
      <c r="P22" s="68">
        <f>SUM(Month!$P22:P22)</f>
        <v>4.907</v>
      </c>
      <c r="Q22" s="68">
        <f>SUM(Month!$P22:Q22)</f>
        <v>9.669</v>
      </c>
      <c r="R22" s="68">
        <f>SUM(Month!$P22:R22)</f>
        <v>15.848</v>
      </c>
      <c r="S22" s="68">
        <f>SUM(Month!$P22:S22)</f>
        <v>21.355</v>
      </c>
      <c r="T22" s="68">
        <f>SUM(Month!$P22:T22)</f>
        <v>29.801</v>
      </c>
      <c r="U22" s="68">
        <f>SUM(Month!$P22:U22)</f>
        <v>37.23</v>
      </c>
      <c r="V22" s="68">
        <f>SUM(Month!$P22:V22)</f>
        <v>44.296</v>
      </c>
      <c r="W22" s="68">
        <f>SUM(Month!$P22:W22)</f>
        <v>51.828</v>
      </c>
      <c r="X22" s="68">
        <f>SUM(Month!$P22:X22)</f>
        <v>59.603</v>
      </c>
      <c r="Y22" s="68">
        <f>SUM(Month!$P22:Y22)</f>
        <v>68.204</v>
      </c>
      <c r="Z22" s="68">
        <f>SUM(Month!$P22:Z22)</f>
        <v>72.913</v>
      </c>
      <c r="AA22" s="68">
        <f>SUM(Month!$P22:AA22)</f>
        <v>77.617</v>
      </c>
      <c r="AB22" s="68">
        <f>SUM(Month!$AB22:AB22)</f>
        <v>6.059</v>
      </c>
      <c r="AC22" s="68">
        <f>SUM(Month!$AB22:AC22)</f>
        <v>11.629</v>
      </c>
      <c r="AD22" s="68">
        <f>SUM(Month!$AB22:AD22)</f>
        <v>16.075</v>
      </c>
      <c r="AE22" s="68">
        <f>SUM(Month!$AB22:AE22)</f>
        <v>20.19</v>
      </c>
      <c r="AF22" s="68">
        <f>SUM(Month!$AB22:AF22)</f>
        <v>26.119</v>
      </c>
      <c r="AG22" s="68">
        <f>SUM(Month!$AB22:AG22)</f>
        <v>31.229</v>
      </c>
      <c r="AH22" s="68">
        <f>SUM(Month!$AB22:AH22)</f>
        <v>37.005</v>
      </c>
      <c r="AI22" s="68">
        <f>SUM(Month!$AB22:AI22)</f>
        <v>44.083</v>
      </c>
      <c r="AJ22" s="68">
        <f>SUM(Month!$AB22:AJ22)</f>
        <v>51.037</v>
      </c>
      <c r="AK22" s="68">
        <f>SUM(Month!$AB22:AK22)</f>
        <v>56.68</v>
      </c>
      <c r="AL22" s="68">
        <f>SUM(Month!$AB22:AL22)</f>
        <v>62.847</v>
      </c>
      <c r="AM22" s="68">
        <f>SUM(Month!$AB22:AM22)</f>
        <v>66.888</v>
      </c>
      <c r="AN22" s="68">
        <f>SUM(Month!$AN22:AN22)</f>
        <v>1.736</v>
      </c>
      <c r="AO22" s="68">
        <f>SUM(Month!$AN22:AO22)</f>
        <v>4.96</v>
      </c>
      <c r="AP22" s="68">
        <f>SUM(Month!$AN22:AP22)</f>
        <v>12.133</v>
      </c>
      <c r="AQ22" s="68">
        <f>SUM(Month!$AN22:AQ22)</f>
        <v>18.842</v>
      </c>
      <c r="AR22" s="68">
        <f>SUM(Month!$AN22:AR22)</f>
        <v>24.941</v>
      </c>
      <c r="AS22" s="68">
        <f>SUM(Month!$AN22:AS22)</f>
        <v>33.863</v>
      </c>
      <c r="AT22" s="68">
        <f>SUM(Month!$AN22:AT22)</f>
        <v>45.848</v>
      </c>
      <c r="AU22" s="68">
        <f>SUM(Month!$AN22:AU22)</f>
        <v>51.317</v>
      </c>
      <c r="AV22" s="68">
        <f>SUM(Month!$AN22:AV22)</f>
        <v>53.948</v>
      </c>
      <c r="AW22" s="68">
        <f>SUM(Month!$AN22:AW22)</f>
        <v>56.928</v>
      </c>
      <c r="AX22" s="68">
        <f>SUM(Month!$AN22:AX22)</f>
        <v>63.381</v>
      </c>
      <c r="AY22" s="68">
        <f>SUM(Month!$AN22:AY22)</f>
        <v>67.848</v>
      </c>
      <c r="AZ22" s="68">
        <f>SUM(Month!$AZ22:AZ22)</f>
        <v>2.022</v>
      </c>
      <c r="BA22" s="68">
        <f>SUM(Month!$AZ22:BA22)</f>
        <v>5.38</v>
      </c>
      <c r="BB22" s="68">
        <f>SUM(Month!$AZ22:BB22)</f>
        <v>11.161</v>
      </c>
      <c r="BC22" s="68">
        <f>SUM(Month!$AZ22:BC22)</f>
        <v>15.838</v>
      </c>
      <c r="BD22" s="68">
        <f>SUM(Month!$AZ22:BD22)</f>
        <v>21.712</v>
      </c>
      <c r="BE22" s="68">
        <f>SUM(Month!$AZ22:BE22)</f>
        <v>27.393</v>
      </c>
      <c r="BF22" s="68">
        <f>SUM(Month!$AZ22:BF22)</f>
        <v>32.704</v>
      </c>
      <c r="BG22" s="68">
        <f>SUM(Month!$AZ22:BG22)</f>
        <v>38.651</v>
      </c>
      <c r="BH22" s="68">
        <f>SUM(Month!$AZ22:BH22)</f>
        <v>46.699</v>
      </c>
      <c r="BI22" s="68">
        <f>SUM(Month!$AZ22:BI22)</f>
        <v>54.608</v>
      </c>
      <c r="BJ22" s="68">
        <f>SUM(Month!$AZ22:BJ22)</f>
        <v>60.249</v>
      </c>
      <c r="BK22" s="68">
        <f>SUM(Month!$AZ22:BK22)</f>
        <v>64.147</v>
      </c>
      <c r="BL22" s="68">
        <f>SUM(Month!$BL22:BL22)</f>
        <v>5.027</v>
      </c>
      <c r="BM22" s="68">
        <f>SUM(Month!$BL22:BM22)</f>
        <v>9.474</v>
      </c>
      <c r="BN22" s="68">
        <f>SUM(Month!$BL22:BN22)</f>
        <v>15.017</v>
      </c>
      <c r="BO22" s="68">
        <f>SUM(Month!$BL22:BO22)</f>
        <v>21.591</v>
      </c>
      <c r="BP22" s="68">
        <f>SUM(Month!$BL22:BP22)</f>
        <v>26.797</v>
      </c>
      <c r="BQ22" s="68">
        <f>SUM(Month!$BL22:BQ22)</f>
        <v>31.701</v>
      </c>
      <c r="BR22" s="68">
        <f>SUM(Month!$BL22:BR22)</f>
        <v>37.744</v>
      </c>
      <c r="BS22" s="68">
        <f>SUM(Month!$BL22:BS22)</f>
        <v>48.164</v>
      </c>
      <c r="BT22" s="68">
        <f>SUM(Month!$BL22:BT22)</f>
        <v>56.755</v>
      </c>
      <c r="BU22" s="68">
        <f>SUM(Month!$BL22:BU22)</f>
        <v>60.873</v>
      </c>
      <c r="BV22" s="68">
        <f>SUM(Month!$BL22:BV22)</f>
        <v>63.909</v>
      </c>
      <c r="BW22" s="68">
        <f>SUM(Month!$BL22:BW22)</f>
        <v>67.225</v>
      </c>
      <c r="BX22" s="68">
        <f>SUM(Month!$BX22:BX22)</f>
        <v>7.174</v>
      </c>
      <c r="BY22" s="68">
        <f>SUM(Month!$BX22:BY22)</f>
        <v>11.548</v>
      </c>
      <c r="BZ22" s="68">
        <f>SUM(Month!$BX22:BZ22)</f>
        <v>18.156</v>
      </c>
      <c r="CA22" s="68">
        <f>SUM(Month!$BX22:CA22)</f>
        <v>23.728</v>
      </c>
      <c r="CB22" s="68">
        <f>SUM(Month!$BX22:CB22)</f>
        <v>28.175</v>
      </c>
      <c r="CC22" s="68">
        <f>SUM(Month!$BX22:CC22)</f>
        <v>34.873</v>
      </c>
      <c r="CD22" s="68">
        <f>SUM(Month!$BX22:CD22)</f>
        <v>40.098</v>
      </c>
      <c r="CE22" s="68">
        <f>SUM(Month!$BX22:CE22)</f>
        <v>49.754</v>
      </c>
      <c r="CF22" s="68">
        <f>SUM(Month!$BX22:CF22)</f>
        <v>57.387</v>
      </c>
      <c r="CG22" s="68">
        <f>SUM(Month!$BX22:CG22)</f>
        <v>63.18</v>
      </c>
      <c r="CH22" s="68">
        <f>SUM(Month!$BX22:CH22)</f>
        <v>69.232</v>
      </c>
      <c r="CI22" s="68">
        <f>SUM(Month!$BX22:CI22)</f>
        <v>74.299</v>
      </c>
      <c r="CJ22" s="68">
        <f>SUM(Month!$CJ22:CJ22)</f>
        <v>3.521</v>
      </c>
      <c r="CK22" s="68">
        <f>SUM(Month!$CJ22:CK22)</f>
        <v>9.555</v>
      </c>
      <c r="CL22" s="68">
        <f>SUM(Month!$CJ22:CL22)</f>
        <v>15.549</v>
      </c>
      <c r="CM22" s="68">
        <f>SUM(Month!$CJ22:CM22)</f>
        <v>23.254</v>
      </c>
      <c r="CN22" s="68">
        <f>SUM(Month!$CJ22:CN22)</f>
        <v>30.302</v>
      </c>
      <c r="CO22" s="68">
        <f>SUM(Month!$CJ22:CO22)</f>
        <v>34.906</v>
      </c>
      <c r="CP22" s="68">
        <f>SUM(Month!$CJ22:CP22)</f>
        <v>41.514</v>
      </c>
      <c r="CQ22" s="68">
        <f>SUM(Month!$CJ22:CQ22)</f>
        <v>52.051</v>
      </c>
      <c r="CR22" s="68">
        <f>SUM(Month!$CJ22:CR22)</f>
        <v>58.48</v>
      </c>
      <c r="CS22" s="68">
        <f>SUM(Month!$CJ22:CS22)</f>
        <v>65.875</v>
      </c>
      <c r="CT22" s="68">
        <f>SUM(Month!$CJ22:CT22)</f>
        <v>69.712</v>
      </c>
      <c r="CU22" s="68">
        <f>SUM(Month!$CJ22:CU22)</f>
        <v>75.247</v>
      </c>
      <c r="CV22" s="68">
        <f>SUM(Month!$CV22:CV22)</f>
        <v>7.496</v>
      </c>
      <c r="CW22" s="68">
        <f>SUM(Month!$CV22:CW22)</f>
        <v>13.226</v>
      </c>
      <c r="CX22" s="68">
        <f>SUM(Month!$CV22:CX22)</f>
        <v>20.902</v>
      </c>
      <c r="CY22" s="68">
        <f>SUM(Month!$CV22:CY22)</f>
        <v>26.072</v>
      </c>
      <c r="CZ22" s="68">
        <f>SUM(Month!$CV22:CZ22)</f>
        <v>31.385</v>
      </c>
      <c r="DA22" s="68">
        <f>SUM(Month!$CV22:DA22)</f>
        <v>36.839</v>
      </c>
      <c r="DB22" s="68">
        <f>SUM(Month!$CV22:DB22)</f>
        <v>43.211</v>
      </c>
      <c r="DC22" s="68">
        <f>SUM(Month!$CV22:DC22)</f>
        <v>51.966</v>
      </c>
      <c r="DD22" s="68">
        <f>SUM(Month!$CV22:DD22)</f>
        <v>58.287</v>
      </c>
      <c r="DE22" s="68">
        <f>SUM(Month!$CV22:DE22)</f>
        <v>68.092</v>
      </c>
      <c r="DF22" s="68">
        <f>SUM(Month!$CV22:DF22)</f>
        <v>74.221</v>
      </c>
      <c r="DG22" s="68">
        <f>SUM(Month!$CV22:DG22)</f>
        <v>78.655</v>
      </c>
      <c r="DH22" s="68">
        <f>SUM(Month!$DH22:DH22)</f>
        <v>4.409</v>
      </c>
      <c r="DI22" s="68">
        <f>SUM(Month!$DH22:DI22)</f>
        <v>9.59</v>
      </c>
      <c r="DJ22" s="68">
        <f>SUM(Month!$DH22:DJ22)</f>
        <v>13.963</v>
      </c>
      <c r="DK22" s="68">
        <f>SUM(Month!$DH22:DK22)</f>
        <v>19.055</v>
      </c>
      <c r="DL22" s="68">
        <f>SUM(Month!$DH22:DL22)</f>
        <v>24.806</v>
      </c>
      <c r="DM22" s="68">
        <f>SUM(Month!$DH22:DM22)</f>
        <v>29.088</v>
      </c>
      <c r="DN22" s="68">
        <f>SUM(Month!$DH22:DN22)</f>
        <v>36.124</v>
      </c>
      <c r="DO22" s="68">
        <f>SUM(Month!$DH22:DO22)</f>
        <v>43.468</v>
      </c>
      <c r="DP22" s="68">
        <f>SUM(Month!$DH22:DP22)</f>
        <v>52.01</v>
      </c>
      <c r="DQ22" s="68">
        <f>SUM(Month!$DH22:DQ22)</f>
        <v>60.259</v>
      </c>
      <c r="DR22" s="68">
        <f>SUM(Month!$DH22:DR22)</f>
        <v>65.822</v>
      </c>
      <c r="DS22" s="68">
        <f>SUM(Month!$DH22:DS22)</f>
        <v>70.368</v>
      </c>
      <c r="DT22" s="68">
        <f>SUM(Month!$DT22:DT22)</f>
        <v>4.478</v>
      </c>
      <c r="DU22" s="68">
        <f>SUM(Month!$DT22:DU22)</f>
        <v>10.394</v>
      </c>
      <c r="DV22" s="68">
        <f>SUM(Month!$DT22:DV22)</f>
        <v>17.754</v>
      </c>
      <c r="DW22" s="68">
        <f>SUM(Month!$DT22:DW22)</f>
        <v>23.603</v>
      </c>
      <c r="DX22" s="68">
        <f>SUM(Month!$DT22:DX22)</f>
        <v>29.162</v>
      </c>
      <c r="DY22" s="68">
        <f>SUM(Month!$DT22:DY22)</f>
        <v>36.666</v>
      </c>
      <c r="DZ22" s="68">
        <f>SUM(Month!$DT22:DZ22)</f>
        <v>43.429</v>
      </c>
      <c r="EA22" s="68">
        <f>SUM(Month!$DT22:EA22)</f>
        <v>50.958</v>
      </c>
      <c r="EB22" s="68">
        <f>SUM(Month!$DT22:EB22)</f>
        <v>58.87</v>
      </c>
      <c r="EC22" s="68">
        <f>SUM(Month!$DT22:EC22)</f>
        <v>66.28</v>
      </c>
      <c r="ED22" s="68">
        <f>SUM(Month!$DT22:ED22)</f>
        <v>70.449</v>
      </c>
      <c r="EE22" s="68">
        <f>SUM(Month!$DT22:EE22)</f>
        <v>74.363</v>
      </c>
      <c r="EF22" s="68">
        <f>SUM(Month!$EF22:EF22)</f>
        <v>6.525</v>
      </c>
      <c r="EG22" s="68">
        <f>SUM(Month!$EF22:EG22)</f>
        <v>11.852</v>
      </c>
      <c r="EH22" s="68">
        <f>SUM(Month!$EF22:EH22)</f>
        <v>17.304</v>
      </c>
      <c r="EI22" s="68">
        <f>SUM(Month!$EF22:EI22)</f>
        <v>23.294</v>
      </c>
      <c r="EJ22" s="68">
        <f>SUM(Month!$EF22:EJ22)</f>
        <v>28.414</v>
      </c>
      <c r="EK22" s="68">
        <f>SUM(Month!$EF22:EK22)</f>
        <v>32.579</v>
      </c>
      <c r="EL22" s="68">
        <f>SUM(Month!$EF22:EL22)</f>
        <v>39.193</v>
      </c>
      <c r="EM22" s="68">
        <f>SUM(Month!$EF22:EM22)</f>
        <v>44.886</v>
      </c>
      <c r="EN22" s="68">
        <f>SUM(Month!$EF22:EN22)</f>
        <v>49.403</v>
      </c>
      <c r="EO22" s="68">
        <f>SUM(Month!$EF22:EO22)</f>
        <v>56.3</v>
      </c>
      <c r="EP22" s="68">
        <f>SUM(Month!$EF22:EP22)</f>
        <v>61.659</v>
      </c>
      <c r="EQ22" s="68">
        <f>SUM(Month!$EF22:EQ22)</f>
        <v>65.293</v>
      </c>
      <c r="ER22" s="68">
        <f>SUM(Month!$ER22:ER22)</f>
        <v>3.454</v>
      </c>
      <c r="ES22" s="68">
        <f>SUM(Month!$ER22:ES22)</f>
        <v>8.061</v>
      </c>
      <c r="ET22" s="68">
        <f>SUM(Month!$ER22:ET22)</f>
        <v>10.286</v>
      </c>
      <c r="EU22" s="68">
        <f>SUM(Month!$ER22:EU22)</f>
        <v>14.084</v>
      </c>
      <c r="EV22" s="68">
        <f>SUM(Month!$ER22:EV22)</f>
        <v>18.036</v>
      </c>
      <c r="EW22" s="68">
        <f>SUM(Month!$ER22:EW22)</f>
        <v>23.133</v>
      </c>
      <c r="EX22" s="68">
        <f>SUM(Month!$ER22:EX22)</f>
        <v>29.153</v>
      </c>
      <c r="EY22" s="68">
        <f>SUM(Month!$ER22:EY22)</f>
        <v>35.645</v>
      </c>
      <c r="EZ22" s="68">
        <f>SUM(Month!$ER22:EZ22)</f>
        <v>42.546</v>
      </c>
      <c r="FA22" s="68">
        <f>SUM(Month!$ER22:FA22)</f>
        <v>50.921</v>
      </c>
      <c r="FB22" s="68">
        <f>SUM(Month!$ER22:FB22)</f>
        <v>55.071</v>
      </c>
      <c r="FC22" s="68">
        <f>SUM(Month!$ER22:FC22)</f>
        <v>59.482</v>
      </c>
      <c r="FD22" s="68">
        <f>SUM(Month!$FD22:FD22)</f>
        <v>6.505</v>
      </c>
      <c r="FE22" s="68">
        <f>SUM(Month!$FD22:FE22)</f>
        <v>10.056</v>
      </c>
      <c r="FF22" s="68">
        <f>SUM(Month!$FD22:FF22)</f>
        <v>14.365</v>
      </c>
      <c r="FG22" s="68">
        <f>SUM(Month!$FD22:FG22)</f>
        <v>17.644</v>
      </c>
      <c r="FH22" s="68">
        <f>SUM(Month!$FD22:FH22)</f>
        <v>20.364</v>
      </c>
      <c r="FI22" s="68">
        <f>SUM(Month!$FD22:FI22)</f>
        <v>24.592</v>
      </c>
      <c r="FJ22" s="68">
        <f>SUM(Month!$FD22:FJ22)</f>
        <v>29.957</v>
      </c>
      <c r="FK22" s="68">
        <f>SUM(Month!$FD22:FK22)</f>
        <v>36.533</v>
      </c>
      <c r="FL22" s="68">
        <f>SUM(Month!$FD22:FL22)</f>
        <v>43.995</v>
      </c>
      <c r="FM22" s="68">
        <f>SUM(Month!$FD22:FM22)</f>
        <v>49.167</v>
      </c>
      <c r="FN22" s="68">
        <f>SUM(Month!$FD22:FN22)</f>
        <v>54.768</v>
      </c>
      <c r="FO22" s="68">
        <f>SUM(Month!$FD22:FO22)</f>
        <v>58.494</v>
      </c>
      <c r="FP22" s="68">
        <f>SUM(Month!$FP22:FP22)</f>
        <v>5.393</v>
      </c>
      <c r="FQ22" s="68">
        <f>SUM(Month!$FP22:FQ22)</f>
        <v>9.614</v>
      </c>
      <c r="FR22" s="68">
        <f>SUM(Month!$FP22:FR22)</f>
        <v>15.156</v>
      </c>
      <c r="FS22" s="68">
        <f>SUM(Month!$FP22:FS22)</f>
        <v>20.275</v>
      </c>
      <c r="FT22" s="68">
        <f>SUM(Month!$FP22:FT22)</f>
        <v>24.556</v>
      </c>
      <c r="FU22" s="68">
        <f>SUM(Month!$FP22:FU22)</f>
        <v>29.196</v>
      </c>
      <c r="FV22" s="68">
        <f>SUM(Month!$FP22:FV22)</f>
        <v>36.622</v>
      </c>
      <c r="FW22" s="68">
        <f>SUM(Month!$FP22:FW22)</f>
        <v>41.527</v>
      </c>
      <c r="FX22" s="68">
        <f>SUM(Month!$FP22:FX22)</f>
        <v>47.041</v>
      </c>
      <c r="FY22" s="68">
        <f>SUM(Month!$FP22:FY22)</f>
        <v>52.256</v>
      </c>
      <c r="FZ22" s="68">
        <f>SUM(Month!$FP22:FZ22)</f>
        <v>56.68</v>
      </c>
      <c r="GA22" s="68">
        <f>SUM(Month!$FP22:GA22)</f>
        <v>61.095</v>
      </c>
      <c r="GB22" s="68">
        <f>SUM(Month!$GB22:GB22)</f>
        <v>4.239</v>
      </c>
      <c r="GC22" s="68">
        <f>SUM(Month!$GB22:GC22)</f>
        <v>8.183</v>
      </c>
      <c r="GD22" s="68">
        <f>SUM(Month!$GB22:GD22)</f>
        <v>13.068</v>
      </c>
      <c r="GE22" s="68">
        <f>SUM(Month!$GB22:GE22)</f>
        <v>19.533</v>
      </c>
      <c r="GF22" s="68">
        <f>SUM(Month!$GB22:GF22)</f>
        <v>24.565</v>
      </c>
      <c r="GG22" s="68">
        <f>SUM(Month!$GB22:GG22)</f>
        <v>28.51</v>
      </c>
      <c r="GH22" s="68">
        <f>SUM(Month!$GB22:GH22)</f>
        <v>33.773</v>
      </c>
      <c r="GI22" s="68">
        <f>SUM(Month!$GB22:GI22)</f>
        <v>38.476</v>
      </c>
      <c r="GJ22" s="68">
        <f>SUM(Month!$GB22:GJ22)</f>
        <v>41.785</v>
      </c>
      <c r="GK22" s="68">
        <f>SUM(Month!$GB22:GK22)</f>
        <v>48.595</v>
      </c>
      <c r="GL22" s="68">
        <f>SUM(Month!$GB22:GL22)</f>
        <v>52.65</v>
      </c>
      <c r="GM22" s="68">
        <f>SUM(Month!$GB22:GM22)</f>
        <v>57.499</v>
      </c>
      <c r="GN22" s="68">
        <f>SUM(Month!$GN22:GN22)</f>
        <v>4.044</v>
      </c>
      <c r="GO22" s="68">
        <f>SUM(Month!$GN22:GO22)</f>
        <v>7.095</v>
      </c>
      <c r="GP22" s="68">
        <f>SUM(Month!$GN22:GP22)</f>
        <v>12.31</v>
      </c>
      <c r="GQ22" s="68">
        <f>SUM(Month!$GN22:GQ22)</f>
        <v>17.16</v>
      </c>
      <c r="GR22" s="68">
        <f>SUM(Month!$GN22:GR22)</f>
        <v>23.258</v>
      </c>
      <c r="GS22" s="68">
        <f>SUM(Month!$GN22:GS22)</f>
        <v>27.061</v>
      </c>
      <c r="GT22" s="68">
        <f>SUM(Month!$GN22:GT22)</f>
        <v>33.309</v>
      </c>
      <c r="GU22" s="68">
        <f>SUM(Month!$GN22:GU22)</f>
        <v>38.288</v>
      </c>
      <c r="GV22" s="68">
        <f>SUM(Month!$GN22:GV22)</f>
        <v>45.09</v>
      </c>
      <c r="GW22" s="68">
        <f>SUM(Month!$GN22:GW22)</f>
        <v>50.742</v>
      </c>
      <c r="GX22" s="68">
        <f>SUM(Month!$GN22:GX22)</f>
        <v>54.623</v>
      </c>
      <c r="GY22" s="68">
        <f>SUM(Month!$GN22:GY22)</f>
        <v>58.276</v>
      </c>
      <c r="GZ22" s="68">
        <f>SUM(Month!$GZ22:GZ22)</f>
        <v>8.178</v>
      </c>
      <c r="HA22" s="68">
        <f>SUM(Month!$GZ22:HA22)</f>
        <v>15.454</v>
      </c>
      <c r="HB22" s="68">
        <f>SUM(Month!$GZ22:HB22)</f>
        <v>20.331</v>
      </c>
      <c r="HC22" s="68">
        <f>SUM(Month!$GZ22:HC22)</f>
        <v>26.039</v>
      </c>
      <c r="HD22" s="68">
        <f>SUM(Month!$GZ22:HD22)</f>
        <v>32.29</v>
      </c>
      <c r="HE22" s="68">
        <f>SUM(Month!$GZ22:HE22)</f>
        <v>34.643</v>
      </c>
      <c r="HF22" s="68">
        <f>SUM(Month!$GZ22:HF22)</f>
        <v>38.861</v>
      </c>
      <c r="HG22" s="68">
        <f>SUM(Month!$GZ22:HG22)</f>
        <v>43.859</v>
      </c>
      <c r="HH22" s="68">
        <f>SUM(Month!$GZ22:HH22)</f>
        <v>50.18</v>
      </c>
      <c r="HI22" s="68">
        <f>SUM(Month!$GZ22:HI22)</f>
        <v>55.815</v>
      </c>
      <c r="HJ22" s="68">
        <f>SUM(Month!$GZ22:HJ22)</f>
        <v>60.65</v>
      </c>
      <c r="HK22" s="68">
        <f>SUM(Month!$GZ22:HK22)</f>
        <v>65.558</v>
      </c>
      <c r="HL22" s="165">
        <f>SUM(Month!$HL22:HL22)</f>
        <v>7.204</v>
      </c>
      <c r="HM22" s="165">
        <f>SUM(Month!$HL22:HM22)</f>
        <v>13.165</v>
      </c>
      <c r="HN22" s="165">
        <f>SUM(Month!$HL22:HN22)</f>
        <v>21.014</v>
      </c>
      <c r="HO22" s="165">
        <f>SUM(Month!$HL22:HO22)</f>
        <v>25.6</v>
      </c>
      <c r="HP22" s="165">
        <f>SUM(Month!$HL22:HP22)</f>
        <v>28.894</v>
      </c>
      <c r="HQ22" s="165">
        <f>SUM(Month!$HL22:HQ22)</f>
        <v>33.394</v>
      </c>
      <c r="HR22" s="165">
        <f>SUM(Month!$HL22:HR22)</f>
        <v>39.237</v>
      </c>
      <c r="HS22" s="165">
        <f>SUM(Month!$HL22:HS22)</f>
        <v>45.008</v>
      </c>
      <c r="HT22" s="205"/>
      <c r="HU22" s="205"/>
      <c r="HV22" s="205"/>
    </row>
    <row r="23" ht="13.5" customHeight="1">
      <c r="A23" s="190">
        <f t="shared" si="3"/>
        <v>19</v>
      </c>
      <c r="B23" s="71" t="s">
        <v>20</v>
      </c>
      <c r="C23" s="72"/>
      <c r="D23" s="72">
        <f>SUM(Month!$D23:D23)</f>
        <v>20.344</v>
      </c>
      <c r="E23" s="72">
        <f>SUM(Month!$D23:E23)</f>
        <v>36.964</v>
      </c>
      <c r="F23" s="72">
        <f>SUM(Month!$D23:F23)</f>
        <v>54.494</v>
      </c>
      <c r="G23" s="72">
        <f>SUM(Month!$D23:G23)</f>
        <v>70.704</v>
      </c>
      <c r="H23" s="72">
        <f>SUM(Month!$D23:H23)</f>
        <v>90.518</v>
      </c>
      <c r="I23" s="72">
        <f>SUM(Month!$D23:I23)</f>
        <v>111.947</v>
      </c>
      <c r="J23" s="72">
        <f>SUM(Month!$D23:J23)</f>
        <v>136.779</v>
      </c>
      <c r="K23" s="72">
        <f>SUM(Month!$D23:K23)</f>
        <v>158.413</v>
      </c>
      <c r="L23" s="72">
        <f>SUM(Month!$D23:L23)</f>
        <v>179.035</v>
      </c>
      <c r="M23" s="72">
        <f>SUM(Month!$D23:M23)</f>
        <v>205.345</v>
      </c>
      <c r="N23" s="72">
        <f>SUM(Month!$D23:N23)</f>
        <v>229.13</v>
      </c>
      <c r="O23" s="72">
        <f>SUM(Month!$D23:O23)</f>
        <v>252.79</v>
      </c>
      <c r="P23" s="72">
        <f>SUM(Month!$P23:P23)</f>
        <v>17.078</v>
      </c>
      <c r="Q23" s="72">
        <f>SUM(Month!$P23:Q23)</f>
        <v>34.533</v>
      </c>
      <c r="R23" s="72">
        <f>SUM(Month!$P23:R23)</f>
        <v>54.788</v>
      </c>
      <c r="S23" s="72">
        <f>SUM(Month!$P23:S23)</f>
        <v>75.948</v>
      </c>
      <c r="T23" s="72">
        <f>SUM(Month!$P23:T23)</f>
        <v>98.771</v>
      </c>
      <c r="U23" s="72">
        <f>SUM(Month!$P23:U23)</f>
        <v>119.626</v>
      </c>
      <c r="V23" s="72">
        <f>SUM(Month!$P23:V23)</f>
        <v>139.582</v>
      </c>
      <c r="W23" s="72">
        <f>SUM(Month!$P23:W23)</f>
        <v>163.179</v>
      </c>
      <c r="X23" s="72">
        <f>SUM(Month!$P23:X23)</f>
        <v>187.096</v>
      </c>
      <c r="Y23" s="72">
        <f>SUM(Month!$P23:Y23)</f>
        <v>215.167</v>
      </c>
      <c r="Z23" s="72">
        <f>SUM(Month!$P23:Z23)</f>
        <v>235.284</v>
      </c>
      <c r="AA23" s="72">
        <f>SUM(Month!$P23:AA23)</f>
        <v>253.595</v>
      </c>
      <c r="AB23" s="72">
        <f>SUM(Month!$AB23:AB23)</f>
        <v>19.466</v>
      </c>
      <c r="AC23" s="72">
        <f>SUM(Month!$AB23:AC23)</f>
        <v>38.393</v>
      </c>
      <c r="AD23" s="72">
        <f>SUM(Month!$AB23:AD23)</f>
        <v>56.601</v>
      </c>
      <c r="AE23" s="72">
        <f>SUM(Month!$AB23:AE23)</f>
        <v>73.439</v>
      </c>
      <c r="AF23" s="72">
        <f>SUM(Month!$AB23:AF23)</f>
        <v>93.992</v>
      </c>
      <c r="AG23" s="72">
        <f>SUM(Month!$AB23:AG23)</f>
        <v>112.423</v>
      </c>
      <c r="AH23" s="72">
        <f>SUM(Month!$AB23:AH23)</f>
        <v>131.301</v>
      </c>
      <c r="AI23" s="72">
        <f>SUM(Month!$AB23:AI23)</f>
        <v>154.736</v>
      </c>
      <c r="AJ23" s="72">
        <f>SUM(Month!$AB23:AJ23)</f>
        <v>176.441</v>
      </c>
      <c r="AK23" s="72">
        <f>SUM(Month!$AB23:AK23)</f>
        <v>200.306</v>
      </c>
      <c r="AL23" s="72">
        <f>SUM(Month!$AB23:AL23)</f>
        <v>221.539</v>
      </c>
      <c r="AM23" s="72">
        <f>SUM(Month!$AB23:AM23)</f>
        <v>235.812</v>
      </c>
      <c r="AN23" s="72">
        <f>SUM(Month!$AN23:AN23)</f>
        <v>9.729</v>
      </c>
      <c r="AO23" s="72">
        <f>SUM(Month!$AN23:AO23)</f>
        <v>24.387</v>
      </c>
      <c r="AP23" s="72">
        <f>SUM(Month!$AN23:AP23)</f>
        <v>46.245</v>
      </c>
      <c r="AQ23" s="72">
        <f>SUM(Month!$AN23:AQ23)</f>
        <v>66.047</v>
      </c>
      <c r="AR23" s="72">
        <f>SUM(Month!$AN23:AR23)</f>
        <v>85.679</v>
      </c>
      <c r="AS23" s="72">
        <f>SUM(Month!$AN23:AS23)</f>
        <v>108.714</v>
      </c>
      <c r="AT23" s="72">
        <f>SUM(Month!$AN23:AT23)</f>
        <v>133.988</v>
      </c>
      <c r="AU23" s="72">
        <f>SUM(Month!$AN23:AU23)</f>
        <v>154.966</v>
      </c>
      <c r="AV23" s="72">
        <f>SUM(Month!$AN23:AV23)</f>
        <v>171.657</v>
      </c>
      <c r="AW23" s="72">
        <f>SUM(Month!$AN23:AW23)</f>
        <v>191.964</v>
      </c>
      <c r="AX23" s="72">
        <f>SUM(Month!$AN23:AX23)</f>
        <v>213.539</v>
      </c>
      <c r="AY23" s="72">
        <f>SUM(Month!$AN23:AY23)</f>
        <v>233.689</v>
      </c>
      <c r="AZ23" s="72">
        <f>SUM(Month!$AZ23:AZ23)</f>
        <v>14.275</v>
      </c>
      <c r="BA23" s="72">
        <f>SUM(Month!$AZ23:BA23)</f>
        <v>30.142</v>
      </c>
      <c r="BB23" s="72">
        <f>SUM(Month!$AZ23:BB23)</f>
        <v>53.654</v>
      </c>
      <c r="BC23" s="72">
        <f>SUM(Month!$AZ23:BC23)</f>
        <v>74.676</v>
      </c>
      <c r="BD23" s="72">
        <f>SUM(Month!$AZ23:BD23)</f>
        <v>94.919</v>
      </c>
      <c r="BE23" s="72">
        <f>SUM(Month!$AZ23:BE23)</f>
        <v>117.585</v>
      </c>
      <c r="BF23" s="72">
        <f>SUM(Month!$AZ23:BF23)</f>
        <v>139.049</v>
      </c>
      <c r="BG23" s="72">
        <f>SUM(Month!$AZ23:BG23)</f>
        <v>163.4</v>
      </c>
      <c r="BH23" s="72">
        <f>SUM(Month!$AZ23:BH23)</f>
        <v>188.29</v>
      </c>
      <c r="BI23" s="72">
        <f>SUM(Month!$AZ23:BI23)</f>
        <v>217.332</v>
      </c>
      <c r="BJ23" s="72">
        <f>SUM(Month!$AZ23:BJ23)</f>
        <v>241.118</v>
      </c>
      <c r="BK23" s="72">
        <f>SUM(Month!$AZ23:BK23)</f>
        <v>262.475</v>
      </c>
      <c r="BL23" s="72">
        <f>SUM(Month!$BL23:BL23)</f>
        <v>22.301</v>
      </c>
      <c r="BM23" s="72">
        <f>SUM(Month!$BL23:BM23)</f>
        <v>40.44</v>
      </c>
      <c r="BN23" s="72">
        <f>SUM(Month!$BL23:BN23)</f>
        <v>61.859</v>
      </c>
      <c r="BO23" s="72">
        <f>SUM(Month!$BL23:BO23)</f>
        <v>83.978</v>
      </c>
      <c r="BP23" s="72">
        <f>SUM(Month!$BL23:BP23)</f>
        <v>103.57</v>
      </c>
      <c r="BQ23" s="72">
        <f>SUM(Month!$BL23:BQ23)</f>
        <v>123.156</v>
      </c>
      <c r="BR23" s="72">
        <f>SUM(Month!$BL23:BR23)</f>
        <v>145.923</v>
      </c>
      <c r="BS23" s="72">
        <f>SUM(Month!$BL23:BS23)</f>
        <v>175.178</v>
      </c>
      <c r="BT23" s="72">
        <f>SUM(Month!$BL23:BT23)</f>
        <v>200.84</v>
      </c>
      <c r="BU23" s="72">
        <f>SUM(Month!$BL23:BU23)</f>
        <v>224.254</v>
      </c>
      <c r="BV23" s="72">
        <f>SUM(Month!$BL23:BV23)</f>
        <v>244.725</v>
      </c>
      <c r="BW23" s="72">
        <f>SUM(Month!$BL23:BW23)</f>
        <v>262.194</v>
      </c>
      <c r="BX23" s="72">
        <f>SUM(Month!$BX23:BX23)</f>
        <v>20.665</v>
      </c>
      <c r="BY23" s="72">
        <f>SUM(Month!$BX23:BY23)</f>
        <v>40.293</v>
      </c>
      <c r="BZ23" s="72">
        <f>SUM(Month!$BX23:BZ23)</f>
        <v>63.524</v>
      </c>
      <c r="CA23" s="72">
        <f>SUM(Month!$BX23:CA23)</f>
        <v>83.922</v>
      </c>
      <c r="CB23" s="72">
        <f>SUM(Month!$BX23:CB23)</f>
        <v>104.893</v>
      </c>
      <c r="CC23" s="72">
        <f>SUM(Month!$BX23:CC23)</f>
        <v>126.287</v>
      </c>
      <c r="CD23" s="72">
        <f>SUM(Month!$BX23:CD23)</f>
        <v>145.88</v>
      </c>
      <c r="CE23" s="72">
        <f>SUM(Month!$BX23:CE23)</f>
        <v>174.807</v>
      </c>
      <c r="CF23" s="72">
        <f>SUM(Month!$BX23:CF23)</f>
        <v>200.817</v>
      </c>
      <c r="CG23" s="72">
        <f>SUM(Month!$BX23:CG23)</f>
        <v>228.574</v>
      </c>
      <c r="CH23" s="72">
        <f>SUM(Month!$BX23:CH23)</f>
        <v>251.476</v>
      </c>
      <c r="CI23" s="72">
        <f>SUM(Month!$BX23:CI23)</f>
        <v>272.314</v>
      </c>
      <c r="CJ23" s="72">
        <f>SUM(Month!$CJ23:CJ23)</f>
        <v>16.981</v>
      </c>
      <c r="CK23" s="72">
        <f>SUM(Month!$CJ23:CK23)</f>
        <v>39.224</v>
      </c>
      <c r="CL23" s="72">
        <f>SUM(Month!$CJ23:CL23)</f>
        <v>61.747</v>
      </c>
      <c r="CM23" s="72">
        <f>SUM(Month!$CJ23:CM23)</f>
        <v>86.215</v>
      </c>
      <c r="CN23" s="72">
        <f>SUM(Month!$CJ23:CN23)</f>
        <v>110.204</v>
      </c>
      <c r="CO23" s="72">
        <f>SUM(Month!$CJ23:CO23)</f>
        <v>131.479</v>
      </c>
      <c r="CP23" s="72">
        <f>SUM(Month!$CJ23:CP23)</f>
        <v>156.116</v>
      </c>
      <c r="CQ23" s="72">
        <f>SUM(Month!$CJ23:CQ23)</f>
        <v>183.972</v>
      </c>
      <c r="CR23" s="72">
        <f>SUM(Month!$CJ23:CR23)</f>
        <v>207.595</v>
      </c>
      <c r="CS23" s="72">
        <f>SUM(Month!$CJ23:CS23)</f>
        <v>238.374</v>
      </c>
      <c r="CT23" s="72">
        <f>SUM(Month!$CJ23:CT23)</f>
        <v>264.946</v>
      </c>
      <c r="CU23" s="72">
        <f>SUM(Month!$CJ23:CU23)</f>
        <v>289.605</v>
      </c>
      <c r="CV23" s="72">
        <f>SUM(Month!$CV23:CV23)</f>
        <v>24.779</v>
      </c>
      <c r="CW23" s="72">
        <f>SUM(Month!$CV23:CW23)</f>
        <v>44.917</v>
      </c>
      <c r="CX23" s="72">
        <f>SUM(Month!$CV23:CX23)</f>
        <v>70.17</v>
      </c>
      <c r="CY23" s="72">
        <f>SUM(Month!$CV23:CY23)</f>
        <v>90.167</v>
      </c>
      <c r="CZ23" s="72">
        <f>SUM(Month!$CV23:CZ23)</f>
        <v>113.369</v>
      </c>
      <c r="DA23" s="72">
        <f>SUM(Month!$CV23:DA23)</f>
        <v>134.052</v>
      </c>
      <c r="DB23" s="72">
        <f>SUM(Month!$CV23:DB23)</f>
        <v>157.514</v>
      </c>
      <c r="DC23" s="72">
        <f>SUM(Month!$CV23:DC23)</f>
        <v>186.026</v>
      </c>
      <c r="DD23" s="72">
        <f>SUM(Month!$CV23:DD23)</f>
        <v>213.054</v>
      </c>
      <c r="DE23" s="72">
        <f>SUM(Month!$CV23:DE23)</f>
        <v>242.775</v>
      </c>
      <c r="DF23" s="72">
        <f>SUM(Month!$CV23:DF23)</f>
        <v>267.445</v>
      </c>
      <c r="DG23" s="72">
        <f>SUM(Month!$CV23:DG23)</f>
        <v>287.969</v>
      </c>
      <c r="DH23" s="72">
        <f>SUM(Month!$DH23:DH23)</f>
        <v>21.531</v>
      </c>
      <c r="DI23" s="72">
        <f>SUM(Month!$DH23:DI23)</f>
        <v>42.079</v>
      </c>
      <c r="DJ23" s="72">
        <f>SUM(Month!$DH23:DJ23)</f>
        <v>63.339</v>
      </c>
      <c r="DK23" s="72">
        <f>SUM(Month!$DH23:DK23)</f>
        <v>86.03</v>
      </c>
      <c r="DL23" s="72">
        <f>SUM(Month!$DH23:DL23)</f>
        <v>109.393</v>
      </c>
      <c r="DM23" s="72">
        <f>SUM(Month!$DH23:DM23)</f>
        <v>131.867</v>
      </c>
      <c r="DN23" s="72">
        <f>SUM(Month!$DH23:DN23)</f>
        <v>158.793</v>
      </c>
      <c r="DO23" s="72">
        <f>SUM(Month!$DH23:DO23)</f>
        <v>187.418</v>
      </c>
      <c r="DP23" s="72">
        <f>SUM(Month!$DH23:DP23)</f>
        <v>217.651</v>
      </c>
      <c r="DQ23" s="72">
        <f>SUM(Month!$DH23:DQ23)</f>
        <v>247.33</v>
      </c>
      <c r="DR23" s="72">
        <f>SUM(Month!$DH23:DR23)</f>
        <v>270.935</v>
      </c>
      <c r="DS23" s="72">
        <f>SUM(Month!$DH23:DS23)</f>
        <v>292.197</v>
      </c>
      <c r="DT23" s="72">
        <f>SUM(Month!$DT23:DT23)</f>
        <v>21.652</v>
      </c>
      <c r="DU23" s="72">
        <f>SUM(Month!$DT23:DU23)</f>
        <v>43.064</v>
      </c>
      <c r="DV23" s="72">
        <f>SUM(Month!$DT23:DV23)</f>
        <v>69.483</v>
      </c>
      <c r="DW23" s="72">
        <f>SUM(Month!$DT23:DW23)</f>
        <v>95.373</v>
      </c>
      <c r="DX23" s="72">
        <f>SUM(Month!$DT23:DX23)</f>
        <v>120.338</v>
      </c>
      <c r="DY23" s="72">
        <f>SUM(Month!$DT23:DY23)</f>
        <v>147.352</v>
      </c>
      <c r="DZ23" s="72">
        <f>SUM(Month!$DT23:DZ23)</f>
        <v>173.502</v>
      </c>
      <c r="EA23" s="72">
        <f>SUM(Month!$DT23:EA23)</f>
        <v>201.585</v>
      </c>
      <c r="EB23" s="72">
        <f>SUM(Month!$DT23:EB23)</f>
        <v>232.589</v>
      </c>
      <c r="EC23" s="72">
        <f>SUM(Month!$DT23:EC23)</f>
        <v>261.851</v>
      </c>
      <c r="ED23" s="72">
        <f>SUM(Month!$DT23:ED23)</f>
        <v>285.743</v>
      </c>
      <c r="EE23" s="72">
        <f>SUM(Month!$DT23:EE23)</f>
        <v>310.278</v>
      </c>
      <c r="EF23" s="72">
        <f>SUM(Month!$EF23:EF23)</f>
        <v>27.188</v>
      </c>
      <c r="EG23" s="72">
        <f>SUM(Month!$EF23:EG23)</f>
        <v>50.134</v>
      </c>
      <c r="EH23" s="72">
        <f>SUM(Month!$EF23:EH23)</f>
        <v>76.446</v>
      </c>
      <c r="EI23" s="72">
        <f>SUM(Month!$EF23:EI23)</f>
        <v>101.404</v>
      </c>
      <c r="EJ23" s="72">
        <f>SUM(Month!$EF23:EJ23)</f>
        <v>123.824</v>
      </c>
      <c r="EK23" s="72">
        <f>SUM(Month!$EF23:EK23)</f>
        <v>145.976</v>
      </c>
      <c r="EL23" s="72">
        <f>SUM(Month!$EF23:EL23)</f>
        <v>172.793</v>
      </c>
      <c r="EM23" s="72">
        <f>SUM(Month!$EF23:EM23)</f>
        <v>197.802</v>
      </c>
      <c r="EN23" s="72">
        <f>SUM(Month!$EF23:EN23)</f>
        <v>225.124</v>
      </c>
      <c r="EO23" s="72">
        <f>SUM(Month!$EF23:EO23)</f>
        <v>257.101</v>
      </c>
      <c r="EP23" s="72">
        <f>SUM(Month!$EF23:EP23)</f>
        <v>284.817</v>
      </c>
      <c r="EQ23" s="72">
        <f>SUM(Month!$EF23:EQ23)</f>
        <v>307.115</v>
      </c>
      <c r="ER23" s="72">
        <f>SUM(Month!$ER23:ER23)</f>
        <v>24.834</v>
      </c>
      <c r="ES23" s="72">
        <f>SUM(Month!$ER23:ES23)</f>
        <v>47.154</v>
      </c>
      <c r="ET23" s="72">
        <f>SUM(Month!$ER23:ET23)</f>
        <v>69.113</v>
      </c>
      <c r="EU23" s="72">
        <f>SUM(Month!$ER23:EU23)</f>
        <v>93.596</v>
      </c>
      <c r="EV23" s="72">
        <f>SUM(Month!$ER23:EV23)</f>
        <v>114.019</v>
      </c>
      <c r="EW23" s="72">
        <f>SUM(Month!$ER23:EW23)</f>
        <v>138.114</v>
      </c>
      <c r="EX23" s="72">
        <f>SUM(Month!$ER23:EX23)</f>
        <v>170.529</v>
      </c>
      <c r="EY23" s="72">
        <f>SUM(Month!$ER23:EY23)</f>
        <v>201.055</v>
      </c>
      <c r="EZ23" s="72">
        <f>SUM(Month!$ER23:EZ23)</f>
        <v>234.153</v>
      </c>
      <c r="FA23" s="72">
        <f>SUM(Month!$ER23:FA23)</f>
        <v>270.134</v>
      </c>
      <c r="FB23" s="72">
        <f>SUM(Month!$ER23:FB23)</f>
        <v>296.946</v>
      </c>
      <c r="FC23" s="72">
        <f>SUM(Month!$ER23:FC23)</f>
        <v>322.655</v>
      </c>
      <c r="FD23" s="72">
        <f>SUM(Month!$FD23:FD23)</f>
        <v>27.271</v>
      </c>
      <c r="FE23" s="72">
        <f>SUM(Month!$FD23:FE23)</f>
        <v>51.063</v>
      </c>
      <c r="FF23" s="72">
        <f>SUM(Month!$FD23:FF23)</f>
        <v>77.578</v>
      </c>
      <c r="FG23" s="72">
        <f>SUM(Month!$FD23:FG23)</f>
        <v>102.872</v>
      </c>
      <c r="FH23" s="72">
        <f>SUM(Month!$FD23:FH23)</f>
        <v>128.881</v>
      </c>
      <c r="FI23" s="72">
        <f>SUM(Month!$FD23:FI23)</f>
        <v>155.849</v>
      </c>
      <c r="FJ23" s="72">
        <f>SUM(Month!$FD23:FJ23)</f>
        <v>182.812</v>
      </c>
      <c r="FK23" s="72">
        <f>SUM(Month!$FD23:FK23)</f>
        <v>214.477</v>
      </c>
      <c r="FL23" s="72">
        <f>SUM(Month!$FD23:FL23)</f>
        <v>245.813</v>
      </c>
      <c r="FM23" s="72">
        <f>SUM(Month!$FD23:FM23)</f>
        <v>278.808</v>
      </c>
      <c r="FN23" s="72">
        <f>SUM(Month!$FD23:FN23)</f>
        <v>309.691</v>
      </c>
      <c r="FO23" s="72">
        <f>SUM(Month!$FD23:FO23)</f>
        <v>334.448</v>
      </c>
      <c r="FP23" s="72">
        <f>SUM(Month!$FP23:FP23)</f>
        <v>26.464</v>
      </c>
      <c r="FQ23" s="72">
        <f>SUM(Month!$FP23:FQ23)</f>
        <v>53.598</v>
      </c>
      <c r="FR23" s="72">
        <f>SUM(Month!$FP23:FR23)</f>
        <v>87.231</v>
      </c>
      <c r="FS23" s="72">
        <f>SUM(Month!$FP23:FS23)</f>
        <v>111.276</v>
      </c>
      <c r="FT23" s="72">
        <f>SUM(Month!$FP23:FT23)</f>
        <v>136.05</v>
      </c>
      <c r="FU23" s="72">
        <f>SUM(Month!$FP23:FU23)</f>
        <v>159.471</v>
      </c>
      <c r="FV23" s="72">
        <f>SUM(Month!$FP23:FV23)</f>
        <v>189.753</v>
      </c>
      <c r="FW23" s="72">
        <f>SUM(Month!$FP23:FW23)</f>
        <v>220.97</v>
      </c>
      <c r="FX23" s="72">
        <f>SUM(Month!$FP23:FX23)</f>
        <v>250.646</v>
      </c>
      <c r="FY23" s="72">
        <f>SUM(Month!$FP23:FY23)</f>
        <v>283.631</v>
      </c>
      <c r="FZ23" s="72">
        <f>SUM(Month!$FP23:FZ23)</f>
        <v>311.567</v>
      </c>
      <c r="GA23" s="72">
        <f>SUM(Month!$FP23:GA23)</f>
        <v>342.393</v>
      </c>
      <c r="GB23" s="72">
        <f>SUM(Month!$GB23:GB23)</f>
        <v>28.85</v>
      </c>
      <c r="GC23" s="72">
        <f>SUM(Month!$GB23:GC23)</f>
        <v>57.024</v>
      </c>
      <c r="GD23" s="72">
        <f>SUM(Month!$GB23:GD23)</f>
        <v>89.756</v>
      </c>
      <c r="GE23" s="72">
        <f>SUM(Month!$GB23:GE23)</f>
        <v>122.956</v>
      </c>
      <c r="GF23" s="72">
        <f>SUM(Month!$GB23:GF23)</f>
        <v>155.794</v>
      </c>
      <c r="GG23" s="72">
        <f>SUM(Month!$GB23:GG23)</f>
        <v>184.502</v>
      </c>
      <c r="GH23" s="72">
        <f>SUM(Month!$GB23:GH23)</f>
        <v>213.862</v>
      </c>
      <c r="GI23" s="72">
        <f>SUM(Month!$GB23:GI23)</f>
        <v>248.468</v>
      </c>
      <c r="GJ23" s="72">
        <f>SUM(Month!$GB23:GJ23)</f>
        <v>278.091</v>
      </c>
      <c r="GK23" s="72">
        <f>SUM(Month!$GB23:GK23)</f>
        <v>317.167</v>
      </c>
      <c r="GL23" s="72">
        <f>SUM(Month!$GB23:GL23)</f>
        <v>346.592</v>
      </c>
      <c r="GM23" s="72">
        <f>SUM(Month!$GB23:GM23)</f>
        <v>376.391</v>
      </c>
      <c r="GN23" s="72">
        <f>SUM(Month!$GN23:GN23)</f>
        <v>28.213</v>
      </c>
      <c r="GO23" s="72">
        <f>SUM(Month!$GN23:GO23)</f>
        <v>56.107</v>
      </c>
      <c r="GP23" s="72">
        <f>SUM(Month!$GN23:GP23)</f>
        <v>85.948</v>
      </c>
      <c r="GQ23" s="72">
        <f>SUM(Month!$GN23:GQ23)</f>
        <v>115.65</v>
      </c>
      <c r="GR23" s="72">
        <f>SUM(Month!$GN23:GR23)</f>
        <v>154.087</v>
      </c>
      <c r="GS23" s="72">
        <f>SUM(Month!$GN23:GS23)</f>
        <v>184.34</v>
      </c>
      <c r="GT23" s="72">
        <f>SUM(Month!$GN23:GT23)</f>
        <v>218.432</v>
      </c>
      <c r="GU23" s="72">
        <f>SUM(Month!$GN23:GU23)</f>
        <v>246.328</v>
      </c>
      <c r="GV23" s="72">
        <f>SUM(Month!$GN23:GV23)</f>
        <v>280.817</v>
      </c>
      <c r="GW23" s="72">
        <f>SUM(Month!$GN23:GW23)</f>
        <v>316.089</v>
      </c>
      <c r="GX23" s="72">
        <f>SUM(Month!$GN23:GX23)</f>
        <v>345.744</v>
      </c>
      <c r="GY23" s="72">
        <f>SUM(Month!$GN23:GY23)</f>
        <v>371.626</v>
      </c>
      <c r="GZ23" s="72">
        <f>SUM(Month!$GZ23:GZ23)</f>
        <v>28.9</v>
      </c>
      <c r="HA23" s="72">
        <f>SUM(Month!$GZ23:HA23)</f>
        <v>56.7</v>
      </c>
      <c r="HB23" s="72">
        <f>SUM(Month!$GZ23:HB23)</f>
        <v>90.666</v>
      </c>
      <c r="HC23" s="72">
        <f>SUM(Month!$GZ23:HC23)</f>
        <v>120.586</v>
      </c>
      <c r="HD23" s="72">
        <f>SUM(Month!$GZ23:HD23)</f>
        <v>156.41</v>
      </c>
      <c r="HE23" s="72">
        <f>SUM(Month!$GZ23:HE23)</f>
        <v>184.342</v>
      </c>
      <c r="HF23" s="72">
        <f>SUM(Month!$GZ23:HF23)</f>
        <v>218.602</v>
      </c>
      <c r="HG23" s="72">
        <f>SUM(Month!$GZ23:HG23)</f>
        <v>255.985</v>
      </c>
      <c r="HH23" s="72">
        <f>SUM(Month!$GZ23:HH23)</f>
        <v>291.003</v>
      </c>
      <c r="HI23" s="72">
        <f>SUM(Month!$GZ23:HI23)</f>
        <v>330.977</v>
      </c>
      <c r="HJ23" s="72">
        <f>SUM(Month!$GZ23:HJ23)</f>
        <v>366.314</v>
      </c>
      <c r="HK23" s="72">
        <f>SUM(Month!$GZ23:HK23)</f>
        <v>400.831</v>
      </c>
      <c r="HL23" s="72">
        <f>SUM(Month!$HL23:HL23)</f>
        <v>35.386</v>
      </c>
      <c r="HM23" s="72">
        <f>SUM(Month!$HL23:HM23)</f>
        <v>73.221</v>
      </c>
      <c r="HN23" s="72">
        <f>SUM(Month!$HL23:HN23)</f>
        <v>116.652</v>
      </c>
      <c r="HO23" s="72">
        <f>SUM(Month!$HL23:HO23)</f>
        <v>153.521</v>
      </c>
      <c r="HP23" s="72">
        <f>SUM(Month!$HL23:HP23)</f>
        <v>187.955</v>
      </c>
      <c r="HQ23" s="72">
        <f>SUM(Month!$HL23:HQ23)</f>
        <v>223.063</v>
      </c>
      <c r="HR23" s="72">
        <f>SUM(Month!$HL23:HR23)</f>
        <v>266.813</v>
      </c>
      <c r="HS23" s="72">
        <f>SUM(Month!$HL23:HS23)</f>
        <v>313.063</v>
      </c>
      <c r="HT23" s="205"/>
      <c r="HU23" s="205"/>
      <c r="HV23" s="205"/>
    </row>
    <row r="24" ht="4.5" customHeight="1">
      <c r="A24" s="190">
        <f t="shared" si="3"/>
        <v>20</v>
      </c>
      <c r="B24" s="83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205"/>
      <c r="HU24" s="205"/>
      <c r="HV24" s="205"/>
    </row>
    <row r="25" ht="13.5" customHeight="1">
      <c r="A25" s="190">
        <f t="shared" si="3"/>
        <v>21</v>
      </c>
      <c r="B25" s="77" t="s">
        <v>21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205"/>
      <c r="HU25" s="205"/>
      <c r="HV25" s="205"/>
    </row>
    <row r="26" ht="13.5" customHeight="1">
      <c r="A26" s="190">
        <f t="shared" si="3"/>
        <v>22</v>
      </c>
      <c r="B26" s="54" t="s">
        <v>22</v>
      </c>
      <c r="C26" s="55"/>
      <c r="D26" s="55">
        <f>SUM(Month!$D26:D26)</f>
        <v>28.778</v>
      </c>
      <c r="E26" s="55">
        <f>SUM(Month!$D26:E26)</f>
        <v>56.322</v>
      </c>
      <c r="F26" s="55">
        <f>SUM(Month!$D26:F26)</f>
        <v>88.225</v>
      </c>
      <c r="G26" s="55">
        <f>SUM(Month!$D26:G26)</f>
        <v>118.814</v>
      </c>
      <c r="H26" s="55">
        <f>SUM(Month!$D26:H26)</f>
        <v>153.949</v>
      </c>
      <c r="I26" s="55">
        <f>SUM(Month!$D26:I26)</f>
        <v>187.627</v>
      </c>
      <c r="J26" s="55">
        <f>SUM(Month!$D26:J26)</f>
        <v>223.183</v>
      </c>
      <c r="K26" s="55">
        <f>SUM(Month!$D26:K26)</f>
        <v>264.052</v>
      </c>
      <c r="L26" s="55">
        <f>SUM(Month!$D26:L26)</f>
        <v>300.138</v>
      </c>
      <c r="M26" s="55">
        <f>SUM(Month!$D26:M26)</f>
        <v>337.716</v>
      </c>
      <c r="N26" s="55">
        <f>SUM(Month!$D26:N26)</f>
        <v>371.884</v>
      </c>
      <c r="O26" s="55">
        <f>SUM(Month!$D26:O26)</f>
        <v>409.15</v>
      </c>
      <c r="P26" s="55">
        <f>SUM(Month!$P26:P26)</f>
        <v>32.885</v>
      </c>
      <c r="Q26" s="55">
        <f>SUM(Month!$P26:Q26)</f>
        <v>63.326</v>
      </c>
      <c r="R26" s="55">
        <f>SUM(Month!$P26:R26)</f>
        <v>97.962</v>
      </c>
      <c r="S26" s="55">
        <f>SUM(Month!$P26:S26)</f>
        <v>133.541</v>
      </c>
      <c r="T26" s="55">
        <f>SUM(Month!$P26:T26)</f>
        <v>172.673</v>
      </c>
      <c r="U26" s="55">
        <f>SUM(Month!$P26:U26)</f>
        <v>209.073</v>
      </c>
      <c r="V26" s="55">
        <f>SUM(Month!$P26:V26)</f>
        <v>249.699</v>
      </c>
      <c r="W26" s="55">
        <f>SUM(Month!$P26:W26)</f>
        <v>289.264</v>
      </c>
      <c r="X26" s="55">
        <f>SUM(Month!$P26:X26)</f>
        <v>325.517</v>
      </c>
      <c r="Y26" s="55">
        <f>SUM(Month!$P26:Y26)</f>
        <v>370.682</v>
      </c>
      <c r="Z26" s="55">
        <f>SUM(Month!$P26:Z26)</f>
        <v>409.949</v>
      </c>
      <c r="AA26" s="55">
        <f>SUM(Month!$P26:AA26)</f>
        <v>447.73</v>
      </c>
      <c r="AB26" s="55">
        <f>SUM(Month!$AB26:AB26)</f>
        <v>33.625</v>
      </c>
      <c r="AC26" s="55">
        <f>SUM(Month!$AB26:AC26)</f>
        <v>68.504</v>
      </c>
      <c r="AD26" s="55">
        <f>SUM(Month!$AB26:AD26)</f>
        <v>105.187</v>
      </c>
      <c r="AE26" s="55">
        <f>SUM(Month!$AB26:AE26)</f>
        <v>139.29</v>
      </c>
      <c r="AF26" s="55">
        <f>SUM(Month!$AB26:AF26)</f>
        <v>175.625</v>
      </c>
      <c r="AG26" s="55">
        <f>SUM(Month!$AB26:AG26)</f>
        <v>214.499</v>
      </c>
      <c r="AH26" s="55">
        <f>SUM(Month!$AB26:AH26)</f>
        <v>250.704</v>
      </c>
      <c r="AI26" s="55">
        <f>SUM(Month!$AB26:AI26)</f>
        <v>292.066</v>
      </c>
      <c r="AJ26" s="55">
        <f>SUM(Month!$AB26:AJ26)</f>
        <v>334.307</v>
      </c>
      <c r="AK26" s="55">
        <f>SUM(Month!$AB26:AK26)</f>
        <v>381.735</v>
      </c>
      <c r="AL26" s="55">
        <f>SUM(Month!$AB26:AL26)</f>
        <v>421.411</v>
      </c>
      <c r="AM26" s="55">
        <f>SUM(Month!$AB26:AM26)</f>
        <v>456.925</v>
      </c>
      <c r="AN26" s="55">
        <f>SUM(Month!$AN26:AN26)</f>
        <v>28.532</v>
      </c>
      <c r="AO26" s="55">
        <f>SUM(Month!$AN26:AO26)</f>
        <v>59.67</v>
      </c>
      <c r="AP26" s="55">
        <f>SUM(Month!$AN26:AP26)</f>
        <v>97.803</v>
      </c>
      <c r="AQ26" s="55">
        <f>SUM(Month!$AN26:AQ26)</f>
        <v>133.514</v>
      </c>
      <c r="AR26" s="55">
        <f>SUM(Month!$AN26:AR26)</f>
        <v>171.424</v>
      </c>
      <c r="AS26" s="55">
        <f>SUM(Month!$AN26:AS26)</f>
        <v>212.619</v>
      </c>
      <c r="AT26" s="55">
        <f>SUM(Month!$AN26:AT26)</f>
        <v>252.223</v>
      </c>
      <c r="AU26" s="55">
        <f>SUM(Month!$AN26:AU26)</f>
        <v>293.748</v>
      </c>
      <c r="AV26" s="55">
        <f>SUM(Month!$AN26:AV26)</f>
        <v>332.335</v>
      </c>
      <c r="AW26" s="55">
        <f>SUM(Month!$AN26:AW26)</f>
        <v>377.009</v>
      </c>
      <c r="AX26" s="55">
        <f>SUM(Month!$AN26:AX26)</f>
        <v>413.487</v>
      </c>
      <c r="AY26" s="55">
        <f>SUM(Month!$AN26:AY26)</f>
        <v>451.994</v>
      </c>
      <c r="AZ26" s="55">
        <f>SUM(Month!$AZ26:AZ26)</f>
        <v>32.701</v>
      </c>
      <c r="BA26" s="55">
        <f>SUM(Month!$AZ26:BA26)</f>
        <v>63.919</v>
      </c>
      <c r="BB26" s="55">
        <f>SUM(Month!$AZ26:BB26)</f>
        <v>104.023</v>
      </c>
      <c r="BC26" s="55">
        <f>SUM(Month!$AZ26:BC26)</f>
        <v>139.296</v>
      </c>
      <c r="BD26" s="55">
        <f>SUM(Month!$AZ26:BD26)</f>
        <v>176.485</v>
      </c>
      <c r="BE26" s="55">
        <f>SUM(Month!$AZ26:BE26)</f>
        <v>218.779</v>
      </c>
      <c r="BF26" s="55">
        <f>SUM(Month!$AZ26:BF26)</f>
        <v>259.062</v>
      </c>
      <c r="BG26" s="55">
        <f>SUM(Month!$AZ26:BG26)</f>
        <v>303.308</v>
      </c>
      <c r="BH26" s="55">
        <f>SUM(Month!$AZ26:BH26)</f>
        <v>345.202</v>
      </c>
      <c r="BI26" s="55">
        <f>SUM(Month!$AZ26:BI26)</f>
        <v>388.104</v>
      </c>
      <c r="BJ26" s="55">
        <f>SUM(Month!$AZ26:BJ26)</f>
        <v>431.778</v>
      </c>
      <c r="BK26" s="55">
        <f>SUM(Month!$AZ26:BK26)</f>
        <v>471.816</v>
      </c>
      <c r="BL26" s="55">
        <f>SUM(Month!$BL26:BL26)</f>
        <v>35.783</v>
      </c>
      <c r="BM26" s="55">
        <f>SUM(Month!$BL26:BM26)</f>
        <v>71.461</v>
      </c>
      <c r="BN26" s="55">
        <f>SUM(Month!$BL26:BN26)</f>
        <v>110.707</v>
      </c>
      <c r="BO26" s="55">
        <f>SUM(Month!$BL26:BO26)</f>
        <v>151.762</v>
      </c>
      <c r="BP26" s="55">
        <f>SUM(Month!$BL26:BP26)</f>
        <v>192.966</v>
      </c>
      <c r="BQ26" s="55">
        <f>SUM(Month!$BL26:BQ26)</f>
        <v>234.112</v>
      </c>
      <c r="BR26" s="55">
        <f>SUM(Month!$BL26:BR26)</f>
        <v>282.092</v>
      </c>
      <c r="BS26" s="55">
        <f>SUM(Month!$BL26:BS26)</f>
        <v>325.251</v>
      </c>
      <c r="BT26" s="55">
        <f>SUM(Month!$BL26:BT26)</f>
        <v>372.06</v>
      </c>
      <c r="BU26" s="55">
        <f>SUM(Month!$BL26:BU26)</f>
        <v>419.648</v>
      </c>
      <c r="BV26" s="55">
        <f>SUM(Month!$BL26:BV26)</f>
        <v>460.518</v>
      </c>
      <c r="BW26" s="55">
        <f>SUM(Month!$BL26:BW26)</f>
        <v>501.699</v>
      </c>
      <c r="BX26" s="55">
        <f>SUM(Month!$BX26:BX26)</f>
        <v>38.058</v>
      </c>
      <c r="BY26" s="55">
        <f>SUM(Month!$BX26:BY26)</f>
        <v>78.199</v>
      </c>
      <c r="BZ26" s="55">
        <f>SUM(Month!$BX26:BZ26)</f>
        <v>119.196</v>
      </c>
      <c r="CA26" s="55">
        <f>SUM(Month!$BX26:CA26)</f>
        <v>157.904</v>
      </c>
      <c r="CB26" s="55">
        <f>SUM(Month!$BX26:CB26)</f>
        <v>198.255</v>
      </c>
      <c r="CC26" s="55">
        <f>SUM(Month!$BX26:CC26)</f>
        <v>239.544</v>
      </c>
      <c r="CD26" s="55">
        <f>SUM(Month!$BX26:CD26)</f>
        <v>282.589</v>
      </c>
      <c r="CE26" s="55">
        <f>SUM(Month!$BX26:CE26)</f>
        <v>330.61</v>
      </c>
      <c r="CF26" s="55">
        <f>SUM(Month!$BX26:CF26)</f>
        <v>374.659</v>
      </c>
      <c r="CG26" s="55">
        <f>SUM(Month!$BX26:CG26)</f>
        <v>428.113</v>
      </c>
      <c r="CH26" s="55">
        <f>SUM(Month!$BX26:CH26)</f>
        <v>469.661</v>
      </c>
      <c r="CI26" s="55">
        <f>SUM(Month!$BX26:CI26)</f>
        <v>510.169</v>
      </c>
      <c r="CJ26" s="55">
        <f>SUM(Month!$CJ26:CJ26)</f>
        <v>35.469</v>
      </c>
      <c r="CK26" s="55">
        <f>SUM(Month!$CJ26:CK26)</f>
        <v>74.067</v>
      </c>
      <c r="CL26" s="55">
        <f>SUM(Month!$CJ26:CL26)</f>
        <v>115.531</v>
      </c>
      <c r="CM26" s="55">
        <f>SUM(Month!$CJ26:CM26)</f>
        <v>157.594</v>
      </c>
      <c r="CN26" s="55">
        <f>SUM(Month!$CJ26:CN26)</f>
        <v>203.475</v>
      </c>
      <c r="CO26" s="55">
        <f>SUM(Month!$CJ26:CO26)</f>
        <v>247.797</v>
      </c>
      <c r="CP26" s="55">
        <f>SUM(Month!$CJ26:CP26)</f>
        <v>292.139</v>
      </c>
      <c r="CQ26" s="55">
        <f>SUM(Month!$CJ26:CQ26)</f>
        <v>339.224</v>
      </c>
      <c r="CR26" s="55">
        <f>SUM(Month!$CJ26:CR26)</f>
        <v>385.066</v>
      </c>
      <c r="CS26" s="55">
        <f>SUM(Month!$CJ26:CS26)</f>
        <v>439.419</v>
      </c>
      <c r="CT26" s="55">
        <f>SUM(Month!$CJ26:CT26)</f>
        <v>485.836</v>
      </c>
      <c r="CU26" s="55">
        <f>SUM(Month!$CJ26:CU26)</f>
        <v>534.905</v>
      </c>
      <c r="CV26" s="55">
        <f>SUM(Month!$CV26:CV26)</f>
        <v>39.441</v>
      </c>
      <c r="CW26" s="55">
        <f>SUM(Month!$CV26:CW26)</f>
        <v>76.958</v>
      </c>
      <c r="CX26" s="55">
        <f>SUM(Month!$CV26:CX26)</f>
        <v>119.544</v>
      </c>
      <c r="CY26" s="55">
        <f>SUM(Month!$CV26:CY26)</f>
        <v>160.799</v>
      </c>
      <c r="CZ26" s="55">
        <f>SUM(Month!$CV26:CZ26)</f>
        <v>202.56</v>
      </c>
      <c r="DA26" s="55">
        <f>SUM(Month!$CV26:DA26)</f>
        <v>241.384</v>
      </c>
      <c r="DB26" s="55">
        <f>SUM(Month!$CV26:DB26)</f>
        <v>286.555</v>
      </c>
      <c r="DC26" s="55">
        <f>SUM(Month!$CV26:DC26)</f>
        <v>332.253</v>
      </c>
      <c r="DD26" s="55">
        <f>SUM(Month!$CV26:DD26)</f>
        <v>386.175</v>
      </c>
      <c r="DE26" s="55">
        <f>SUM(Month!$CV26:DE26)</f>
        <v>437.254</v>
      </c>
      <c r="DF26" s="55">
        <f>SUM(Month!$CV26:DF26)</f>
        <v>480.731</v>
      </c>
      <c r="DG26" s="55">
        <f>SUM(Month!$CV26:DG26)</f>
        <v>524.454</v>
      </c>
      <c r="DH26" s="55">
        <f>SUM(Month!$DH26:DH26)</f>
        <v>38.47</v>
      </c>
      <c r="DI26" s="55">
        <f>SUM(Month!$DH26:DI26)</f>
        <v>76.011</v>
      </c>
      <c r="DJ26" s="55">
        <f>SUM(Month!$DH26:DJ26)</f>
        <v>120.674</v>
      </c>
      <c r="DK26" s="55">
        <f>SUM(Month!$DH26:DK26)</f>
        <v>163.167</v>
      </c>
      <c r="DL26" s="55">
        <f>SUM(Month!$DH26:DL26)</f>
        <v>206.242</v>
      </c>
      <c r="DM26" s="55">
        <f>SUM(Month!$DH26:DM26)</f>
        <v>252.06</v>
      </c>
      <c r="DN26" s="55">
        <f>SUM(Month!$DH26:DN26)</f>
        <v>297.247</v>
      </c>
      <c r="DO26" s="55">
        <f>SUM(Month!$DH26:DO26)</f>
        <v>351.458</v>
      </c>
      <c r="DP26" s="55">
        <f>SUM(Month!$DH26:DP26)</f>
        <v>401.588</v>
      </c>
      <c r="DQ26" s="55">
        <f>SUM(Month!$DH26:DQ26)</f>
        <v>453.89</v>
      </c>
      <c r="DR26" s="55">
        <f>SUM(Month!$DH26:DR26)</f>
        <v>498.924</v>
      </c>
      <c r="DS26" s="55">
        <f>SUM(Month!$DH26:DS26)</f>
        <v>544.501</v>
      </c>
      <c r="DT26" s="55">
        <f>SUM(Month!$DT26:DT26)</f>
        <v>42.784</v>
      </c>
      <c r="DU26" s="55">
        <f>SUM(Month!$DT26:DU26)</f>
        <v>82.07</v>
      </c>
      <c r="DV26" s="55">
        <f>SUM(Month!$DT26:DV26)</f>
        <v>129.139</v>
      </c>
      <c r="DW26" s="55">
        <f>SUM(Month!$DT26:DW26)</f>
        <v>177.895</v>
      </c>
      <c r="DX26" s="55">
        <f>SUM(Month!$DT26:DX26)</f>
        <v>224.383</v>
      </c>
      <c r="DY26" s="55">
        <f>SUM(Month!$DT26:DY26)</f>
        <v>272.407</v>
      </c>
      <c r="DZ26" s="55">
        <f>SUM(Month!$DT26:DZ26)</f>
        <v>320.365</v>
      </c>
      <c r="EA26" s="55">
        <f>SUM(Month!$DT26:EA26)</f>
        <v>373.694</v>
      </c>
      <c r="EB26" s="55">
        <f>SUM(Month!$DT26:EB26)</f>
        <v>423.907</v>
      </c>
      <c r="EC26" s="55">
        <f>SUM(Month!$DT26:EC26)</f>
        <v>472.292</v>
      </c>
      <c r="ED26" s="55">
        <f>SUM(Month!$DT26:ED26)</f>
        <v>516.701</v>
      </c>
      <c r="EE26" s="55">
        <f>SUM(Month!$DT26:EE26)</f>
        <v>566.044</v>
      </c>
      <c r="EF26" s="55">
        <f>SUM(Month!$EF26:EF26)</f>
        <v>45.046</v>
      </c>
      <c r="EG26" s="55">
        <f>SUM(Month!$EF26:EG26)</f>
        <v>86.229</v>
      </c>
      <c r="EH26" s="55">
        <f>SUM(Month!$EF26:EH26)</f>
        <v>134.897</v>
      </c>
      <c r="EI26" s="55">
        <f>SUM(Month!$EF26:EI26)</f>
        <v>179.908</v>
      </c>
      <c r="EJ26" s="55">
        <f>SUM(Month!$EF26:EJ26)</f>
        <v>227.145</v>
      </c>
      <c r="EK26" s="55">
        <f>SUM(Month!$EF26:EK26)</f>
        <v>272.901</v>
      </c>
      <c r="EL26" s="55">
        <f>SUM(Month!$EF26:EL26)</f>
        <v>324.018</v>
      </c>
      <c r="EM26" s="55">
        <f>SUM(Month!$EF26:EM26)</f>
        <v>374.376</v>
      </c>
      <c r="EN26" s="55">
        <f>SUM(Month!$EF26:EN26)</f>
        <v>426.995</v>
      </c>
      <c r="EO26" s="55">
        <f>SUM(Month!$EF26:EO26)</f>
        <v>482.254</v>
      </c>
      <c r="EP26" s="55">
        <f>SUM(Month!$EF26:EP26)</f>
        <v>533.505</v>
      </c>
      <c r="EQ26" s="55">
        <f>SUM(Month!$EF26:EQ26)</f>
        <v>579.802</v>
      </c>
      <c r="ER26" s="55">
        <f>SUM(Month!$ER26:ER26)</f>
        <v>50.338</v>
      </c>
      <c r="ES26" s="55">
        <f>SUM(Month!$ER26:ES26)</f>
        <v>93.091</v>
      </c>
      <c r="ET26" s="55">
        <f>SUM(Month!$ER26:ET26)</f>
        <v>141.367</v>
      </c>
      <c r="EU26" s="55">
        <f>SUM(Month!$ER26:EU26)</f>
        <v>186.574</v>
      </c>
      <c r="EV26" s="55">
        <f>SUM(Month!$ER26:EV26)</f>
        <v>225.784</v>
      </c>
      <c r="EW26" s="55">
        <f>SUM(Month!$ER26:EW26)</f>
        <v>269.063</v>
      </c>
      <c r="EX26" s="55">
        <f>SUM(Month!$ER26:EX26)</f>
        <v>324.641</v>
      </c>
      <c r="EY26" s="55">
        <f>SUM(Month!$ER26:EY26)</f>
        <v>380.681</v>
      </c>
      <c r="EZ26" s="55">
        <f>SUM(Month!$ER26:EZ26)</f>
        <v>432.912</v>
      </c>
      <c r="FA26" s="55">
        <f>SUM(Month!$ER26:FA26)</f>
        <v>491.802</v>
      </c>
      <c r="FB26" s="55">
        <f>SUM(Month!$ER26:FB26)</f>
        <v>543.467</v>
      </c>
      <c r="FC26" s="55">
        <f>SUM(Month!$ER26:FC26)</f>
        <v>595.281</v>
      </c>
      <c r="FD26" s="55">
        <f>SUM(Month!$FD26:FD26)</f>
        <v>48.077</v>
      </c>
      <c r="FE26" s="55">
        <f>SUM(Month!$FD26:FE26)</f>
        <v>95.467</v>
      </c>
      <c r="FF26" s="55">
        <f>SUM(Month!$FD26:FF26)</f>
        <v>146.553</v>
      </c>
      <c r="FG26" s="55">
        <f>SUM(Month!$FD26:FG26)</f>
        <v>194.914</v>
      </c>
      <c r="FH26" s="55">
        <f>SUM(Month!$FD26:FH26)</f>
        <v>244.367</v>
      </c>
      <c r="FI26" s="55">
        <f>SUM(Month!$FD26:FI26)</f>
        <v>295.056</v>
      </c>
      <c r="FJ26" s="55">
        <f>SUM(Month!$FD26:FJ26)</f>
        <v>345.573</v>
      </c>
      <c r="FK26" s="55">
        <f>SUM(Month!$FD26:FK26)</f>
        <v>401.7</v>
      </c>
      <c r="FL26" s="55">
        <f>SUM(Month!$FD26:FL26)</f>
        <v>455.367</v>
      </c>
      <c r="FM26" s="55">
        <f>SUM(Month!$FD26:FM26)</f>
        <v>512.414</v>
      </c>
      <c r="FN26" s="55">
        <f>SUM(Month!$FD26:FN26)</f>
        <v>563.996</v>
      </c>
      <c r="FO26" s="55">
        <f>SUM(Month!$FD26:FO26)</f>
        <v>611.08</v>
      </c>
      <c r="FP26" s="55">
        <f>SUM(Month!$FP26:FP26)</f>
        <v>45.635</v>
      </c>
      <c r="FQ26" s="55">
        <f>SUM(Month!$FP26:FQ26)</f>
        <v>91.911</v>
      </c>
      <c r="FR26" s="55">
        <f>SUM(Month!$FP26:FR26)</f>
        <v>143.337</v>
      </c>
      <c r="FS26" s="55">
        <f>SUM(Month!$FP26:FS26)</f>
        <v>184.9</v>
      </c>
      <c r="FT26" s="55">
        <f>SUM(Month!$FP26:FT26)</f>
        <v>231.05</v>
      </c>
      <c r="FU26" s="55">
        <f>SUM(Month!$FP26:FU26)</f>
        <v>274.534</v>
      </c>
      <c r="FV26" s="55">
        <f>SUM(Month!$FP26:FV26)</f>
        <v>326.374</v>
      </c>
      <c r="FW26" s="55">
        <f>SUM(Month!$FP26:FW26)</f>
        <v>376.4</v>
      </c>
      <c r="FX26" s="55">
        <f>SUM(Month!$FP26:FX26)</f>
        <v>427.61</v>
      </c>
      <c r="FY26" s="55">
        <f>SUM(Month!$FP26:FY26)</f>
        <v>479.553</v>
      </c>
      <c r="FZ26" s="55">
        <f>SUM(Month!$FP26:FZ26)</f>
        <v>530.618</v>
      </c>
      <c r="GA26" s="55">
        <f>SUM(Month!$FP26:GA26)</f>
        <v>581.778</v>
      </c>
      <c r="GB26" s="55">
        <f>SUM(Month!$GB26:GB26)</f>
        <v>50.526</v>
      </c>
      <c r="GC26" s="55">
        <f>SUM(Month!$GB26:GC26)</f>
        <v>95.725</v>
      </c>
      <c r="GD26" s="55">
        <f>SUM(Month!$GB26:GD26)</f>
        <v>150.04</v>
      </c>
      <c r="GE26" s="55">
        <f>SUM(Month!$GB26:GE26)</f>
        <v>201.517</v>
      </c>
      <c r="GF26" s="55">
        <f>SUM(Month!$GB26:GF26)</f>
        <v>253.083</v>
      </c>
      <c r="GG26" s="55">
        <f>SUM(Month!$GB26:GG26)</f>
        <v>298.048</v>
      </c>
      <c r="GH26" s="55">
        <f>SUM(Month!$GB26:GH26)</f>
        <v>342.234</v>
      </c>
      <c r="GI26" s="55">
        <f>SUM(Month!$GB26:GI26)</f>
        <v>390.691</v>
      </c>
      <c r="GJ26" s="55">
        <f>SUM(Month!$GB26:GJ26)</f>
        <v>434.759</v>
      </c>
      <c r="GK26" s="55">
        <f>SUM(Month!$GB26:GK26)</f>
        <v>487.124</v>
      </c>
      <c r="GL26" s="55">
        <f>SUM(Month!$GB26:GL26)</f>
        <v>532.354</v>
      </c>
      <c r="GM26" s="55">
        <f>SUM(Month!$GB26:GM26)</f>
        <v>577.606</v>
      </c>
      <c r="GN26" s="55">
        <f>SUM(Month!$GN26:GN26)</f>
        <v>39.971</v>
      </c>
      <c r="GO26" s="55">
        <f>SUM(Month!$GN26:GO26)</f>
        <v>80.714</v>
      </c>
      <c r="GP26" s="55">
        <f>SUM(Month!$GN26:GP26)</f>
        <v>124.467</v>
      </c>
      <c r="GQ26" s="55">
        <f>SUM(Month!$GN26:GQ26)</f>
        <v>164.273</v>
      </c>
      <c r="GR26" s="55">
        <f>SUM(Month!$GN26:GR26)</f>
        <v>211.252</v>
      </c>
      <c r="GS26" s="55">
        <f>SUM(Month!$GN26:GS26)</f>
        <v>252.044</v>
      </c>
      <c r="GT26" s="55">
        <f>SUM(Month!$GN26:GT26)</f>
        <v>290.467</v>
      </c>
      <c r="GU26" s="55">
        <f>SUM(Month!$GN26:GU26)</f>
        <v>331.738</v>
      </c>
      <c r="GV26" s="55">
        <f>SUM(Month!$GN26:GV26)</f>
        <v>374.546</v>
      </c>
      <c r="GW26" s="55">
        <f>SUM(Month!$GN26:GW26)</f>
        <v>417.148</v>
      </c>
      <c r="GX26" s="55">
        <f>SUM(Month!$GN26:GX26)</f>
        <v>462.808</v>
      </c>
      <c r="GY26" s="55">
        <f>SUM(Month!$GN26:GY26)</f>
        <v>506.505</v>
      </c>
      <c r="GZ26" s="88">
        <f>SUM(Month!$GZ26:GZ26)</f>
        <v>40.786</v>
      </c>
      <c r="HA26" s="88">
        <f>SUM(Month!$GZ26:HA26)</f>
        <v>76.841</v>
      </c>
      <c r="HB26" s="88">
        <f>SUM(Month!$GZ26:HB26)</f>
        <v>125.651</v>
      </c>
      <c r="HC26" s="88">
        <f>SUM(Month!$GZ26:HC26)</f>
        <v>169.626</v>
      </c>
      <c r="HD26" s="88">
        <f>SUM(Month!$GZ26:HD26)</f>
        <v>219.568</v>
      </c>
      <c r="HE26" s="88">
        <f>SUM(Month!$GZ26:HE26)</f>
        <v>265.053</v>
      </c>
      <c r="HF26" s="88">
        <f>SUM(Month!$GZ26:HF26)</f>
        <v>311.947</v>
      </c>
      <c r="HG26" s="88">
        <f>SUM(Month!$GZ26:HG26)</f>
        <v>364.261</v>
      </c>
      <c r="HH26" s="88">
        <f>SUM(Month!$GZ26:HH26)</f>
        <v>410.929</v>
      </c>
      <c r="HI26" s="88">
        <f>SUM(Month!$GZ26:HI26)</f>
        <v>461.339</v>
      </c>
      <c r="HJ26" s="88">
        <f>SUM(Month!$GZ26:HJ26)</f>
        <v>514.976</v>
      </c>
      <c r="HK26" s="88">
        <f>SUM(Month!$GZ26:HK26)</f>
        <v>565.576</v>
      </c>
      <c r="HL26" s="88">
        <f>SUM(Month!$HL26:HL26)</f>
        <v>49.591</v>
      </c>
      <c r="HM26" s="88">
        <f>SUM(Month!$HL26:HM26)</f>
        <v>98.55</v>
      </c>
      <c r="HN26" s="88">
        <f>SUM(Month!$HL26:HN26)</f>
        <v>152.657</v>
      </c>
      <c r="HO26" s="88">
        <f>SUM(Month!$HL26:HO26)</f>
        <v>205.911</v>
      </c>
      <c r="HP26" s="88">
        <f>SUM(Month!$HL26:HP26)</f>
        <v>250.936</v>
      </c>
      <c r="HQ26" s="88">
        <f>SUM(Month!$HL26:HQ26)</f>
        <v>301.281</v>
      </c>
      <c r="HR26" s="88">
        <f>SUM(Month!$HL26:HR26)</f>
        <v>353.77</v>
      </c>
      <c r="HS26" s="88">
        <f>SUM(Month!$HL26:HS26)</f>
        <v>406.754</v>
      </c>
      <c r="HT26" s="205"/>
      <c r="HU26" s="205"/>
      <c r="HV26" s="205"/>
    </row>
    <row r="27" ht="13.5" customHeight="1">
      <c r="A27" s="190">
        <f t="shared" si="3"/>
        <v>23</v>
      </c>
      <c r="B27" s="58" t="s">
        <v>23</v>
      </c>
      <c r="C27" s="59"/>
      <c r="D27" s="59">
        <f>SUM(Month!$D27:D27)</f>
        <v>19.68</v>
      </c>
      <c r="E27" s="59">
        <f>SUM(Month!$D27:E27)</f>
        <v>39.552</v>
      </c>
      <c r="F27" s="59">
        <f>SUM(Month!$D27:F27)</f>
        <v>62.466</v>
      </c>
      <c r="G27" s="59">
        <f>SUM(Month!$D27:G27)</f>
        <v>84.15</v>
      </c>
      <c r="H27" s="59">
        <f>SUM(Month!$D27:H27)</f>
        <v>110.633</v>
      </c>
      <c r="I27" s="59">
        <f>SUM(Month!$D27:I27)</f>
        <v>135.313</v>
      </c>
      <c r="J27" s="59">
        <f>SUM(Month!$D27:J27)</f>
        <v>161.956</v>
      </c>
      <c r="K27" s="59">
        <f>SUM(Month!$D27:K27)</f>
        <v>192.057</v>
      </c>
      <c r="L27" s="59">
        <f>SUM(Month!$D27:L27)</f>
        <v>218.728</v>
      </c>
      <c r="M27" s="59">
        <f>SUM(Month!$D27:M27)</f>
        <v>246.514</v>
      </c>
      <c r="N27" s="59">
        <f>SUM(Month!$D27:N27)</f>
        <v>271.38</v>
      </c>
      <c r="O27" s="59">
        <f>SUM(Month!$D27:O27)</f>
        <v>299.218</v>
      </c>
      <c r="P27" s="59">
        <f>SUM(Month!$P27:P27)</f>
        <v>23.089</v>
      </c>
      <c r="Q27" s="59">
        <f>SUM(Month!$P27:Q27)</f>
        <v>44.979</v>
      </c>
      <c r="R27" s="59">
        <f>SUM(Month!$P27:R27)</f>
        <v>70.393</v>
      </c>
      <c r="S27" s="59">
        <f>SUM(Month!$P27:S27)</f>
        <v>95.734</v>
      </c>
      <c r="T27" s="59">
        <f>SUM(Month!$P27:T27)</f>
        <v>124.652</v>
      </c>
      <c r="U27" s="59">
        <f>SUM(Month!$P27:U27)</f>
        <v>151.233</v>
      </c>
      <c r="V27" s="59">
        <f>SUM(Month!$P27:V27)</f>
        <v>181.152</v>
      </c>
      <c r="W27" s="59">
        <f>SUM(Month!$P27:W27)</f>
        <v>208.992</v>
      </c>
      <c r="X27" s="59">
        <f>SUM(Month!$P27:X27)</f>
        <v>233.767</v>
      </c>
      <c r="Y27" s="59">
        <f>SUM(Month!$P27:Y27)</f>
        <v>265.919</v>
      </c>
      <c r="Z27" s="59">
        <f>SUM(Month!$P27:Z27)</f>
        <v>291.991</v>
      </c>
      <c r="AA27" s="59">
        <f>SUM(Month!$P27:AA27)</f>
        <v>317.667</v>
      </c>
      <c r="AB27" s="59">
        <f>SUM(Month!$AB27:AB27)</f>
        <v>22.201</v>
      </c>
      <c r="AC27" s="59">
        <f>SUM(Month!$AB27:AC27)</f>
        <v>45.109</v>
      </c>
      <c r="AD27" s="59">
        <f>SUM(Month!$AB27:AD27)</f>
        <v>69.569</v>
      </c>
      <c r="AE27" s="59">
        <f>SUM(Month!$AB27:AE27)</f>
        <v>91.222</v>
      </c>
      <c r="AF27" s="59">
        <f>SUM(Month!$AB27:AF27)</f>
        <v>115.926</v>
      </c>
      <c r="AG27" s="59">
        <f>SUM(Month!$AB27:AG27)</f>
        <v>142.578</v>
      </c>
      <c r="AH27" s="59">
        <f>SUM(Month!$AB27:AH27)</f>
        <v>166.753</v>
      </c>
      <c r="AI27" s="59">
        <f>SUM(Month!$AB27:AI27)</f>
        <v>194.727</v>
      </c>
      <c r="AJ27" s="59">
        <f>SUM(Month!$AB27:AJ27)</f>
        <v>221.682</v>
      </c>
      <c r="AK27" s="59">
        <f>SUM(Month!$AB27:AK27)</f>
        <v>252.246</v>
      </c>
      <c r="AL27" s="59">
        <f>SUM(Month!$AB27:AL27)</f>
        <v>278.286</v>
      </c>
      <c r="AM27" s="59">
        <f>SUM(Month!$AB27:AM27)</f>
        <v>301.571</v>
      </c>
      <c r="AN27" s="59">
        <f>SUM(Month!$AN27:AN27)</f>
        <v>18.302</v>
      </c>
      <c r="AO27" s="59">
        <f>SUM(Month!$AN27:AO27)</f>
        <v>39.681</v>
      </c>
      <c r="AP27" s="59">
        <f>SUM(Month!$AN27:AP27)</f>
        <v>68.15</v>
      </c>
      <c r="AQ27" s="59">
        <f>SUM(Month!$AN27:AQ27)</f>
        <v>93.966</v>
      </c>
      <c r="AR27" s="59">
        <f>SUM(Month!$AN27:AR27)</f>
        <v>123.291</v>
      </c>
      <c r="AS27" s="59">
        <f>SUM(Month!$AN27:AS27)</f>
        <v>155.02</v>
      </c>
      <c r="AT27" s="59">
        <f>SUM(Month!$AN27:AT27)</f>
        <v>183.759</v>
      </c>
      <c r="AU27" s="59">
        <f>SUM(Month!$AN27:AU27)</f>
        <v>212.988</v>
      </c>
      <c r="AV27" s="59">
        <f>SUM(Month!$AN27:AV27)</f>
        <v>240.188</v>
      </c>
      <c r="AW27" s="59">
        <f>SUM(Month!$AN27:AW27)</f>
        <v>271.733</v>
      </c>
      <c r="AX27" s="59">
        <f>SUM(Month!$AN27:AX27)</f>
        <v>295.624</v>
      </c>
      <c r="AY27" s="59">
        <f>SUM(Month!$AN27:AY27)</f>
        <v>321.355</v>
      </c>
      <c r="AZ27" s="59">
        <f>SUM(Month!$AZ27:AZ27)</f>
        <v>20.289</v>
      </c>
      <c r="BA27" s="59">
        <f>SUM(Month!$AZ27:BA27)</f>
        <v>39.399</v>
      </c>
      <c r="BB27" s="59">
        <f>SUM(Month!$AZ27:BB27)</f>
        <v>64.183</v>
      </c>
      <c r="BC27" s="59">
        <f>SUM(Month!$AZ27:BC27)</f>
        <v>85.614</v>
      </c>
      <c r="BD27" s="59">
        <f>SUM(Month!$AZ27:BD27)</f>
        <v>108.241</v>
      </c>
      <c r="BE27" s="59">
        <f>SUM(Month!$AZ27:BE27)</f>
        <v>134.909</v>
      </c>
      <c r="BF27" s="59">
        <f>SUM(Month!$AZ27:BF27)</f>
        <v>159.713</v>
      </c>
      <c r="BG27" s="59">
        <f>SUM(Month!$AZ27:BG27)</f>
        <v>187.51</v>
      </c>
      <c r="BH27" s="59">
        <f>SUM(Month!$AZ27:BH27)</f>
        <v>212.685</v>
      </c>
      <c r="BI27" s="59">
        <f>SUM(Month!$AZ27:BI27)</f>
        <v>239.369</v>
      </c>
      <c r="BJ27" s="59">
        <f>SUM(Month!$AZ27:BJ27)</f>
        <v>265.763</v>
      </c>
      <c r="BK27" s="59">
        <f>SUM(Month!$AZ27:BK27)</f>
        <v>290.646</v>
      </c>
      <c r="BL27" s="59">
        <f>SUM(Month!$BL27:BL27)</f>
        <v>20.318</v>
      </c>
      <c r="BM27" s="59">
        <f>SUM(Month!$BL27:BM27)</f>
        <v>41.311</v>
      </c>
      <c r="BN27" s="59">
        <f>SUM(Month!$BL27:BN27)</f>
        <v>64.787</v>
      </c>
      <c r="BO27" s="59">
        <f>SUM(Month!$BL27:BO27)</f>
        <v>88.969</v>
      </c>
      <c r="BP27" s="59">
        <f>SUM(Month!$BL27:BP27)</f>
        <v>113.271</v>
      </c>
      <c r="BQ27" s="59">
        <f>SUM(Month!$BL27:BQ27)</f>
        <v>138.612</v>
      </c>
      <c r="BR27" s="59">
        <f>SUM(Month!$BL27:BR27)</f>
        <v>168.476</v>
      </c>
      <c r="BS27" s="59">
        <f>SUM(Month!$BL27:BS27)</f>
        <v>194.973</v>
      </c>
      <c r="BT27" s="59">
        <f>SUM(Month!$BL27:BT27)</f>
        <v>223.89</v>
      </c>
      <c r="BU27" s="59">
        <f>SUM(Month!$BL27:BU27)</f>
        <v>254.108</v>
      </c>
      <c r="BV27" s="59">
        <f>SUM(Month!$BL27:BV27)</f>
        <v>279.155</v>
      </c>
      <c r="BW27" s="59">
        <f>SUM(Month!$BL27:BW27)</f>
        <v>303.946</v>
      </c>
      <c r="BX27" s="59">
        <f>SUM(Month!$BX27:BX27)</f>
        <v>21.934</v>
      </c>
      <c r="BY27" s="59">
        <f>SUM(Month!$BX27:BY27)</f>
        <v>46.078</v>
      </c>
      <c r="BZ27" s="59">
        <f>SUM(Month!$BX27:BZ27)</f>
        <v>71.414</v>
      </c>
      <c r="CA27" s="59">
        <f>SUM(Month!$BX27:CA27)</f>
        <v>94.451</v>
      </c>
      <c r="CB27" s="59">
        <f>SUM(Month!$BX27:CB27)</f>
        <v>118.688</v>
      </c>
      <c r="CC27" s="59">
        <f>SUM(Month!$BX27:CC27)</f>
        <v>142.718</v>
      </c>
      <c r="CD27" s="59">
        <f>SUM(Month!$BX27:CD27)</f>
        <v>168.762</v>
      </c>
      <c r="CE27" s="59">
        <f>SUM(Month!$BX27:CE27)</f>
        <v>197.554</v>
      </c>
      <c r="CF27" s="59">
        <f>SUM(Month!$BX27:CF27)</f>
        <v>223.854</v>
      </c>
      <c r="CG27" s="59">
        <f>SUM(Month!$BX27:CG27)</f>
        <v>257.571</v>
      </c>
      <c r="CH27" s="59">
        <f>SUM(Month!$BX27:CH27)</f>
        <v>281.549</v>
      </c>
      <c r="CI27" s="59">
        <f>SUM(Month!$BX27:CI27)</f>
        <v>304.913</v>
      </c>
      <c r="CJ27" s="59">
        <f>SUM(Month!$CJ27:CJ27)</f>
        <v>18.618</v>
      </c>
      <c r="CK27" s="59">
        <f>SUM(Month!$CJ27:CK27)</f>
        <v>40.606</v>
      </c>
      <c r="CL27" s="59">
        <f>SUM(Month!$CJ27:CL27)</f>
        <v>63.736</v>
      </c>
      <c r="CM27" s="59">
        <f>SUM(Month!$CJ27:CM27)</f>
        <v>85.681</v>
      </c>
      <c r="CN27" s="59">
        <f>SUM(Month!$CJ27:CN27)</f>
        <v>111.052</v>
      </c>
      <c r="CO27" s="59">
        <f>SUM(Month!$CJ27:CO27)</f>
        <v>135.632</v>
      </c>
      <c r="CP27" s="59">
        <f>SUM(Month!$CJ27:CP27)</f>
        <v>159.747</v>
      </c>
      <c r="CQ27" s="59">
        <f>SUM(Month!$CJ27:CQ27)</f>
        <v>186.414</v>
      </c>
      <c r="CR27" s="59">
        <f>SUM(Month!$CJ27:CR27)</f>
        <v>213.844</v>
      </c>
      <c r="CS27" s="59">
        <f>SUM(Month!$CJ27:CS27)</f>
        <v>245.772</v>
      </c>
      <c r="CT27" s="59">
        <f>SUM(Month!$CJ27:CT27)</f>
        <v>272.667</v>
      </c>
      <c r="CU27" s="59">
        <f>SUM(Month!$CJ27:CU27)</f>
        <v>300.829</v>
      </c>
      <c r="CV27" s="59">
        <f>SUM(Month!$CV27:CV27)</f>
        <v>20.195</v>
      </c>
      <c r="CW27" s="59">
        <f>SUM(Month!$CV27:CW27)</f>
        <v>42.549</v>
      </c>
      <c r="CX27" s="59">
        <f>SUM(Month!$CV27:CX27)</f>
        <v>65.32</v>
      </c>
      <c r="CY27" s="59">
        <f>SUM(Month!$CV27:CY27)</f>
        <v>87.603</v>
      </c>
      <c r="CZ27" s="59">
        <f>SUM(Month!$CV27:CZ27)</f>
        <v>109.065</v>
      </c>
      <c r="DA27" s="59">
        <f>SUM(Month!$CV27:DA27)</f>
        <v>130.087</v>
      </c>
      <c r="DB27" s="59">
        <f>SUM(Month!$CV27:DB27)</f>
        <v>155.227</v>
      </c>
      <c r="DC27" s="59">
        <f>SUM(Month!$CV27:DC27)</f>
        <v>179.792</v>
      </c>
      <c r="DD27" s="59">
        <f>SUM(Month!$CV27:DD27)</f>
        <v>211.37</v>
      </c>
      <c r="DE27" s="59">
        <f>SUM(Month!$CV27:DE27)</f>
        <v>241.234</v>
      </c>
      <c r="DF27" s="59">
        <f>SUM(Month!$CV27:DF27)</f>
        <v>265.243</v>
      </c>
      <c r="DG27" s="59">
        <f>SUM(Month!$CV27:DG27)</f>
        <v>288.805</v>
      </c>
      <c r="DH27" s="59">
        <f>SUM(Month!$DH27:DH27)</f>
        <v>18.177</v>
      </c>
      <c r="DI27" s="59">
        <f>SUM(Month!$DH27:DI27)</f>
        <v>37.778</v>
      </c>
      <c r="DJ27" s="59">
        <f>SUM(Month!$DH27:DJ27)</f>
        <v>62.926</v>
      </c>
      <c r="DK27" s="59">
        <f>SUM(Month!$DH27:DK27)</f>
        <v>85.772</v>
      </c>
      <c r="DL27" s="59">
        <f>SUM(Month!$DH27:DL27)</f>
        <v>110.465</v>
      </c>
      <c r="DM27" s="59">
        <f>SUM(Month!$DH27:DM27)</f>
        <v>137.708</v>
      </c>
      <c r="DN27" s="59">
        <f>SUM(Month!$DH27:DN27)</f>
        <v>162.348</v>
      </c>
      <c r="DO27" s="59">
        <f>SUM(Month!$DH27:DO27)</f>
        <v>194.76</v>
      </c>
      <c r="DP27" s="59">
        <f>SUM(Month!$DH27:DP27)</f>
        <v>226.568</v>
      </c>
      <c r="DQ27" s="59">
        <f>SUM(Month!$DH27:DQ27)</f>
        <v>259.066</v>
      </c>
      <c r="DR27" s="59">
        <f>SUM(Month!$DH27:DR27)</f>
        <v>287.629</v>
      </c>
      <c r="DS27" s="59">
        <f>SUM(Month!$DH27:DS27)</f>
        <v>316.535</v>
      </c>
      <c r="DT27" s="59">
        <f>SUM(Month!$DT27:DT27)</f>
        <v>25.591</v>
      </c>
      <c r="DU27" s="59">
        <f>SUM(Month!$DT27:DU27)</f>
        <v>50.092</v>
      </c>
      <c r="DV27" s="59">
        <f>SUM(Month!$DT27:DV27)</f>
        <v>80.546</v>
      </c>
      <c r="DW27" s="59">
        <f>SUM(Month!$DT27:DW27)</f>
        <v>109.678</v>
      </c>
      <c r="DX27" s="59">
        <f>SUM(Month!$DT27:DX27)</f>
        <v>139.113</v>
      </c>
      <c r="DY27" s="59">
        <f>SUM(Month!$DT27:DY27)</f>
        <v>169.126</v>
      </c>
      <c r="DZ27" s="59">
        <f>SUM(Month!$DT27:DZ27)</f>
        <v>197.632</v>
      </c>
      <c r="EA27" s="59">
        <f>SUM(Month!$DT27:EA27)</f>
        <v>228.464</v>
      </c>
      <c r="EB27" s="59">
        <f>SUM(Month!$DT27:EB27)</f>
        <v>257.604</v>
      </c>
      <c r="EC27" s="59">
        <f>SUM(Month!$DT27:EC27)</f>
        <v>286.21</v>
      </c>
      <c r="ED27" s="59">
        <f>SUM(Month!$DT27:ED27)</f>
        <v>312.068</v>
      </c>
      <c r="EE27" s="59">
        <f>SUM(Month!$DT27:EE27)</f>
        <v>341.629</v>
      </c>
      <c r="EF27" s="59">
        <f>SUM(Month!$EF27:EF27)</f>
        <v>24.08</v>
      </c>
      <c r="EG27" s="59">
        <f>SUM(Month!$EF27:EG27)</f>
        <v>47.926</v>
      </c>
      <c r="EH27" s="59">
        <f>SUM(Month!$EF27:EH27)</f>
        <v>76.217</v>
      </c>
      <c r="EI27" s="59">
        <f>SUM(Month!$EF27:EI27)</f>
        <v>100.082</v>
      </c>
      <c r="EJ27" s="59">
        <f>SUM(Month!$EF27:EJ27)</f>
        <v>127.029</v>
      </c>
      <c r="EK27" s="59">
        <f>SUM(Month!$EF27:EK27)</f>
        <v>153.996</v>
      </c>
      <c r="EL27" s="59">
        <f>SUM(Month!$EF27:EL27)</f>
        <v>184.231</v>
      </c>
      <c r="EM27" s="59">
        <f>SUM(Month!$EF27:EM27)</f>
        <v>213.286</v>
      </c>
      <c r="EN27" s="59">
        <f>SUM(Month!$EF27:EN27)</f>
        <v>243.205</v>
      </c>
      <c r="EO27" s="59">
        <f>SUM(Month!$EF27:EO27)</f>
        <v>273.949</v>
      </c>
      <c r="EP27" s="59">
        <f>SUM(Month!$EF27:EP27)</f>
        <v>304.374</v>
      </c>
      <c r="EQ27" s="59">
        <f>SUM(Month!$EF27:EQ27)</f>
        <v>330.121</v>
      </c>
      <c r="ER27" s="59">
        <f>SUM(Month!$ER27:ER27)</f>
        <v>28.273</v>
      </c>
      <c r="ES27" s="59">
        <f>SUM(Month!$ER27:ES27)</f>
        <v>52.624</v>
      </c>
      <c r="ET27" s="59">
        <f>SUM(Month!$ER27:ET27)</f>
        <v>78.297</v>
      </c>
      <c r="EU27" s="59">
        <f>SUM(Month!$ER27:EU27)</f>
        <v>101.513</v>
      </c>
      <c r="EV27" s="59">
        <f>SUM(Month!$ER27:EV27)</f>
        <v>122.037</v>
      </c>
      <c r="EW27" s="59">
        <f>SUM(Month!$ER27:EW27)</f>
        <v>145.355</v>
      </c>
      <c r="EX27" s="59">
        <f>SUM(Month!$ER27:EX27)</f>
        <v>176.644</v>
      </c>
      <c r="EY27" s="59">
        <f>SUM(Month!$ER27:EY27)</f>
        <v>206.496</v>
      </c>
      <c r="EZ27" s="59">
        <f>SUM(Month!$ER27:EZ27)</f>
        <v>234.771</v>
      </c>
      <c r="FA27" s="59">
        <f>SUM(Month!$ER27:FA27)</f>
        <v>270.225</v>
      </c>
      <c r="FB27" s="59">
        <f>SUM(Month!$ER27:FB27)</f>
        <v>299.028</v>
      </c>
      <c r="FC27" s="59">
        <f>SUM(Month!$ER27:FC27)</f>
        <v>330.51</v>
      </c>
      <c r="FD27" s="59">
        <f>SUM(Month!$FD27:FD27)</f>
        <v>26.62</v>
      </c>
      <c r="FE27" s="59">
        <f>SUM(Month!$FD27:FE27)</f>
        <v>53.461</v>
      </c>
      <c r="FF27" s="59">
        <f>SUM(Month!$FD27:FF27)</f>
        <v>80.821</v>
      </c>
      <c r="FG27" s="59">
        <f>SUM(Month!$FD27:FG27)</f>
        <v>106.556</v>
      </c>
      <c r="FH27" s="59">
        <f>SUM(Month!$FD27:FH27)</f>
        <v>132.367</v>
      </c>
      <c r="FI27" s="59">
        <f>SUM(Month!$FD27:FI27)</f>
        <v>158.79</v>
      </c>
      <c r="FJ27" s="59">
        <f>SUM(Month!$FD27:FJ27)</f>
        <v>186.736</v>
      </c>
      <c r="FK27" s="59">
        <f>SUM(Month!$FD27:FK27)</f>
        <v>216.574</v>
      </c>
      <c r="FL27" s="59">
        <f>SUM(Month!$FD27:FL27)</f>
        <v>246.822</v>
      </c>
      <c r="FM27" s="59">
        <f>SUM(Month!$FD27:FM27)</f>
        <v>278.702</v>
      </c>
      <c r="FN27" s="59">
        <f>SUM(Month!$FD27:FN27)</f>
        <v>304.715</v>
      </c>
      <c r="FO27" s="59">
        <f>SUM(Month!$FD27:FO27)</f>
        <v>332.171</v>
      </c>
      <c r="FP27" s="59">
        <f>SUM(Month!$FP27:FP27)</f>
        <v>23.903</v>
      </c>
      <c r="FQ27" s="59">
        <f>SUM(Month!$FP27:FQ27)</f>
        <v>49.231</v>
      </c>
      <c r="FR27" s="59">
        <f>SUM(Month!$FP27:FR27)</f>
        <v>77.919</v>
      </c>
      <c r="FS27" s="59">
        <f>SUM(Month!$FP27:FS27)</f>
        <v>100.697</v>
      </c>
      <c r="FT27" s="59">
        <f>SUM(Month!$FP27:FT27)</f>
        <v>126.169</v>
      </c>
      <c r="FU27" s="59">
        <f>SUM(Month!$FP27:FU27)</f>
        <v>152.817</v>
      </c>
      <c r="FV27" s="59">
        <f>SUM(Month!$FP27:FV27)</f>
        <v>183.663</v>
      </c>
      <c r="FW27" s="59">
        <f>SUM(Month!$FP27:FW27)</f>
        <v>212.354</v>
      </c>
      <c r="FX27" s="59">
        <f>SUM(Month!$FP27:FX27)</f>
        <v>241.332</v>
      </c>
      <c r="FY27" s="59">
        <f>SUM(Month!$FP27:FY27)</f>
        <v>269.78</v>
      </c>
      <c r="FZ27" s="59">
        <f>SUM(Month!$FP27:FZ27)</f>
        <v>297.698</v>
      </c>
      <c r="GA27" s="59">
        <f>SUM(Month!$FP27:GA27)</f>
        <v>325.921</v>
      </c>
      <c r="GB27" s="59">
        <f>SUM(Month!$GB27:GB27)</f>
        <v>26.222</v>
      </c>
      <c r="GC27" s="59">
        <f>SUM(Month!$GB27:GC27)</f>
        <v>48.371</v>
      </c>
      <c r="GD27" s="59">
        <f>SUM(Month!$GB27:GD27)</f>
        <v>75.128</v>
      </c>
      <c r="GE27" s="59">
        <f>SUM(Month!$GB27:GE27)</f>
        <v>103.308</v>
      </c>
      <c r="GF27" s="59">
        <f>SUM(Month!$GB27:GF27)</f>
        <v>130.172</v>
      </c>
      <c r="GG27" s="59">
        <f>SUM(Month!$GB27:GG27)</f>
        <v>153.39</v>
      </c>
      <c r="GH27" s="59">
        <f>SUM(Month!$GB27:GH27)</f>
        <v>177.636</v>
      </c>
      <c r="GI27" s="59">
        <f>SUM(Month!$GB27:GI27)</f>
        <v>203.216</v>
      </c>
      <c r="GJ27" s="59">
        <f>SUM(Month!$GB27:GJ27)</f>
        <v>226.777</v>
      </c>
      <c r="GK27" s="59">
        <f>SUM(Month!$GB27:GK27)</f>
        <v>256.106</v>
      </c>
      <c r="GL27" s="59">
        <f>SUM(Month!$GB27:GL27)</f>
        <v>281.185</v>
      </c>
      <c r="GM27" s="59">
        <f>SUM(Month!$GB27:GM27)</f>
        <v>306.169</v>
      </c>
      <c r="GN27" s="59">
        <f>SUM(Month!$GN27:GN27)</f>
        <v>20.193</v>
      </c>
      <c r="GO27" s="59">
        <f>SUM(Month!$GN27:GO27)</f>
        <v>41.906</v>
      </c>
      <c r="GP27" s="59">
        <f>SUM(Month!$GN27:GP27)</f>
        <v>65.542</v>
      </c>
      <c r="GQ27" s="59">
        <f>SUM(Month!$GN27:GQ27)</f>
        <v>84.209</v>
      </c>
      <c r="GR27" s="59">
        <f>SUM(Month!$GN27:GR27)</f>
        <v>105.602</v>
      </c>
      <c r="GS27" s="59">
        <f>SUM(Month!$GN27:GS27)</f>
        <v>126.057</v>
      </c>
      <c r="GT27" s="59">
        <f>SUM(Month!$GN27:GT27)</f>
        <v>143.136</v>
      </c>
      <c r="GU27" s="59">
        <f>SUM(Month!$GN27:GU27)</f>
        <v>165.19</v>
      </c>
      <c r="GV27" s="59">
        <f>SUM(Month!$GN27:GV27)</f>
        <v>187.455</v>
      </c>
      <c r="GW27" s="59">
        <f>SUM(Month!$GN27:GW27)</f>
        <v>209.805</v>
      </c>
      <c r="GX27" s="59">
        <f>SUM(Month!$GN27:GX27)</f>
        <v>232.253</v>
      </c>
      <c r="GY27" s="59">
        <f>SUM(Month!$GN27:GY27)</f>
        <v>254.453</v>
      </c>
      <c r="GZ27" s="61">
        <f>SUM(Month!$GZ27:GZ27)</f>
        <v>20.775</v>
      </c>
      <c r="HA27" s="61">
        <f>SUM(Month!$GZ27:HA27)</f>
        <v>39.707</v>
      </c>
      <c r="HB27" s="61">
        <f>SUM(Month!$GZ27:HB27)</f>
        <v>66.65</v>
      </c>
      <c r="HC27" s="61">
        <f>SUM(Month!$GZ27:HC27)</f>
        <v>88.589</v>
      </c>
      <c r="HD27" s="61">
        <f>SUM(Month!$GZ27:HD27)</f>
        <v>115.5</v>
      </c>
      <c r="HE27" s="61">
        <f>SUM(Month!$GZ27:HE27)</f>
        <v>139.368</v>
      </c>
      <c r="HF27" s="61">
        <f>SUM(Month!$GZ27:HF27)</f>
        <v>165.496</v>
      </c>
      <c r="HG27" s="61">
        <f>SUM(Month!$GZ27:HG27)</f>
        <v>192.961</v>
      </c>
      <c r="HH27" s="61">
        <f>SUM(Month!$GZ27:HH27)</f>
        <v>217.702</v>
      </c>
      <c r="HI27" s="61">
        <f>SUM(Month!$GZ27:HI27)</f>
        <v>245.411</v>
      </c>
      <c r="HJ27" s="61">
        <f>SUM(Month!$GZ27:HJ27)</f>
        <v>277.128</v>
      </c>
      <c r="HK27" s="61">
        <f>SUM(Month!$GZ27:HK27)</f>
        <v>306.011</v>
      </c>
      <c r="HL27" s="165">
        <f>SUM(Month!$HL27:HL27)</f>
        <v>28.067</v>
      </c>
      <c r="HM27" s="165">
        <f>SUM(Month!$HL27:HM27)</f>
        <v>54.296</v>
      </c>
      <c r="HN27" s="165">
        <f>SUM(Month!$HL27:HN27)</f>
        <v>82.395</v>
      </c>
      <c r="HO27" s="165">
        <f>SUM(Month!$HL27:HO27)</f>
        <v>112.223</v>
      </c>
      <c r="HP27" s="165">
        <f>SUM(Month!$HL27:HP27)</f>
        <v>133.835</v>
      </c>
      <c r="HQ27" s="165">
        <f>SUM(Month!$HL27:HQ27)</f>
        <v>158.57</v>
      </c>
      <c r="HR27" s="165">
        <f>SUM(Month!$HL27:HR27)</f>
        <v>185.375</v>
      </c>
      <c r="HS27" s="165">
        <f>SUM(Month!$HL27:HS27)</f>
        <v>212.026</v>
      </c>
      <c r="HT27" s="205"/>
      <c r="HU27" s="205"/>
      <c r="HV27" s="205"/>
    </row>
    <row r="28" ht="13.5" customHeight="1">
      <c r="A28" s="190">
        <f t="shared" si="3"/>
        <v>24</v>
      </c>
      <c r="B28" s="58" t="s">
        <v>24</v>
      </c>
      <c r="C28" s="59"/>
      <c r="D28" s="59">
        <f>SUM(Month!$D28:D28)</f>
        <v>5.455</v>
      </c>
      <c r="E28" s="59">
        <f>SUM(Month!$D28:E28)</f>
        <v>10.301</v>
      </c>
      <c r="F28" s="59">
        <f>SUM(Month!$D28:F28)</f>
        <v>15.527</v>
      </c>
      <c r="G28" s="59">
        <f>SUM(Month!$D28:G28)</f>
        <v>20.808</v>
      </c>
      <c r="H28" s="59">
        <f>SUM(Month!$D28:H28)</f>
        <v>25.9</v>
      </c>
      <c r="I28" s="59">
        <f>SUM(Month!$D28:I28)</f>
        <v>30.972</v>
      </c>
      <c r="J28" s="59">
        <f>SUM(Month!$D28:J28)</f>
        <v>35.376</v>
      </c>
      <c r="K28" s="59">
        <f>SUM(Month!$D28:K28)</f>
        <v>41.677</v>
      </c>
      <c r="L28" s="59">
        <f>SUM(Month!$D28:L28)</f>
        <v>47.511</v>
      </c>
      <c r="M28" s="59">
        <f>SUM(Month!$D28:M28)</f>
        <v>53.146</v>
      </c>
      <c r="N28" s="59">
        <f>SUM(Month!$D28:N28)</f>
        <v>58.805</v>
      </c>
      <c r="O28" s="59">
        <f>SUM(Month!$D28:O28)</f>
        <v>64.011</v>
      </c>
      <c r="P28" s="59">
        <f>SUM(Month!$P28:P28)</f>
        <v>6.193</v>
      </c>
      <c r="Q28" s="59">
        <f>SUM(Month!$P28:Q28)</f>
        <v>11.67</v>
      </c>
      <c r="R28" s="59">
        <f>SUM(Month!$P28:R28)</f>
        <v>17.668</v>
      </c>
      <c r="S28" s="59">
        <f>SUM(Month!$P28:S28)</f>
        <v>23.803</v>
      </c>
      <c r="T28" s="59">
        <f>SUM(Month!$P28:T28)</f>
        <v>29.934</v>
      </c>
      <c r="U28" s="59">
        <f>SUM(Month!$P28:U28)</f>
        <v>35.679</v>
      </c>
      <c r="V28" s="59">
        <f>SUM(Month!$P28:V28)</f>
        <v>42.41</v>
      </c>
      <c r="W28" s="59">
        <f>SUM(Month!$P28:W28)</f>
        <v>50.258</v>
      </c>
      <c r="X28" s="59">
        <f>SUM(Month!$P28:X28)</f>
        <v>56.789</v>
      </c>
      <c r="Y28" s="59">
        <f>SUM(Month!$P28:Y28)</f>
        <v>64.883</v>
      </c>
      <c r="Z28" s="59">
        <f>SUM(Month!$P28:Z28)</f>
        <v>72.711</v>
      </c>
      <c r="AA28" s="59">
        <f>SUM(Month!$P28:AA28)</f>
        <v>80.575</v>
      </c>
      <c r="AB28" s="59">
        <f>SUM(Month!$AB28:AB28)</f>
        <v>7.696</v>
      </c>
      <c r="AC28" s="59">
        <f>SUM(Month!$AB28:AC28)</f>
        <v>16.289</v>
      </c>
      <c r="AD28" s="59">
        <f>SUM(Month!$AB28:AD28)</f>
        <v>24.1</v>
      </c>
      <c r="AE28" s="59">
        <f>SUM(Month!$AB28:AE28)</f>
        <v>31.435</v>
      </c>
      <c r="AF28" s="59">
        <f>SUM(Month!$AB28:AF28)</f>
        <v>38.521</v>
      </c>
      <c r="AG28" s="59">
        <f>SUM(Month!$AB28:AG28)</f>
        <v>46.204</v>
      </c>
      <c r="AH28" s="59">
        <f>SUM(Month!$AB28:AH28)</f>
        <v>53.209</v>
      </c>
      <c r="AI28" s="59">
        <f>SUM(Month!$AB28:AI28)</f>
        <v>62.366</v>
      </c>
      <c r="AJ28" s="59">
        <f>SUM(Month!$AB28:AJ28)</f>
        <v>71.846</v>
      </c>
      <c r="AK28" s="59">
        <f>SUM(Month!$AB28:AK28)</f>
        <v>82.678</v>
      </c>
      <c r="AL28" s="59">
        <f>SUM(Month!$AB28:AL28)</f>
        <v>92.275</v>
      </c>
      <c r="AM28" s="59">
        <f>SUM(Month!$AB28:AM28)</f>
        <v>99.809</v>
      </c>
      <c r="AN28" s="59">
        <f>SUM(Month!$AN28:AN28)</f>
        <v>6.971</v>
      </c>
      <c r="AO28" s="59">
        <f>SUM(Month!$AN28:AO28)</f>
        <v>12.848</v>
      </c>
      <c r="AP28" s="59">
        <f>SUM(Month!$AN28:AP28)</f>
        <v>18.353</v>
      </c>
      <c r="AQ28" s="59">
        <f>SUM(Month!$AN28:AQ28)</f>
        <v>23.224</v>
      </c>
      <c r="AR28" s="59">
        <f>SUM(Month!$AN28:AR28)</f>
        <v>27.924</v>
      </c>
      <c r="AS28" s="59">
        <f>SUM(Month!$AN28:AS28)</f>
        <v>33.071</v>
      </c>
      <c r="AT28" s="59">
        <f>SUM(Month!$AN28:AT28)</f>
        <v>38.943</v>
      </c>
      <c r="AU28" s="59">
        <f>SUM(Month!$AN28:AU28)</f>
        <v>46.552</v>
      </c>
      <c r="AV28" s="59">
        <f>SUM(Month!$AN28:AV28)</f>
        <v>53.575</v>
      </c>
      <c r="AW28" s="59">
        <f>SUM(Month!$AN28:AW28)</f>
        <v>61.521</v>
      </c>
      <c r="AX28" s="59">
        <f>SUM(Month!$AN28:AX28)</f>
        <v>68.895</v>
      </c>
      <c r="AY28" s="59">
        <f>SUM(Month!$AN28:AY28)</f>
        <v>76.899</v>
      </c>
      <c r="AZ28" s="59">
        <f>SUM(Month!$AZ28:AZ28)</f>
        <v>8.282</v>
      </c>
      <c r="BA28" s="59">
        <f>SUM(Month!$AZ28:BA28)</f>
        <v>15.368</v>
      </c>
      <c r="BB28" s="59">
        <f>SUM(Month!$AZ28:BB28)</f>
        <v>24.839</v>
      </c>
      <c r="BC28" s="59">
        <f>SUM(Month!$AZ28:BC28)</f>
        <v>32.44</v>
      </c>
      <c r="BD28" s="59">
        <f>SUM(Month!$AZ28:BD28)</f>
        <v>41.973</v>
      </c>
      <c r="BE28" s="59">
        <f>SUM(Month!$AZ28:BE28)</f>
        <v>51.389</v>
      </c>
      <c r="BF28" s="59">
        <f>SUM(Month!$AZ28:BF28)</f>
        <v>61.256</v>
      </c>
      <c r="BG28" s="59">
        <f>SUM(Month!$AZ28:BG28)</f>
        <v>71.584</v>
      </c>
      <c r="BH28" s="59">
        <f>SUM(Month!$AZ28:BH28)</f>
        <v>83.041</v>
      </c>
      <c r="BI28" s="59">
        <f>SUM(Month!$AZ28:BI28)</f>
        <v>93.882</v>
      </c>
      <c r="BJ28" s="59">
        <f>SUM(Month!$AZ28:BJ28)</f>
        <v>105.986</v>
      </c>
      <c r="BK28" s="59">
        <f>SUM(Month!$AZ28:BK28)</f>
        <v>114.593</v>
      </c>
      <c r="BL28" s="59">
        <f>SUM(Month!$BL28:BL28)</f>
        <v>10.363</v>
      </c>
      <c r="BM28" s="59">
        <f>SUM(Month!$BL28:BM28)</f>
        <v>19.43</v>
      </c>
      <c r="BN28" s="59">
        <f>SUM(Month!$BL28:BN28)</f>
        <v>29.264</v>
      </c>
      <c r="BO28" s="59">
        <f>SUM(Month!$BL28:BO28)</f>
        <v>39.653</v>
      </c>
      <c r="BP28" s="59">
        <f>SUM(Month!$BL28:BP28)</f>
        <v>48.981</v>
      </c>
      <c r="BQ28" s="59">
        <f>SUM(Month!$BL28:BQ28)</f>
        <v>59.145</v>
      </c>
      <c r="BR28" s="59">
        <f>SUM(Month!$BL28:BR28)</f>
        <v>70.599</v>
      </c>
      <c r="BS28" s="59">
        <f>SUM(Month!$BL28:BS28)</f>
        <v>81.901</v>
      </c>
      <c r="BT28" s="59">
        <f>SUM(Month!$BL28:BT28)</f>
        <v>93.648</v>
      </c>
      <c r="BU28" s="59">
        <f>SUM(Month!$BL28:BU28)</f>
        <v>105.153</v>
      </c>
      <c r="BV28" s="59">
        <f>SUM(Month!$BL28:BV28)</f>
        <v>114.971</v>
      </c>
      <c r="BW28" s="59">
        <f>SUM(Month!$BL28:BW28)</f>
        <v>125.713</v>
      </c>
      <c r="BX28" s="59">
        <f>SUM(Month!$BX28:BX28)</f>
        <v>11.272</v>
      </c>
      <c r="BY28" s="59">
        <f>SUM(Month!$BX28:BY28)</f>
        <v>22.611</v>
      </c>
      <c r="BZ28" s="59">
        <f>SUM(Month!$BX28:BZ28)</f>
        <v>32.502</v>
      </c>
      <c r="CA28" s="59">
        <f>SUM(Month!$BX28:CA28)</f>
        <v>42.623</v>
      </c>
      <c r="CB28" s="59">
        <f>SUM(Month!$BX28:CB28)</f>
        <v>52.527</v>
      </c>
      <c r="CC28" s="59">
        <f>SUM(Month!$BX28:CC28)</f>
        <v>63.427</v>
      </c>
      <c r="CD28" s="59">
        <f>SUM(Month!$BX28:CD28)</f>
        <v>74.312</v>
      </c>
      <c r="CE28" s="59">
        <f>SUM(Month!$BX28:CE28)</f>
        <v>87.084</v>
      </c>
      <c r="CF28" s="59">
        <f>SUM(Month!$BX28:CF28)</f>
        <v>98.915</v>
      </c>
      <c r="CG28" s="59">
        <f>SUM(Month!$BX28:CG28)</f>
        <v>111.233</v>
      </c>
      <c r="CH28" s="59">
        <f>SUM(Month!$BX28:CH28)</f>
        <v>122.838</v>
      </c>
      <c r="CI28" s="59">
        <f>SUM(Month!$BX28:CI28)</f>
        <v>133.654</v>
      </c>
      <c r="CJ28" s="59">
        <f>SUM(Month!$CJ28:CJ28)</f>
        <v>11.665</v>
      </c>
      <c r="CK28" s="59">
        <f>SUM(Month!$CJ28:CK28)</f>
        <v>22.915</v>
      </c>
      <c r="CL28" s="59">
        <f>SUM(Month!$CJ28:CL28)</f>
        <v>33.814</v>
      </c>
      <c r="CM28" s="59">
        <f>SUM(Month!$CJ28:CM28)</f>
        <v>46.211</v>
      </c>
      <c r="CN28" s="59">
        <f>SUM(Month!$CJ28:CN28)</f>
        <v>59.776</v>
      </c>
      <c r="CO28" s="59">
        <f>SUM(Month!$CJ28:CO28)</f>
        <v>71.938</v>
      </c>
      <c r="CP28" s="59">
        <f>SUM(Month!$CJ28:CP28)</f>
        <v>85.053</v>
      </c>
      <c r="CQ28" s="59">
        <f>SUM(Month!$CJ28:CQ28)</f>
        <v>99.83</v>
      </c>
      <c r="CR28" s="59">
        <f>SUM(Month!$CJ28:CR28)</f>
        <v>112.38</v>
      </c>
      <c r="CS28" s="59">
        <f>SUM(Month!$CJ28:CS28)</f>
        <v>127.43</v>
      </c>
      <c r="CT28" s="59">
        <f>SUM(Month!$CJ28:CT28)</f>
        <v>139.749</v>
      </c>
      <c r="CU28" s="59">
        <f>SUM(Month!$CJ28:CU28)</f>
        <v>153.248</v>
      </c>
      <c r="CV28" s="59">
        <f>SUM(Month!$CV28:CV28)</f>
        <v>13.266</v>
      </c>
      <c r="CW28" s="59">
        <f>SUM(Month!$CV28:CW28)</f>
        <v>23.33</v>
      </c>
      <c r="CX28" s="59">
        <f>SUM(Month!$CV28:CX28)</f>
        <v>35.605</v>
      </c>
      <c r="CY28" s="59">
        <f>SUM(Month!$CV28:CY28)</f>
        <v>47.743</v>
      </c>
      <c r="CZ28" s="59">
        <f>SUM(Month!$CV28:CZ28)</f>
        <v>59.461</v>
      </c>
      <c r="DA28" s="59">
        <f>SUM(Month!$CV28:DA28)</f>
        <v>71.542</v>
      </c>
      <c r="DB28" s="59">
        <f>SUM(Month!$CV28:DB28)</f>
        <v>85.149</v>
      </c>
      <c r="DC28" s="59">
        <f>SUM(Month!$CV28:DC28)</f>
        <v>97.317</v>
      </c>
      <c r="DD28" s="59">
        <f>SUM(Month!$CV28:DD28)</f>
        <v>111.198</v>
      </c>
      <c r="DE28" s="59">
        <f>SUM(Month!$CV28:DE28)</f>
        <v>124.353</v>
      </c>
      <c r="DF28" s="59">
        <f>SUM(Month!$CV28:DF28)</f>
        <v>136.435</v>
      </c>
      <c r="DG28" s="59">
        <f>SUM(Month!$CV28:DG28)</f>
        <v>148.878</v>
      </c>
      <c r="DH28" s="59">
        <f>SUM(Month!$DH28:DH28)</f>
        <v>13.041</v>
      </c>
      <c r="DI28" s="59">
        <f>SUM(Month!$DH28:DI28)</f>
        <v>24.482</v>
      </c>
      <c r="DJ28" s="59">
        <f>SUM(Month!$DH28:DJ28)</f>
        <v>36.706</v>
      </c>
      <c r="DK28" s="59">
        <f>SUM(Month!$DH28:DK28)</f>
        <v>48.174</v>
      </c>
      <c r="DL28" s="59">
        <f>SUM(Month!$DH28:DL28)</f>
        <v>59.039</v>
      </c>
      <c r="DM28" s="59">
        <f>SUM(Month!$DH28:DM28)</f>
        <v>70.16</v>
      </c>
      <c r="DN28" s="59">
        <f>SUM(Month!$DH28:DN28)</f>
        <v>82.214</v>
      </c>
      <c r="DO28" s="59">
        <f>SUM(Month!$DH28:DO28)</f>
        <v>94.808</v>
      </c>
      <c r="DP28" s="59">
        <f>SUM(Month!$DH28:DP28)</f>
        <v>105.356</v>
      </c>
      <c r="DQ28" s="59">
        <f>SUM(Month!$DH28:DQ28)</f>
        <v>116.383</v>
      </c>
      <c r="DR28" s="59">
        <f>SUM(Month!$DH28:DR28)</f>
        <v>124.71</v>
      </c>
      <c r="DS28" s="59">
        <f>SUM(Month!$DH28:DS28)</f>
        <v>132.793</v>
      </c>
      <c r="DT28" s="59">
        <f>SUM(Month!$DT28:DT28)</f>
        <v>9.937</v>
      </c>
      <c r="DU28" s="59">
        <f>SUM(Month!$DT28:DU28)</f>
        <v>16.934</v>
      </c>
      <c r="DV28" s="59">
        <f>SUM(Month!$DT28:DV28)</f>
        <v>25.976</v>
      </c>
      <c r="DW28" s="59">
        <f>SUM(Month!$DT28:DW28)</f>
        <v>36.065</v>
      </c>
      <c r="DX28" s="59">
        <f>SUM(Month!$DT28:DX28)</f>
        <v>45.11</v>
      </c>
      <c r="DY28" s="59">
        <f>SUM(Month!$DT28:DY28)</f>
        <v>54.968</v>
      </c>
      <c r="DZ28" s="59">
        <f>SUM(Month!$DT28:DZ28)</f>
        <v>64.731</v>
      </c>
      <c r="EA28" s="59">
        <f>SUM(Month!$DT28:EA28)</f>
        <v>77.38</v>
      </c>
      <c r="EB28" s="59">
        <f>SUM(Month!$DT28:EB28)</f>
        <v>89.972</v>
      </c>
      <c r="EC28" s="59">
        <f>SUM(Month!$DT28:EC28)</f>
        <v>101.646</v>
      </c>
      <c r="ED28" s="59">
        <f>SUM(Month!$DT28:ED28)</f>
        <v>112.104</v>
      </c>
      <c r="EE28" s="59">
        <f>SUM(Month!$DT28:EE28)</f>
        <v>123.197</v>
      </c>
      <c r="EF28" s="59">
        <f>SUM(Month!$EF28:EF28)</f>
        <v>11.671</v>
      </c>
      <c r="EG28" s="59">
        <f>SUM(Month!$EF28:EG28)</f>
        <v>21.099</v>
      </c>
      <c r="EH28" s="59">
        <f>SUM(Month!$EF28:EH28)</f>
        <v>32.422</v>
      </c>
      <c r="EI28" s="59">
        <f>SUM(Month!$EF28:EI28)</f>
        <v>43.6</v>
      </c>
      <c r="EJ28" s="59">
        <f>SUM(Month!$EF28:EJ28)</f>
        <v>54.264</v>
      </c>
      <c r="EK28" s="59">
        <f>SUM(Month!$EF28:EK28)</f>
        <v>63.305</v>
      </c>
      <c r="EL28" s="59">
        <f>SUM(Month!$EF28:EL28)</f>
        <v>73.535</v>
      </c>
      <c r="EM28" s="59">
        <f>SUM(Month!$EF28:EM28)</f>
        <v>85.766</v>
      </c>
      <c r="EN28" s="59">
        <f>SUM(Month!$EF28:EN28)</f>
        <v>98.647</v>
      </c>
      <c r="EO28" s="59">
        <f>SUM(Month!$EF28:EO28)</f>
        <v>111.505</v>
      </c>
      <c r="EP28" s="59">
        <f>SUM(Month!$EF28:EP28)</f>
        <v>122.241</v>
      </c>
      <c r="EQ28" s="59">
        <f>SUM(Month!$EF28:EQ28)</f>
        <v>132.463</v>
      </c>
      <c r="ER28" s="59">
        <f>SUM(Month!$ER28:ER28)</f>
        <v>13.185</v>
      </c>
      <c r="ES28" s="59">
        <f>SUM(Month!$ER28:ES28)</f>
        <v>24.098</v>
      </c>
      <c r="ET28" s="59">
        <f>SUM(Month!$ER28:ET28)</f>
        <v>35.892</v>
      </c>
      <c r="EU28" s="59">
        <f>SUM(Month!$ER28:EU28)</f>
        <v>46.963</v>
      </c>
      <c r="EV28" s="59">
        <f>SUM(Month!$ER28:EV28)</f>
        <v>57.968</v>
      </c>
      <c r="EW28" s="59">
        <f>SUM(Month!$ER28:EW28)</f>
        <v>69.103</v>
      </c>
      <c r="EX28" s="59">
        <f>SUM(Month!$ER28:EX28)</f>
        <v>82.252</v>
      </c>
      <c r="EY28" s="59">
        <f>SUM(Month!$ER28:EY28)</f>
        <v>95.878</v>
      </c>
      <c r="EZ28" s="59">
        <f>SUM(Month!$ER28:EZ28)</f>
        <v>108.187</v>
      </c>
      <c r="FA28" s="59">
        <f>SUM(Month!$ER28:FA28)</f>
        <v>120.085</v>
      </c>
      <c r="FB28" s="59">
        <f>SUM(Month!$ER28:FB28)</f>
        <v>131.639</v>
      </c>
      <c r="FC28" s="59">
        <f>SUM(Month!$ER28:FC28)</f>
        <v>141.7</v>
      </c>
      <c r="FD28" s="59">
        <f>SUM(Month!$FD28:FD28)</f>
        <v>12.05</v>
      </c>
      <c r="FE28" s="59">
        <f>SUM(Month!$FD28:FE28)</f>
        <v>22.606</v>
      </c>
      <c r="FF28" s="59">
        <f>SUM(Month!$FD28:FF28)</f>
        <v>33.945</v>
      </c>
      <c r="FG28" s="59">
        <f>SUM(Month!$FD28:FG28)</f>
        <v>45.573</v>
      </c>
      <c r="FH28" s="59">
        <f>SUM(Month!$FD28:FH28)</f>
        <v>56.588</v>
      </c>
      <c r="FI28" s="59">
        <f>SUM(Month!$FD28:FI28)</f>
        <v>69.893</v>
      </c>
      <c r="FJ28" s="59">
        <f>SUM(Month!$FD28:FJ28)</f>
        <v>83.779</v>
      </c>
      <c r="FK28" s="59">
        <f>SUM(Month!$FD28:FK28)</f>
        <v>98.091</v>
      </c>
      <c r="FL28" s="59">
        <f>SUM(Month!$FD28:FL28)</f>
        <v>111.188</v>
      </c>
      <c r="FM28" s="59">
        <f>SUM(Month!$FD28:FM28)</f>
        <v>124.925</v>
      </c>
      <c r="FN28" s="59">
        <f>SUM(Month!$FD28:FN28)</f>
        <v>138.434</v>
      </c>
      <c r="FO28" s="59">
        <f>SUM(Month!$FD28:FO28)</f>
        <v>149.302</v>
      </c>
      <c r="FP28" s="59">
        <f>SUM(Month!$FP28:FP28)</f>
        <v>13.242</v>
      </c>
      <c r="FQ28" s="59">
        <f>SUM(Month!$FP28:FQ28)</f>
        <v>25.159</v>
      </c>
      <c r="FR28" s="59">
        <f>SUM(Month!$FP28:FR28)</f>
        <v>37.36</v>
      </c>
      <c r="FS28" s="59">
        <f>SUM(Month!$FP28:FS28)</f>
        <v>48.144</v>
      </c>
      <c r="FT28" s="59">
        <f>SUM(Month!$FP28:FT28)</f>
        <v>58.677</v>
      </c>
      <c r="FU28" s="59">
        <f>SUM(Month!$FP28:FU28)</f>
        <v>65.745</v>
      </c>
      <c r="FV28" s="59">
        <f>SUM(Month!$FP28:FV28)</f>
        <v>75.082</v>
      </c>
      <c r="FW28" s="59">
        <f>SUM(Month!$FP28:FW28)</f>
        <v>84.685</v>
      </c>
      <c r="FX28" s="59">
        <f>SUM(Month!$FP28:FX28)</f>
        <v>96.36</v>
      </c>
      <c r="FY28" s="59">
        <f>SUM(Month!$FP28:FY28)</f>
        <v>108.198</v>
      </c>
      <c r="FZ28" s="59">
        <f>SUM(Month!$FP28:FZ28)</f>
        <v>121.55</v>
      </c>
      <c r="GA28" s="59">
        <f>SUM(Month!$FP28:GA28)</f>
        <v>135.358</v>
      </c>
      <c r="GB28" s="59">
        <f>SUM(Month!$GB28:GB28)</f>
        <v>14.652</v>
      </c>
      <c r="GC28" s="59">
        <f>SUM(Month!$GB28:GC28)</f>
        <v>27.47</v>
      </c>
      <c r="GD28" s="59">
        <f>SUM(Month!$GB28:GD28)</f>
        <v>44.66</v>
      </c>
      <c r="GE28" s="59">
        <f>SUM(Month!$GB28:GE28)</f>
        <v>57.129</v>
      </c>
      <c r="GF28" s="59">
        <f>SUM(Month!$GB28:GF28)</f>
        <v>70.753</v>
      </c>
      <c r="GG28" s="59">
        <f>SUM(Month!$GB28:GG28)</f>
        <v>83.489</v>
      </c>
      <c r="GH28" s="59">
        <f>SUM(Month!$GB28:GH28)</f>
        <v>93.579</v>
      </c>
      <c r="GI28" s="59">
        <f>SUM(Month!$GB28:GI28)</f>
        <v>104.17</v>
      </c>
      <c r="GJ28" s="59">
        <f>SUM(Month!$GB28:GJ28)</f>
        <v>115.955</v>
      </c>
      <c r="GK28" s="59">
        <f>SUM(Month!$GB28:GK28)</f>
        <v>129.472</v>
      </c>
      <c r="GL28" s="59">
        <f>SUM(Month!$GB28:GL28)</f>
        <v>139.874</v>
      </c>
      <c r="GM28" s="59">
        <f>SUM(Month!$GB28:GM28)</f>
        <v>150.387</v>
      </c>
      <c r="GN28" s="59">
        <f>SUM(Month!$GN28:GN28)</f>
        <v>11.241</v>
      </c>
      <c r="GO28" s="59">
        <f>SUM(Month!$GN28:GO28)</f>
        <v>21.059</v>
      </c>
      <c r="GP28" s="59">
        <f>SUM(Month!$GN28:GP28)</f>
        <v>30.958</v>
      </c>
      <c r="GQ28" s="59">
        <f>SUM(Month!$GN28:GQ28)</f>
        <v>40.683</v>
      </c>
      <c r="GR28" s="59">
        <f>SUM(Month!$GN28:GR28)</f>
        <v>54.224</v>
      </c>
      <c r="GS28" s="59">
        <f>SUM(Month!$GN28:GS28)</f>
        <v>64.607</v>
      </c>
      <c r="GT28" s="59">
        <f>SUM(Month!$GN28:GT28)</f>
        <v>74.697</v>
      </c>
      <c r="GU28" s="59">
        <f>SUM(Month!$GN28:GU28)</f>
        <v>84.361</v>
      </c>
      <c r="GV28" s="59">
        <f>SUM(Month!$GN28:GV28)</f>
        <v>95.103</v>
      </c>
      <c r="GW28" s="59">
        <f>SUM(Month!$GN28:GW28)</f>
        <v>105.685</v>
      </c>
      <c r="GX28" s="59">
        <f>SUM(Month!$GN28:GX28)</f>
        <v>118.798</v>
      </c>
      <c r="GY28" s="59">
        <f>SUM(Month!$GN28:GY28)</f>
        <v>129.331</v>
      </c>
      <c r="GZ28" s="165">
        <f>SUM(Month!$GZ28:GZ28)</f>
        <v>11.11</v>
      </c>
      <c r="HA28" s="165">
        <f>SUM(Month!$GZ28:HA28)</f>
        <v>18.865</v>
      </c>
      <c r="HB28" s="165">
        <f>SUM(Month!$GZ28:HB28)</f>
        <v>30.235</v>
      </c>
      <c r="HC28" s="165">
        <f>SUM(Month!$GZ28:HC28)</f>
        <v>40.504</v>
      </c>
      <c r="HD28" s="165">
        <f>SUM(Month!$GZ28:HD28)</f>
        <v>52.305</v>
      </c>
      <c r="HE28" s="165">
        <f>SUM(Month!$GZ28:HE28)</f>
        <v>62.364</v>
      </c>
      <c r="HF28" s="165">
        <f>SUM(Month!$GZ28:HF28)</f>
        <v>73.183</v>
      </c>
      <c r="HG28" s="165">
        <f>SUM(Month!$GZ28:HG28)</f>
        <v>85.523</v>
      </c>
      <c r="HH28" s="165">
        <f>SUM(Month!$GZ28:HH28)</f>
        <v>96.176</v>
      </c>
      <c r="HI28" s="165">
        <f>SUM(Month!$GZ28:HI28)</f>
        <v>108.987</v>
      </c>
      <c r="HJ28" s="165">
        <f>SUM(Month!$GZ28:HJ28)</f>
        <v>121.215</v>
      </c>
      <c r="HK28" s="165">
        <f>SUM(Month!$GZ28:HK28)</f>
        <v>131.218</v>
      </c>
      <c r="HL28" s="165">
        <f>SUM(Month!$HL28:HL28)</f>
        <v>12.907</v>
      </c>
      <c r="HM28" s="165">
        <f>SUM(Month!$HL28:HM28)</f>
        <v>26.174</v>
      </c>
      <c r="HN28" s="165">
        <f>SUM(Month!$HL28:HN28)</f>
        <v>39.831</v>
      </c>
      <c r="HO28" s="165">
        <f>SUM(Month!$HL28:HO28)</f>
        <v>51.731</v>
      </c>
      <c r="HP28" s="165">
        <f>SUM(Month!$HL28:HP28)</f>
        <v>62.367</v>
      </c>
      <c r="HQ28" s="165">
        <f>SUM(Month!$HL28:HQ28)</f>
        <v>75.601</v>
      </c>
      <c r="HR28" s="165">
        <f>SUM(Month!$HL28:HR28)</f>
        <v>88.066</v>
      </c>
      <c r="HS28" s="165">
        <f>SUM(Month!$HL28:HS28)</f>
        <v>100.38</v>
      </c>
      <c r="HT28" s="205"/>
      <c r="HU28" s="205"/>
      <c r="HV28" s="205"/>
    </row>
    <row r="29" ht="13.5" customHeight="1">
      <c r="A29" s="190">
        <f t="shared" si="3"/>
        <v>25</v>
      </c>
      <c r="B29" s="64" t="s">
        <v>25</v>
      </c>
      <c r="C29" s="59"/>
      <c r="D29" s="59">
        <f>SUM(Month!$D29:D29)</f>
        <v>3.643</v>
      </c>
      <c r="E29" s="59">
        <f>SUM(Month!$D29:E29)</f>
        <v>6.469</v>
      </c>
      <c r="F29" s="59">
        <f>SUM(Month!$D29:F29)</f>
        <v>10.232</v>
      </c>
      <c r="G29" s="59">
        <f>SUM(Month!$D29:G29)</f>
        <v>13.856</v>
      </c>
      <c r="H29" s="59">
        <f>SUM(Month!$D29:H29)</f>
        <v>17.416</v>
      </c>
      <c r="I29" s="59">
        <f>SUM(Month!$D29:I29)</f>
        <v>21.342</v>
      </c>
      <c r="J29" s="59">
        <f>SUM(Month!$D29:J29)</f>
        <v>25.851</v>
      </c>
      <c r="K29" s="59">
        <f>SUM(Month!$D29:K29)</f>
        <v>30.318</v>
      </c>
      <c r="L29" s="59">
        <f>SUM(Month!$D29:L29)</f>
        <v>33.899</v>
      </c>
      <c r="M29" s="59">
        <f>SUM(Month!$D29:M29)</f>
        <v>38.056</v>
      </c>
      <c r="N29" s="59">
        <f>SUM(Month!$D29:N29)</f>
        <v>41.699</v>
      </c>
      <c r="O29" s="59">
        <f>SUM(Month!$D29:O29)</f>
        <v>45.921</v>
      </c>
      <c r="P29" s="59">
        <f>SUM(Month!$P29:P29)</f>
        <v>3.603</v>
      </c>
      <c r="Q29" s="59">
        <f>SUM(Month!$P29:Q29)</f>
        <v>6.677</v>
      </c>
      <c r="R29" s="59">
        <f>SUM(Month!$P29:R29)</f>
        <v>9.901</v>
      </c>
      <c r="S29" s="59">
        <f>SUM(Month!$P29:S29)</f>
        <v>14.004</v>
      </c>
      <c r="T29" s="59">
        <f>SUM(Month!$P29:T29)</f>
        <v>18.087</v>
      </c>
      <c r="U29" s="59">
        <f>SUM(Month!$P29:U29)</f>
        <v>22.161</v>
      </c>
      <c r="V29" s="59">
        <f>SUM(Month!$P29:V29)</f>
        <v>26.137</v>
      </c>
      <c r="W29" s="59">
        <f>SUM(Month!$P29:W29)</f>
        <v>30.014</v>
      </c>
      <c r="X29" s="59">
        <f>SUM(Month!$P29:X29)</f>
        <v>34.961</v>
      </c>
      <c r="Y29" s="59">
        <f>SUM(Month!$P29:Y29)</f>
        <v>39.88</v>
      </c>
      <c r="Z29" s="59">
        <f>SUM(Month!$P29:Z29)</f>
        <v>45.247</v>
      </c>
      <c r="AA29" s="59">
        <f>SUM(Month!$P29:AA29)</f>
        <v>49.488</v>
      </c>
      <c r="AB29" s="59">
        <f>SUM(Month!$AB29:AB29)</f>
        <v>3.728</v>
      </c>
      <c r="AC29" s="59">
        <f>SUM(Month!$AB29:AC29)</f>
        <v>7.106</v>
      </c>
      <c r="AD29" s="59">
        <f>SUM(Month!$AB29:AD29)</f>
        <v>11.518</v>
      </c>
      <c r="AE29" s="59">
        <f>SUM(Month!$AB29:AE29)</f>
        <v>16.633</v>
      </c>
      <c r="AF29" s="59">
        <f>SUM(Month!$AB29:AF29)</f>
        <v>21.178</v>
      </c>
      <c r="AG29" s="59">
        <f>SUM(Month!$AB29:AG29)</f>
        <v>25.717</v>
      </c>
      <c r="AH29" s="59">
        <f>SUM(Month!$AB29:AH29)</f>
        <v>30.742</v>
      </c>
      <c r="AI29" s="59">
        <f>SUM(Month!$AB29:AI29)</f>
        <v>34.973</v>
      </c>
      <c r="AJ29" s="59">
        <f>SUM(Month!$AB29:AJ29)</f>
        <v>40.779</v>
      </c>
      <c r="AK29" s="59">
        <f>SUM(Month!$AB29:AK29)</f>
        <v>46.811</v>
      </c>
      <c r="AL29" s="59">
        <f>SUM(Month!$AB29:AL29)</f>
        <v>50.85</v>
      </c>
      <c r="AM29" s="59">
        <f>SUM(Month!$AB29:AM29)</f>
        <v>55.545</v>
      </c>
      <c r="AN29" s="59">
        <f>SUM(Month!$AN29:AN29)</f>
        <v>3.259</v>
      </c>
      <c r="AO29" s="59">
        <f>SUM(Month!$AN29:AO29)</f>
        <v>7.141</v>
      </c>
      <c r="AP29" s="59">
        <f>SUM(Month!$AN29:AP29)</f>
        <v>11.3</v>
      </c>
      <c r="AQ29" s="59">
        <f>SUM(Month!$AN29:AQ29)</f>
        <v>16.324</v>
      </c>
      <c r="AR29" s="59">
        <f>SUM(Month!$AN29:AR29)</f>
        <v>20.209</v>
      </c>
      <c r="AS29" s="59">
        <f>SUM(Month!$AN29:AS29)</f>
        <v>24.528</v>
      </c>
      <c r="AT29" s="59">
        <f>SUM(Month!$AN29:AT29)</f>
        <v>29.521</v>
      </c>
      <c r="AU29" s="59">
        <f>SUM(Month!$AN29:AU29)</f>
        <v>34.208</v>
      </c>
      <c r="AV29" s="59">
        <f>SUM(Month!$AN29:AV29)</f>
        <v>38.572</v>
      </c>
      <c r="AW29" s="59">
        <f>SUM(Month!$AN29:AW29)</f>
        <v>43.755</v>
      </c>
      <c r="AX29" s="59">
        <f>SUM(Month!$AN29:AX29)</f>
        <v>48.968</v>
      </c>
      <c r="AY29" s="59">
        <f>SUM(Month!$AN29:AY29)</f>
        <v>53.74</v>
      </c>
      <c r="AZ29" s="59">
        <f>SUM(Month!$AZ29:AZ29)</f>
        <v>4.13</v>
      </c>
      <c r="BA29" s="59">
        <f>SUM(Month!$AZ29:BA29)</f>
        <v>9.152</v>
      </c>
      <c r="BB29" s="59">
        <f>SUM(Month!$AZ29:BB29)</f>
        <v>15.001</v>
      </c>
      <c r="BC29" s="59">
        <f>SUM(Month!$AZ29:BC29)</f>
        <v>21.242</v>
      </c>
      <c r="BD29" s="59">
        <f>SUM(Month!$AZ29:BD29)</f>
        <v>26.271</v>
      </c>
      <c r="BE29" s="59">
        <f>SUM(Month!$AZ29:BE29)</f>
        <v>32.481</v>
      </c>
      <c r="BF29" s="59">
        <f>SUM(Month!$AZ29:BF29)</f>
        <v>38.093</v>
      </c>
      <c r="BG29" s="59">
        <f>SUM(Month!$AZ29:BG29)</f>
        <v>44.214</v>
      </c>
      <c r="BH29" s="59">
        <f>SUM(Month!$AZ29:BH29)</f>
        <v>49.476</v>
      </c>
      <c r="BI29" s="59">
        <f>SUM(Month!$AZ29:BI29)</f>
        <v>54.853</v>
      </c>
      <c r="BJ29" s="59">
        <f>SUM(Month!$AZ29:BJ29)</f>
        <v>60.029</v>
      </c>
      <c r="BK29" s="59">
        <f>SUM(Month!$AZ29:BK29)</f>
        <v>66.577</v>
      </c>
      <c r="BL29" s="59">
        <f>SUM(Month!$BL29:BL29)</f>
        <v>5.102</v>
      </c>
      <c r="BM29" s="59">
        <f>SUM(Month!$BL29:BM29)</f>
        <v>10.72</v>
      </c>
      <c r="BN29" s="59">
        <f>SUM(Month!$BL29:BN29)</f>
        <v>16.656</v>
      </c>
      <c r="BO29" s="59">
        <f>SUM(Month!$BL29:BO29)</f>
        <v>23.14</v>
      </c>
      <c r="BP29" s="59">
        <f>SUM(Month!$BL29:BP29)</f>
        <v>30.714</v>
      </c>
      <c r="BQ29" s="59">
        <f>SUM(Month!$BL29:BQ29)</f>
        <v>36.355</v>
      </c>
      <c r="BR29" s="59">
        <f>SUM(Month!$BL29:BR29)</f>
        <v>43.017</v>
      </c>
      <c r="BS29" s="59">
        <f>SUM(Month!$BL29:BS29)</f>
        <v>48.377</v>
      </c>
      <c r="BT29" s="59">
        <f>SUM(Month!$BL29:BT29)</f>
        <v>54.522</v>
      </c>
      <c r="BU29" s="59">
        <f>SUM(Month!$BL29:BU29)</f>
        <v>60.387</v>
      </c>
      <c r="BV29" s="59">
        <f>SUM(Month!$BL29:BV29)</f>
        <v>66.392</v>
      </c>
      <c r="BW29" s="59">
        <f>SUM(Month!$BL29:BW29)</f>
        <v>72.04</v>
      </c>
      <c r="BX29" s="59">
        <f>SUM(Month!$BX29:BX29)</f>
        <v>4.852</v>
      </c>
      <c r="BY29" s="59">
        <f>SUM(Month!$BX29:BY29)</f>
        <v>9.51</v>
      </c>
      <c r="BZ29" s="59">
        <f>SUM(Month!$BX29:BZ29)</f>
        <v>15.28</v>
      </c>
      <c r="CA29" s="59">
        <f>SUM(Month!$BX29:CA29)</f>
        <v>20.83</v>
      </c>
      <c r="CB29" s="59">
        <f>SUM(Month!$BX29:CB29)</f>
        <v>27.04</v>
      </c>
      <c r="CC29" s="59">
        <f>SUM(Month!$BX29:CC29)</f>
        <v>33.399</v>
      </c>
      <c r="CD29" s="59">
        <f>SUM(Month!$BX29:CD29)</f>
        <v>39.515</v>
      </c>
      <c r="CE29" s="59">
        <f>SUM(Month!$BX29:CE29)</f>
        <v>45.972</v>
      </c>
      <c r="CF29" s="59">
        <f>SUM(Month!$BX29:CF29)</f>
        <v>51.89</v>
      </c>
      <c r="CG29" s="59">
        <f>SUM(Month!$BX29:CG29)</f>
        <v>59.309</v>
      </c>
      <c r="CH29" s="59">
        <f>SUM(Month!$BX29:CH29)</f>
        <v>65.274</v>
      </c>
      <c r="CI29" s="59">
        <f>SUM(Month!$BX29:CI29)</f>
        <v>71.602</v>
      </c>
      <c r="CJ29" s="59">
        <f>SUM(Month!$CJ29:CJ29)</f>
        <v>5.186</v>
      </c>
      <c r="CK29" s="59">
        <f>SUM(Month!$CJ29:CK29)</f>
        <v>10.546</v>
      </c>
      <c r="CL29" s="59">
        <f>SUM(Month!$CJ29:CL29)</f>
        <v>17.981</v>
      </c>
      <c r="CM29" s="59">
        <f>SUM(Month!$CJ29:CM29)</f>
        <v>25.702</v>
      </c>
      <c r="CN29" s="59">
        <f>SUM(Month!$CJ29:CN29)</f>
        <v>32.647</v>
      </c>
      <c r="CO29" s="59">
        <f>SUM(Month!$CJ29:CO29)</f>
        <v>40.227</v>
      </c>
      <c r="CP29" s="59">
        <f>SUM(Month!$CJ29:CP29)</f>
        <v>47.339</v>
      </c>
      <c r="CQ29" s="59">
        <f>SUM(Month!$CJ29:CQ29)</f>
        <v>52.98</v>
      </c>
      <c r="CR29" s="59">
        <f>SUM(Month!$CJ29:CR29)</f>
        <v>58.842</v>
      </c>
      <c r="CS29" s="59">
        <f>SUM(Month!$CJ29:CS29)</f>
        <v>66.217</v>
      </c>
      <c r="CT29" s="59">
        <f>SUM(Month!$CJ29:CT29)</f>
        <v>73.42</v>
      </c>
      <c r="CU29" s="59">
        <f>SUM(Month!$CJ29:CU29)</f>
        <v>80.828</v>
      </c>
      <c r="CV29" s="59">
        <f>SUM(Month!$CV29:CV29)</f>
        <v>5.98</v>
      </c>
      <c r="CW29" s="59">
        <f>SUM(Month!$CV29:CW29)</f>
        <v>11.079</v>
      </c>
      <c r="CX29" s="59">
        <f>SUM(Month!$CV29:CX29)</f>
        <v>18.619</v>
      </c>
      <c r="CY29" s="59">
        <f>SUM(Month!$CV29:CY29)</f>
        <v>25.453</v>
      </c>
      <c r="CZ29" s="59">
        <f>SUM(Month!$CV29:CZ29)</f>
        <v>34.034</v>
      </c>
      <c r="DA29" s="59">
        <f>SUM(Month!$CV29:DA29)</f>
        <v>39.755</v>
      </c>
      <c r="DB29" s="59">
        <f>SUM(Month!$CV29:DB29)</f>
        <v>46.179</v>
      </c>
      <c r="DC29" s="59">
        <f>SUM(Month!$CV29:DC29)</f>
        <v>55.144</v>
      </c>
      <c r="DD29" s="59">
        <f>SUM(Month!$CV29:DD29)</f>
        <v>63.607</v>
      </c>
      <c r="DE29" s="59">
        <f>SUM(Month!$CV29:DE29)</f>
        <v>71.667</v>
      </c>
      <c r="DF29" s="59">
        <f>SUM(Month!$CV29:DF29)</f>
        <v>79.053</v>
      </c>
      <c r="DG29" s="59">
        <f>SUM(Month!$CV29:DG29)</f>
        <v>86.771</v>
      </c>
      <c r="DH29" s="59">
        <f>SUM(Month!$DH29:DH29)</f>
        <v>7.252</v>
      </c>
      <c r="DI29" s="59">
        <f>SUM(Month!$DH29:DI29)</f>
        <v>13.751</v>
      </c>
      <c r="DJ29" s="59">
        <f>SUM(Month!$DH29:DJ29)</f>
        <v>21.042</v>
      </c>
      <c r="DK29" s="59">
        <f>SUM(Month!$DH29:DK29)</f>
        <v>29.221</v>
      </c>
      <c r="DL29" s="59">
        <f>SUM(Month!$DH29:DL29)</f>
        <v>36.738</v>
      </c>
      <c r="DM29" s="59">
        <f>SUM(Month!$DH29:DM29)</f>
        <v>44.192</v>
      </c>
      <c r="DN29" s="59">
        <f>SUM(Month!$DH29:DN29)</f>
        <v>52.685</v>
      </c>
      <c r="DO29" s="59">
        <f>SUM(Month!$DH29:DO29)</f>
        <v>61.89</v>
      </c>
      <c r="DP29" s="59">
        <f>SUM(Month!$DH29:DP29)</f>
        <v>69.664</v>
      </c>
      <c r="DQ29" s="59">
        <f>SUM(Month!$DH29:DQ29)</f>
        <v>78.441</v>
      </c>
      <c r="DR29" s="59">
        <f>SUM(Month!$DH29:DR29)</f>
        <v>86.585</v>
      </c>
      <c r="DS29" s="59">
        <f>SUM(Month!$DH29:DS29)</f>
        <v>95.173</v>
      </c>
      <c r="DT29" s="59">
        <f>SUM(Month!$DT29:DT29)</f>
        <v>7.256</v>
      </c>
      <c r="DU29" s="59">
        <f>SUM(Month!$DT29:DU29)</f>
        <v>15.044</v>
      </c>
      <c r="DV29" s="59">
        <f>SUM(Month!$DT29:DV29)</f>
        <v>22.617</v>
      </c>
      <c r="DW29" s="59">
        <f>SUM(Month!$DT29:DW29)</f>
        <v>32.152</v>
      </c>
      <c r="DX29" s="59">
        <f>SUM(Month!$DT29:DX29)</f>
        <v>40.16</v>
      </c>
      <c r="DY29" s="59">
        <f>SUM(Month!$DT29:DY29)</f>
        <v>48.313</v>
      </c>
      <c r="DZ29" s="59">
        <f>SUM(Month!$DT29:DZ29)</f>
        <v>58.002</v>
      </c>
      <c r="EA29" s="59">
        <f>SUM(Month!$DT29:EA29)</f>
        <v>67.85</v>
      </c>
      <c r="EB29" s="59">
        <f>SUM(Month!$DT29:EB29)</f>
        <v>76.331</v>
      </c>
      <c r="EC29" s="59">
        <f>SUM(Month!$DT29:EC29)</f>
        <v>84.436</v>
      </c>
      <c r="ED29" s="59">
        <f>SUM(Month!$DT29:ED29)</f>
        <v>92.529</v>
      </c>
      <c r="EE29" s="59">
        <f>SUM(Month!$DT29:EE29)</f>
        <v>101.218</v>
      </c>
      <c r="EF29" s="59">
        <f>SUM(Month!$EF29:EF29)</f>
        <v>9.295</v>
      </c>
      <c r="EG29" s="59">
        <f>SUM(Month!$EF29:EG29)</f>
        <v>17.204</v>
      </c>
      <c r="EH29" s="59">
        <f>SUM(Month!$EF29:EH29)</f>
        <v>26.258</v>
      </c>
      <c r="EI29" s="59">
        <f>SUM(Month!$EF29:EI29)</f>
        <v>36.226</v>
      </c>
      <c r="EJ29" s="59">
        <f>SUM(Month!$EF29:EJ29)</f>
        <v>45.852</v>
      </c>
      <c r="EK29" s="59">
        <f>SUM(Month!$EF29:EK29)</f>
        <v>55.6</v>
      </c>
      <c r="EL29" s="59">
        <f>SUM(Month!$EF29:EL29)</f>
        <v>66.252</v>
      </c>
      <c r="EM29" s="59">
        <f>SUM(Month!$EF29:EM29)</f>
        <v>75.324</v>
      </c>
      <c r="EN29" s="59">
        <f>SUM(Month!$EF29:EN29)</f>
        <v>85.143</v>
      </c>
      <c r="EO29" s="59">
        <f>SUM(Month!$EF29:EO29)</f>
        <v>96.8</v>
      </c>
      <c r="EP29" s="59">
        <f>SUM(Month!$EF29:EP29)</f>
        <v>106.89</v>
      </c>
      <c r="EQ29" s="59">
        <f>SUM(Month!$EF29:EQ29)</f>
        <v>117.218</v>
      </c>
      <c r="ER29" s="59">
        <f>SUM(Month!$ER29:ER29)</f>
        <v>8.88</v>
      </c>
      <c r="ES29" s="59">
        <f>SUM(Month!$ER29:ES29)</f>
        <v>16.369</v>
      </c>
      <c r="ET29" s="59">
        <f>SUM(Month!$ER29:ET29)</f>
        <v>27.178</v>
      </c>
      <c r="EU29" s="59">
        <f>SUM(Month!$ER29:EU29)</f>
        <v>38.098</v>
      </c>
      <c r="EV29" s="59">
        <f>SUM(Month!$ER29:EV29)</f>
        <v>45.779</v>
      </c>
      <c r="EW29" s="59">
        <f>SUM(Month!$ER29:EW29)</f>
        <v>54.605</v>
      </c>
      <c r="EX29" s="59">
        <f>SUM(Month!$ER29:EX29)</f>
        <v>65.745</v>
      </c>
      <c r="EY29" s="59">
        <f>SUM(Month!$ER29:EY29)</f>
        <v>78.307</v>
      </c>
      <c r="EZ29" s="59">
        <f>SUM(Month!$ER29:EZ29)</f>
        <v>89.954</v>
      </c>
      <c r="FA29" s="59">
        <f>SUM(Month!$ER29:FA29)</f>
        <v>101.492</v>
      </c>
      <c r="FB29" s="59">
        <f>SUM(Month!$ER29:FB29)</f>
        <v>112.8</v>
      </c>
      <c r="FC29" s="59">
        <f>SUM(Month!$ER29:FC29)</f>
        <v>123.071</v>
      </c>
      <c r="FD29" s="59">
        <f>SUM(Month!$FD29:FD29)</f>
        <v>9.407</v>
      </c>
      <c r="FE29" s="59">
        <f>SUM(Month!$FD29:FE29)</f>
        <v>19.4</v>
      </c>
      <c r="FF29" s="59">
        <f>SUM(Month!$FD29:FF29)</f>
        <v>31.787</v>
      </c>
      <c r="FG29" s="59">
        <f>SUM(Month!$FD29:FG29)</f>
        <v>42.785</v>
      </c>
      <c r="FH29" s="59">
        <f>SUM(Month!$FD29:FH29)</f>
        <v>55.412</v>
      </c>
      <c r="FI29" s="59">
        <f>SUM(Month!$FD29:FI29)</f>
        <v>66.373</v>
      </c>
      <c r="FJ29" s="59">
        <f>SUM(Month!$FD29:FJ29)</f>
        <v>75.058</v>
      </c>
      <c r="FK29" s="59">
        <f>SUM(Month!$FD29:FK29)</f>
        <v>87.035</v>
      </c>
      <c r="FL29" s="59">
        <f>SUM(Month!$FD29:FL29)</f>
        <v>97.357</v>
      </c>
      <c r="FM29" s="59">
        <f>SUM(Month!$FD29:FM29)</f>
        <v>108.787</v>
      </c>
      <c r="FN29" s="59">
        <f>SUM(Month!$FD29:FN29)</f>
        <v>120.847</v>
      </c>
      <c r="FO29" s="59">
        <f>SUM(Month!$FD29:FO29)</f>
        <v>129.607</v>
      </c>
      <c r="FP29" s="59">
        <f>SUM(Month!$FP29:FP29)</f>
        <v>8.49</v>
      </c>
      <c r="FQ29" s="59">
        <f>SUM(Month!$FP29:FQ29)</f>
        <v>17.521</v>
      </c>
      <c r="FR29" s="59">
        <f>SUM(Month!$FP29:FR29)</f>
        <v>28.058</v>
      </c>
      <c r="FS29" s="59">
        <f>SUM(Month!$FP29:FS29)</f>
        <v>36.059</v>
      </c>
      <c r="FT29" s="59">
        <f>SUM(Month!$FP29:FT29)</f>
        <v>46.204</v>
      </c>
      <c r="FU29" s="59">
        <f>SUM(Month!$FP29:FU29)</f>
        <v>55.972</v>
      </c>
      <c r="FV29" s="59">
        <f>SUM(Month!$FP29:FV29)</f>
        <v>67.629</v>
      </c>
      <c r="FW29" s="59">
        <f>SUM(Month!$FP29:FW29)</f>
        <v>79.361</v>
      </c>
      <c r="FX29" s="59">
        <f>SUM(Month!$FP29:FX29)</f>
        <v>89.918</v>
      </c>
      <c r="FY29" s="59">
        <f>SUM(Month!$FP29:FY29)</f>
        <v>101.575</v>
      </c>
      <c r="FZ29" s="59">
        <f>SUM(Month!$FP29:FZ29)</f>
        <v>111.37</v>
      </c>
      <c r="GA29" s="59">
        <f>SUM(Month!$FP29:GA29)</f>
        <v>120.499</v>
      </c>
      <c r="GB29" s="59">
        <f>SUM(Month!$GB29:GB29)</f>
        <v>9.652</v>
      </c>
      <c r="GC29" s="59">
        <f>SUM(Month!$GB29:GC29)</f>
        <v>19.884</v>
      </c>
      <c r="GD29" s="59">
        <f>SUM(Month!$GB29:GD29)</f>
        <v>30.252</v>
      </c>
      <c r="GE29" s="59">
        <f>SUM(Month!$GB29:GE29)</f>
        <v>41.08</v>
      </c>
      <c r="GF29" s="59">
        <f>SUM(Month!$GB29:GF29)</f>
        <v>52.158</v>
      </c>
      <c r="GG29" s="59">
        <f>SUM(Month!$GB29:GG29)</f>
        <v>61.169</v>
      </c>
      <c r="GH29" s="59">
        <f>SUM(Month!$GB29:GH29)</f>
        <v>71.019</v>
      </c>
      <c r="GI29" s="59">
        <f>SUM(Month!$GB29:GI29)</f>
        <v>83.305</v>
      </c>
      <c r="GJ29" s="59">
        <f>SUM(Month!$GB29:GJ29)</f>
        <v>92.027</v>
      </c>
      <c r="GK29" s="59">
        <f>SUM(Month!$GB29:GK29)</f>
        <v>101.546</v>
      </c>
      <c r="GL29" s="59">
        <f>SUM(Month!$GB29:GL29)</f>
        <v>111.295</v>
      </c>
      <c r="GM29" s="59">
        <f>SUM(Month!$GB29:GM29)</f>
        <v>121.05</v>
      </c>
      <c r="GN29" s="59">
        <f>SUM(Month!$GN29:GN29)</f>
        <v>8.537</v>
      </c>
      <c r="GO29" s="59">
        <f>SUM(Month!$GN29:GO29)</f>
        <v>17.749</v>
      </c>
      <c r="GP29" s="59">
        <f>SUM(Month!$GN29:GP29)</f>
        <v>27.967</v>
      </c>
      <c r="GQ29" s="59">
        <f>SUM(Month!$GN29:GQ29)</f>
        <v>39.381</v>
      </c>
      <c r="GR29" s="59">
        <f>SUM(Month!$GN29:GR29)</f>
        <v>51.426</v>
      </c>
      <c r="GS29" s="59">
        <f>SUM(Month!$GN29:GS29)</f>
        <v>61.38</v>
      </c>
      <c r="GT29" s="59">
        <f>SUM(Month!$GN29:GT29)</f>
        <v>72.634</v>
      </c>
      <c r="GU29" s="59">
        <f>SUM(Month!$GN29:GU29)</f>
        <v>82.187</v>
      </c>
      <c r="GV29" s="59">
        <f>SUM(Month!$GN29:GV29)</f>
        <v>91.988</v>
      </c>
      <c r="GW29" s="59">
        <f>SUM(Month!$GN29:GW29)</f>
        <v>101.658</v>
      </c>
      <c r="GX29" s="59">
        <f>SUM(Month!$GN29:GX29)</f>
        <v>111.757</v>
      </c>
      <c r="GY29" s="59">
        <f>SUM(Month!$GN29:GY29)</f>
        <v>122.721</v>
      </c>
      <c r="GZ29" s="165">
        <f>SUM(Month!$GZ29:GZ29)</f>
        <v>8.901</v>
      </c>
      <c r="HA29" s="165">
        <f>SUM(Month!$GZ29:HA29)</f>
        <v>18.269</v>
      </c>
      <c r="HB29" s="165">
        <f>SUM(Month!$GZ29:HB29)</f>
        <v>28.766</v>
      </c>
      <c r="HC29" s="165">
        <f>SUM(Month!$GZ29:HC29)</f>
        <v>40.533</v>
      </c>
      <c r="HD29" s="165">
        <f>SUM(Month!$GZ29:HD29)</f>
        <v>51.763</v>
      </c>
      <c r="HE29" s="165">
        <f>SUM(Month!$GZ29:HE29)</f>
        <v>63.321</v>
      </c>
      <c r="HF29" s="165">
        <f>SUM(Month!$GZ29:HF29)</f>
        <v>73.268</v>
      </c>
      <c r="HG29" s="165">
        <f>SUM(Month!$GZ29:HG29)</f>
        <v>85.777</v>
      </c>
      <c r="HH29" s="165">
        <f>SUM(Month!$GZ29:HH29)</f>
        <v>97.051</v>
      </c>
      <c r="HI29" s="165">
        <f>SUM(Month!$GZ29:HI29)</f>
        <v>106.941</v>
      </c>
      <c r="HJ29" s="165">
        <f>SUM(Month!$GZ29:HJ29)</f>
        <v>116.633</v>
      </c>
      <c r="HK29" s="165">
        <f>SUM(Month!$GZ29:HK29)</f>
        <v>128.347</v>
      </c>
      <c r="HL29" s="165">
        <f>SUM(Month!$HL29:HL29)</f>
        <v>8.617</v>
      </c>
      <c r="HM29" s="165">
        <f>SUM(Month!$HL29:HM29)</f>
        <v>18.08</v>
      </c>
      <c r="HN29" s="165">
        <f>SUM(Month!$HL29:HN29)</f>
        <v>30.431</v>
      </c>
      <c r="HO29" s="165">
        <f>SUM(Month!$HL29:HO29)</f>
        <v>41.957</v>
      </c>
      <c r="HP29" s="165">
        <f>SUM(Month!$HL29:HP29)</f>
        <v>54.734</v>
      </c>
      <c r="HQ29" s="165">
        <f>SUM(Month!$HL29:HQ29)</f>
        <v>67.11</v>
      </c>
      <c r="HR29" s="165">
        <f>SUM(Month!$HL29:HR29)</f>
        <v>80.329</v>
      </c>
      <c r="HS29" s="165">
        <f>SUM(Month!$HL29:HS29)</f>
        <v>94.348</v>
      </c>
      <c r="HT29" s="205"/>
      <c r="HU29" s="205"/>
      <c r="HV29" s="205"/>
    </row>
    <row r="30" ht="13.5" customHeight="1">
      <c r="A30" s="190">
        <f t="shared" si="3"/>
        <v>26</v>
      </c>
      <c r="B30" s="54" t="s">
        <v>15</v>
      </c>
      <c r="C30" s="87"/>
      <c r="D30" s="87">
        <f t="shared" ref="D30:HK30" si="4">D11</f>
        <v>0.846</v>
      </c>
      <c r="E30" s="87">
        <f t="shared" si="4"/>
        <v>1.869</v>
      </c>
      <c r="F30" s="87">
        <f t="shared" si="4"/>
        <v>2.805</v>
      </c>
      <c r="G30" s="87">
        <f t="shared" si="4"/>
        <v>3.611</v>
      </c>
      <c r="H30" s="87">
        <f t="shared" si="4"/>
        <v>4.692</v>
      </c>
      <c r="I30" s="87">
        <f t="shared" si="4"/>
        <v>5.431</v>
      </c>
      <c r="J30" s="87">
        <f t="shared" si="4"/>
        <v>6.41</v>
      </c>
      <c r="K30" s="87">
        <f t="shared" si="4"/>
        <v>7.229</v>
      </c>
      <c r="L30" s="87">
        <f t="shared" si="4"/>
        <v>8.147</v>
      </c>
      <c r="M30" s="87">
        <f t="shared" si="4"/>
        <v>9.064</v>
      </c>
      <c r="N30" s="87">
        <f t="shared" si="4"/>
        <v>9.768</v>
      </c>
      <c r="O30" s="87">
        <f t="shared" si="4"/>
        <v>10.657</v>
      </c>
      <c r="P30" s="87">
        <f t="shared" si="4"/>
        <v>0.982</v>
      </c>
      <c r="Q30" s="87">
        <f t="shared" si="4"/>
        <v>1.693</v>
      </c>
      <c r="R30" s="87">
        <f t="shared" si="4"/>
        <v>2.706</v>
      </c>
      <c r="S30" s="87">
        <f t="shared" si="4"/>
        <v>3.314</v>
      </c>
      <c r="T30" s="87">
        <f t="shared" si="4"/>
        <v>4.046</v>
      </c>
      <c r="U30" s="87">
        <f t="shared" si="4"/>
        <v>4.744</v>
      </c>
      <c r="V30" s="87">
        <f t="shared" si="4"/>
        <v>5.477</v>
      </c>
      <c r="W30" s="87">
        <f t="shared" si="4"/>
        <v>6.06</v>
      </c>
      <c r="X30" s="87">
        <f t="shared" si="4"/>
        <v>6.709</v>
      </c>
      <c r="Y30" s="87">
        <f t="shared" si="4"/>
        <v>7.33</v>
      </c>
      <c r="Z30" s="87">
        <f t="shared" si="4"/>
        <v>7.861</v>
      </c>
      <c r="AA30" s="87">
        <f t="shared" si="4"/>
        <v>8.283</v>
      </c>
      <c r="AB30" s="87">
        <f t="shared" si="4"/>
        <v>0.265</v>
      </c>
      <c r="AC30" s="87">
        <f t="shared" si="4"/>
        <v>0.708</v>
      </c>
      <c r="AD30" s="87">
        <f t="shared" si="4"/>
        <v>1.166</v>
      </c>
      <c r="AE30" s="87">
        <f t="shared" si="4"/>
        <v>1.65</v>
      </c>
      <c r="AF30" s="87">
        <f t="shared" si="4"/>
        <v>2.129</v>
      </c>
      <c r="AG30" s="87">
        <f t="shared" si="4"/>
        <v>2.516</v>
      </c>
      <c r="AH30" s="87">
        <f t="shared" si="4"/>
        <v>3.223</v>
      </c>
      <c r="AI30" s="87">
        <f t="shared" si="4"/>
        <v>3.637</v>
      </c>
      <c r="AJ30" s="87">
        <f t="shared" si="4"/>
        <v>4.018</v>
      </c>
      <c r="AK30" s="87">
        <f t="shared" si="4"/>
        <v>4.515</v>
      </c>
      <c r="AL30" s="87">
        <f t="shared" si="4"/>
        <v>5.042</v>
      </c>
      <c r="AM30" s="87">
        <f t="shared" si="4"/>
        <v>5.552</v>
      </c>
      <c r="AN30" s="87">
        <f t="shared" si="4"/>
        <v>0.644</v>
      </c>
      <c r="AO30" s="87">
        <f t="shared" si="4"/>
        <v>0.644</v>
      </c>
      <c r="AP30" s="87">
        <f t="shared" si="4"/>
        <v>0.644</v>
      </c>
      <c r="AQ30" s="87">
        <f t="shared" si="4"/>
        <v>0.644</v>
      </c>
      <c r="AR30" s="87">
        <f t="shared" si="4"/>
        <v>0.644</v>
      </c>
      <c r="AS30" s="87">
        <f t="shared" si="4"/>
        <v>0.644</v>
      </c>
      <c r="AT30" s="87">
        <f t="shared" si="4"/>
        <v>0.644</v>
      </c>
      <c r="AU30" s="87">
        <f t="shared" si="4"/>
        <v>0.644</v>
      </c>
      <c r="AV30" s="87">
        <f t="shared" si="4"/>
        <v>0.644</v>
      </c>
      <c r="AW30" s="87">
        <f t="shared" si="4"/>
        <v>0.644</v>
      </c>
      <c r="AX30" s="87">
        <f t="shared" si="4"/>
        <v>0.644</v>
      </c>
      <c r="AY30" s="87">
        <f t="shared" si="4"/>
        <v>0.644</v>
      </c>
      <c r="AZ30" s="87">
        <f t="shared" si="4"/>
        <v>0</v>
      </c>
      <c r="BA30" s="87">
        <f t="shared" si="4"/>
        <v>0</v>
      </c>
      <c r="BB30" s="87">
        <f t="shared" si="4"/>
        <v>0</v>
      </c>
      <c r="BC30" s="87">
        <f t="shared" si="4"/>
        <v>0</v>
      </c>
      <c r="BD30" s="87">
        <f t="shared" si="4"/>
        <v>0</v>
      </c>
      <c r="BE30" s="87">
        <f t="shared" si="4"/>
        <v>0</v>
      </c>
      <c r="BF30" s="87">
        <f t="shared" si="4"/>
        <v>0</v>
      </c>
      <c r="BG30" s="87">
        <f t="shared" si="4"/>
        <v>0</v>
      </c>
      <c r="BH30" s="87">
        <f t="shared" si="4"/>
        <v>0</v>
      </c>
      <c r="BI30" s="87">
        <f t="shared" si="4"/>
        <v>0</v>
      </c>
      <c r="BJ30" s="87">
        <f t="shared" si="4"/>
        <v>0</v>
      </c>
      <c r="BK30" s="87">
        <f t="shared" si="4"/>
        <v>0</v>
      </c>
      <c r="BL30" s="87">
        <f t="shared" si="4"/>
        <v>0</v>
      </c>
      <c r="BM30" s="87">
        <f t="shared" si="4"/>
        <v>0</v>
      </c>
      <c r="BN30" s="87">
        <f t="shared" si="4"/>
        <v>0</v>
      </c>
      <c r="BO30" s="87">
        <f t="shared" si="4"/>
        <v>0</v>
      </c>
      <c r="BP30" s="87">
        <f t="shared" si="4"/>
        <v>0</v>
      </c>
      <c r="BQ30" s="87">
        <f t="shared" si="4"/>
        <v>0</v>
      </c>
      <c r="BR30" s="87">
        <f t="shared" si="4"/>
        <v>0</v>
      </c>
      <c r="BS30" s="87">
        <f t="shared" si="4"/>
        <v>0</v>
      </c>
      <c r="BT30" s="87">
        <f t="shared" si="4"/>
        <v>0</v>
      </c>
      <c r="BU30" s="87">
        <f t="shared" si="4"/>
        <v>0</v>
      </c>
      <c r="BV30" s="87">
        <f t="shared" si="4"/>
        <v>0</v>
      </c>
      <c r="BW30" s="87">
        <f t="shared" si="4"/>
        <v>0</v>
      </c>
      <c r="BX30" s="87">
        <f t="shared" si="4"/>
        <v>0</v>
      </c>
      <c r="BY30" s="87">
        <f t="shared" si="4"/>
        <v>0</v>
      </c>
      <c r="BZ30" s="87">
        <f t="shared" si="4"/>
        <v>0</v>
      </c>
      <c r="CA30" s="87">
        <f t="shared" si="4"/>
        <v>0</v>
      </c>
      <c r="CB30" s="87">
        <f t="shared" si="4"/>
        <v>0</v>
      </c>
      <c r="CC30" s="87">
        <f t="shared" si="4"/>
        <v>0</v>
      </c>
      <c r="CD30" s="87">
        <f t="shared" si="4"/>
        <v>0</v>
      </c>
      <c r="CE30" s="87">
        <f t="shared" si="4"/>
        <v>0</v>
      </c>
      <c r="CF30" s="87">
        <f t="shared" si="4"/>
        <v>0</v>
      </c>
      <c r="CG30" s="87">
        <f t="shared" si="4"/>
        <v>0</v>
      </c>
      <c r="CH30" s="87">
        <f t="shared" si="4"/>
        <v>0</v>
      </c>
      <c r="CI30" s="87">
        <f t="shared" si="4"/>
        <v>0</v>
      </c>
      <c r="CJ30" s="87">
        <f t="shared" si="4"/>
        <v>0</v>
      </c>
      <c r="CK30" s="87">
        <f t="shared" si="4"/>
        <v>0</v>
      </c>
      <c r="CL30" s="87">
        <f t="shared" si="4"/>
        <v>0</v>
      </c>
      <c r="CM30" s="87">
        <f t="shared" si="4"/>
        <v>0</v>
      </c>
      <c r="CN30" s="87">
        <f t="shared" si="4"/>
        <v>0</v>
      </c>
      <c r="CO30" s="87">
        <f t="shared" si="4"/>
        <v>0</v>
      </c>
      <c r="CP30" s="87">
        <f t="shared" si="4"/>
        <v>0</v>
      </c>
      <c r="CQ30" s="87">
        <f t="shared" si="4"/>
        <v>0</v>
      </c>
      <c r="CR30" s="87">
        <f t="shared" si="4"/>
        <v>0</v>
      </c>
      <c r="CS30" s="87">
        <f t="shared" si="4"/>
        <v>0</v>
      </c>
      <c r="CT30" s="87">
        <f t="shared" si="4"/>
        <v>0</v>
      </c>
      <c r="CU30" s="87">
        <f t="shared" si="4"/>
        <v>0</v>
      </c>
      <c r="CV30" s="87">
        <f t="shared" si="4"/>
        <v>0</v>
      </c>
      <c r="CW30" s="87">
        <f t="shared" si="4"/>
        <v>0</v>
      </c>
      <c r="CX30" s="87">
        <f t="shared" si="4"/>
        <v>0</v>
      </c>
      <c r="CY30" s="87">
        <f t="shared" si="4"/>
        <v>0</v>
      </c>
      <c r="CZ30" s="87">
        <f t="shared" si="4"/>
        <v>0</v>
      </c>
      <c r="DA30" s="87">
        <f t="shared" si="4"/>
        <v>0</v>
      </c>
      <c r="DB30" s="87">
        <f t="shared" si="4"/>
        <v>0</v>
      </c>
      <c r="DC30" s="87">
        <f t="shared" si="4"/>
        <v>0</v>
      </c>
      <c r="DD30" s="87">
        <f t="shared" si="4"/>
        <v>0</v>
      </c>
      <c r="DE30" s="87">
        <f t="shared" si="4"/>
        <v>0</v>
      </c>
      <c r="DF30" s="87">
        <f t="shared" si="4"/>
        <v>0</v>
      </c>
      <c r="DG30" s="87">
        <f t="shared" si="4"/>
        <v>0</v>
      </c>
      <c r="DH30" s="87">
        <f t="shared" si="4"/>
        <v>0</v>
      </c>
      <c r="DI30" s="87">
        <f t="shared" si="4"/>
        <v>0</v>
      </c>
      <c r="DJ30" s="87">
        <f t="shared" si="4"/>
        <v>0</v>
      </c>
      <c r="DK30" s="87">
        <f t="shared" si="4"/>
        <v>0</v>
      </c>
      <c r="DL30" s="87">
        <f t="shared" si="4"/>
        <v>0</v>
      </c>
      <c r="DM30" s="87">
        <f t="shared" si="4"/>
        <v>0</v>
      </c>
      <c r="DN30" s="87">
        <f t="shared" si="4"/>
        <v>0</v>
      </c>
      <c r="DO30" s="87">
        <f t="shared" si="4"/>
        <v>0</v>
      </c>
      <c r="DP30" s="87">
        <f t="shared" si="4"/>
        <v>0</v>
      </c>
      <c r="DQ30" s="87">
        <f t="shared" si="4"/>
        <v>0</v>
      </c>
      <c r="DR30" s="87">
        <f t="shared" si="4"/>
        <v>0</v>
      </c>
      <c r="DS30" s="87">
        <f t="shared" si="4"/>
        <v>0</v>
      </c>
      <c r="DT30" s="87">
        <f t="shared" si="4"/>
        <v>0</v>
      </c>
      <c r="DU30" s="87">
        <f t="shared" si="4"/>
        <v>0</v>
      </c>
      <c r="DV30" s="87">
        <f t="shared" si="4"/>
        <v>0</v>
      </c>
      <c r="DW30" s="87">
        <f t="shared" si="4"/>
        <v>0</v>
      </c>
      <c r="DX30" s="87">
        <f t="shared" si="4"/>
        <v>0</v>
      </c>
      <c r="DY30" s="87">
        <f t="shared" si="4"/>
        <v>0</v>
      </c>
      <c r="DZ30" s="87">
        <f t="shared" si="4"/>
        <v>0</v>
      </c>
      <c r="EA30" s="87">
        <f t="shared" si="4"/>
        <v>0</v>
      </c>
      <c r="EB30" s="87">
        <f t="shared" si="4"/>
        <v>0</v>
      </c>
      <c r="EC30" s="87">
        <f t="shared" si="4"/>
        <v>0</v>
      </c>
      <c r="ED30" s="87">
        <f t="shared" si="4"/>
        <v>0.256</v>
      </c>
      <c r="EE30" s="87">
        <f t="shared" si="4"/>
        <v>0.774</v>
      </c>
      <c r="EF30" s="87">
        <f t="shared" si="4"/>
        <v>0.358</v>
      </c>
      <c r="EG30" s="87">
        <f t="shared" si="4"/>
        <v>0.73</v>
      </c>
      <c r="EH30" s="87">
        <f t="shared" si="4"/>
        <v>1.224</v>
      </c>
      <c r="EI30" s="87">
        <f t="shared" si="4"/>
        <v>1.932</v>
      </c>
      <c r="EJ30" s="87">
        <f t="shared" si="4"/>
        <v>2.84</v>
      </c>
      <c r="EK30" s="87">
        <f t="shared" si="4"/>
        <v>3.844</v>
      </c>
      <c r="EL30" s="87">
        <f t="shared" si="4"/>
        <v>5.187</v>
      </c>
      <c r="EM30" s="87">
        <f t="shared" si="4"/>
        <v>6.463</v>
      </c>
      <c r="EN30" s="87">
        <f t="shared" si="4"/>
        <v>7.561</v>
      </c>
      <c r="EO30" s="87">
        <f t="shared" si="4"/>
        <v>8.599</v>
      </c>
      <c r="EP30" s="87">
        <f t="shared" si="4"/>
        <v>9.78</v>
      </c>
      <c r="EQ30" s="87">
        <f t="shared" si="4"/>
        <v>11.072</v>
      </c>
      <c r="ER30" s="87">
        <f t="shared" si="4"/>
        <v>1.173</v>
      </c>
      <c r="ES30" s="87">
        <f t="shared" si="4"/>
        <v>2.798</v>
      </c>
      <c r="ET30" s="87">
        <f t="shared" si="4"/>
        <v>4.753</v>
      </c>
      <c r="EU30" s="87">
        <f t="shared" si="4"/>
        <v>6.471</v>
      </c>
      <c r="EV30" s="87">
        <f t="shared" si="4"/>
        <v>8.56</v>
      </c>
      <c r="EW30" s="87">
        <f t="shared" si="4"/>
        <v>10.78</v>
      </c>
      <c r="EX30" s="87">
        <f t="shared" si="4"/>
        <v>13.029</v>
      </c>
      <c r="EY30" s="87">
        <f t="shared" si="4"/>
        <v>15.15</v>
      </c>
      <c r="EZ30" s="87">
        <f t="shared" si="4"/>
        <v>17.205</v>
      </c>
      <c r="FA30" s="87">
        <f t="shared" si="4"/>
        <v>19.397</v>
      </c>
      <c r="FB30" s="87">
        <f t="shared" si="4"/>
        <v>21.789</v>
      </c>
      <c r="FC30" s="87">
        <f t="shared" si="4"/>
        <v>23.7</v>
      </c>
      <c r="FD30" s="87">
        <f t="shared" si="4"/>
        <v>1.506</v>
      </c>
      <c r="FE30" s="87">
        <f t="shared" si="4"/>
        <v>3.21</v>
      </c>
      <c r="FF30" s="87">
        <f t="shared" si="4"/>
        <v>5.329</v>
      </c>
      <c r="FG30" s="87">
        <f t="shared" si="4"/>
        <v>7.014</v>
      </c>
      <c r="FH30" s="87">
        <f t="shared" si="4"/>
        <v>9.242</v>
      </c>
      <c r="FI30" s="87">
        <f t="shared" si="4"/>
        <v>11.543</v>
      </c>
      <c r="FJ30" s="87">
        <f t="shared" si="4"/>
        <v>13.541</v>
      </c>
      <c r="FK30" s="87">
        <f t="shared" si="4"/>
        <v>15.844</v>
      </c>
      <c r="FL30" s="87">
        <f t="shared" si="4"/>
        <v>18.059</v>
      </c>
      <c r="FM30" s="87">
        <f t="shared" si="4"/>
        <v>20.381</v>
      </c>
      <c r="FN30" s="87">
        <f t="shared" si="4"/>
        <v>22.718</v>
      </c>
      <c r="FO30" s="87">
        <f t="shared" si="4"/>
        <v>25.12</v>
      </c>
      <c r="FP30" s="87">
        <f t="shared" si="4"/>
        <v>1.573</v>
      </c>
      <c r="FQ30" s="87">
        <f t="shared" si="4"/>
        <v>3.812</v>
      </c>
      <c r="FR30" s="87">
        <f t="shared" si="4"/>
        <v>6.261</v>
      </c>
      <c r="FS30" s="87">
        <f t="shared" si="4"/>
        <v>8.824</v>
      </c>
      <c r="FT30" s="87">
        <f t="shared" si="4"/>
        <v>11.331</v>
      </c>
      <c r="FU30" s="87">
        <f t="shared" si="4"/>
        <v>13.403</v>
      </c>
      <c r="FV30" s="87">
        <f t="shared" si="4"/>
        <v>15.566</v>
      </c>
      <c r="FW30" s="87">
        <f t="shared" si="4"/>
        <v>18.028</v>
      </c>
      <c r="FX30" s="87">
        <f t="shared" si="4"/>
        <v>20.192</v>
      </c>
      <c r="FY30" s="87">
        <f t="shared" si="4"/>
        <v>22.215</v>
      </c>
      <c r="FZ30" s="87">
        <f t="shared" si="4"/>
        <v>24.389</v>
      </c>
      <c r="GA30" s="87">
        <f t="shared" si="4"/>
        <v>26.066</v>
      </c>
      <c r="GB30" s="87">
        <f t="shared" si="4"/>
        <v>1.675</v>
      </c>
      <c r="GC30" s="87">
        <f t="shared" si="4"/>
        <v>3.71</v>
      </c>
      <c r="GD30" s="87">
        <f t="shared" si="4"/>
        <v>5.701</v>
      </c>
      <c r="GE30" s="87">
        <f t="shared" si="4"/>
        <v>7.837</v>
      </c>
      <c r="GF30" s="87">
        <f t="shared" si="4"/>
        <v>9.991</v>
      </c>
      <c r="GG30" s="87">
        <f t="shared" si="4"/>
        <v>11.982</v>
      </c>
      <c r="GH30" s="87">
        <f t="shared" si="4"/>
        <v>13.889</v>
      </c>
      <c r="GI30" s="87">
        <f t="shared" si="4"/>
        <v>15.81</v>
      </c>
      <c r="GJ30" s="87">
        <f t="shared" si="4"/>
        <v>17.384</v>
      </c>
      <c r="GK30" s="87">
        <f t="shared" si="4"/>
        <v>19.066</v>
      </c>
      <c r="GL30" s="87">
        <f t="shared" si="4"/>
        <v>20.582</v>
      </c>
      <c r="GM30" s="87">
        <f t="shared" si="4"/>
        <v>22.227</v>
      </c>
      <c r="GN30" s="87">
        <f t="shared" si="4"/>
        <v>1.217</v>
      </c>
      <c r="GO30" s="87">
        <f t="shared" si="4"/>
        <v>2.597</v>
      </c>
      <c r="GP30" s="87">
        <f t="shared" si="4"/>
        <v>4.424</v>
      </c>
      <c r="GQ30" s="87">
        <f t="shared" si="4"/>
        <v>6.495</v>
      </c>
      <c r="GR30" s="87">
        <f t="shared" si="4"/>
        <v>8.461</v>
      </c>
      <c r="GS30" s="87">
        <f t="shared" si="4"/>
        <v>10.441</v>
      </c>
      <c r="GT30" s="87">
        <f t="shared" si="4"/>
        <v>11.922</v>
      </c>
      <c r="GU30" s="87">
        <f t="shared" si="4"/>
        <v>13.867</v>
      </c>
      <c r="GV30" s="87">
        <f t="shared" si="4"/>
        <v>15.628</v>
      </c>
      <c r="GW30" s="87">
        <f t="shared" si="4"/>
        <v>17.546</v>
      </c>
      <c r="GX30" s="87">
        <f t="shared" si="4"/>
        <v>19.266</v>
      </c>
      <c r="GY30" s="87">
        <f t="shared" si="4"/>
        <v>21.375</v>
      </c>
      <c r="GZ30" s="87">
        <f t="shared" si="4"/>
        <v>2.058</v>
      </c>
      <c r="HA30" s="87">
        <f t="shared" si="4"/>
        <v>4.169</v>
      </c>
      <c r="HB30" s="87">
        <f t="shared" si="4"/>
        <v>6.655</v>
      </c>
      <c r="HC30" s="87">
        <f t="shared" si="4"/>
        <v>8.908</v>
      </c>
      <c r="HD30" s="87">
        <f t="shared" si="4"/>
        <v>11.229</v>
      </c>
      <c r="HE30" s="87">
        <f t="shared" si="4"/>
        <v>13.406</v>
      </c>
      <c r="HF30" s="87">
        <f t="shared" si="4"/>
        <v>15.358</v>
      </c>
      <c r="HG30" s="87">
        <f t="shared" si="4"/>
        <v>18.025</v>
      </c>
      <c r="HH30" s="87">
        <f t="shared" si="4"/>
        <v>20.034</v>
      </c>
      <c r="HI30" s="87">
        <f t="shared" si="4"/>
        <v>22.779</v>
      </c>
      <c r="HJ30" s="87">
        <f t="shared" si="4"/>
        <v>24.22</v>
      </c>
      <c r="HK30" s="87">
        <f t="shared" si="4"/>
        <v>26.3</v>
      </c>
      <c r="HL30" s="88">
        <f>SUM(Month!$HL30:HL30)</f>
        <v>2.567</v>
      </c>
      <c r="HM30" s="88">
        <f>SUM(Month!$HL30:HM30)</f>
        <v>5.399</v>
      </c>
      <c r="HN30" s="88">
        <f>SUM(Month!$HL30:HN30)</f>
        <v>7.924</v>
      </c>
      <c r="HO30" s="88">
        <f>SUM(Month!$HL30:HO30)</f>
        <v>10.511</v>
      </c>
      <c r="HP30" s="88">
        <f>SUM(Month!$HL30:HP30)</f>
        <v>10.677</v>
      </c>
      <c r="HQ30" s="88">
        <f>SUM(Month!$HL30:HQ30)</f>
        <v>11.842</v>
      </c>
      <c r="HR30" s="88">
        <f>SUM(Month!$HL30:HR30)</f>
        <v>14.485</v>
      </c>
      <c r="HS30" s="88">
        <f>SUM(Month!$HL30:HS30)</f>
        <v>17.121</v>
      </c>
      <c r="HT30" s="205"/>
      <c r="HU30" s="205"/>
      <c r="HV30" s="205"/>
    </row>
    <row r="31" ht="13.5" customHeight="1">
      <c r="A31" s="190">
        <f t="shared" si="3"/>
        <v>27</v>
      </c>
      <c r="B31" s="64" t="s">
        <v>26</v>
      </c>
      <c r="C31" s="68"/>
      <c r="D31" s="68">
        <f>SUM(Month!$D31:D31)</f>
        <v>10.861</v>
      </c>
      <c r="E31" s="68">
        <f>SUM(Month!$D31:E31)</f>
        <v>19.772</v>
      </c>
      <c r="F31" s="68">
        <f>SUM(Month!$D31:F31)</f>
        <v>33.756</v>
      </c>
      <c r="G31" s="68">
        <f>SUM(Month!$D31:G31)</f>
        <v>47.546</v>
      </c>
      <c r="H31" s="68">
        <f>SUM(Month!$D31:H31)</f>
        <v>59.356</v>
      </c>
      <c r="I31" s="68">
        <f>SUM(Month!$D31:I31)</f>
        <v>72.986</v>
      </c>
      <c r="J31" s="68">
        <f>SUM(Month!$D31:J31)</f>
        <v>87.621</v>
      </c>
      <c r="K31" s="68">
        <f>SUM(Month!$D31:K31)</f>
        <v>97.551</v>
      </c>
      <c r="L31" s="68">
        <f>SUM(Month!$D31:L31)</f>
        <v>109.097</v>
      </c>
      <c r="M31" s="68">
        <f>SUM(Month!$D31:M31)</f>
        <v>119.044</v>
      </c>
      <c r="N31" s="68">
        <f>SUM(Month!$D31:N31)</f>
        <v>128.486</v>
      </c>
      <c r="O31" s="68">
        <f>SUM(Month!$D31:O31)</f>
        <v>137.215</v>
      </c>
      <c r="P31" s="68">
        <f>SUM(Month!$P31:P31)</f>
        <v>7.571</v>
      </c>
      <c r="Q31" s="68">
        <f>SUM(Month!$P31:Q31)</f>
        <v>14.947</v>
      </c>
      <c r="R31" s="68">
        <f>SUM(Month!$P31:R31)</f>
        <v>24.206</v>
      </c>
      <c r="S31" s="68">
        <f>SUM(Month!$P31:S31)</f>
        <v>32.489</v>
      </c>
      <c r="T31" s="68">
        <f>SUM(Month!$P31:T31)</f>
        <v>40.734</v>
      </c>
      <c r="U31" s="68">
        <f>SUM(Month!$P31:U31)</f>
        <v>50.928</v>
      </c>
      <c r="V31" s="68">
        <f>SUM(Month!$P31:V31)</f>
        <v>61.923</v>
      </c>
      <c r="W31" s="68">
        <f>SUM(Month!$P31:W31)</f>
        <v>72.196</v>
      </c>
      <c r="X31" s="68">
        <f>SUM(Month!$P31:X31)</f>
        <v>84.729</v>
      </c>
      <c r="Y31" s="68">
        <f>SUM(Month!$P31:Y31)</f>
        <v>96.669</v>
      </c>
      <c r="Z31" s="68">
        <f>SUM(Month!$P31:Z31)</f>
        <v>107.424</v>
      </c>
      <c r="AA31" s="68">
        <f>SUM(Month!$P31:AA31)</f>
        <v>118.177</v>
      </c>
      <c r="AB31" s="68">
        <f>SUM(Month!$AB31:AB31)</f>
        <v>7.597</v>
      </c>
      <c r="AC31" s="68">
        <f>SUM(Month!$AB31:AC31)</f>
        <v>15.899</v>
      </c>
      <c r="AD31" s="68">
        <f>SUM(Month!$AB31:AD31)</f>
        <v>26.075</v>
      </c>
      <c r="AE31" s="68">
        <f>SUM(Month!$AB31:AE31)</f>
        <v>32.677</v>
      </c>
      <c r="AF31" s="68">
        <f>SUM(Month!$AB31:AF31)</f>
        <v>43.041</v>
      </c>
      <c r="AG31" s="68">
        <f>SUM(Month!$AB31:AG31)</f>
        <v>52.263</v>
      </c>
      <c r="AH31" s="68">
        <f>SUM(Month!$AB31:AH31)</f>
        <v>61.068</v>
      </c>
      <c r="AI31" s="68">
        <f>SUM(Month!$AB31:AI31)</f>
        <v>70.905</v>
      </c>
      <c r="AJ31" s="68">
        <f>SUM(Month!$AB31:AJ31)</f>
        <v>81.056</v>
      </c>
      <c r="AK31" s="68">
        <f>SUM(Month!$AB31:AK31)</f>
        <v>89.273</v>
      </c>
      <c r="AL31" s="68">
        <f>SUM(Month!$AB31:AL31)</f>
        <v>98.607</v>
      </c>
      <c r="AM31" s="68">
        <f>SUM(Month!$AB31:AM31)</f>
        <v>106.296</v>
      </c>
      <c r="AN31" s="68">
        <f>SUM(Month!$AN31:AN31)</f>
        <v>5.079</v>
      </c>
      <c r="AO31" s="68">
        <f>SUM(Month!$AN31:AO31)</f>
        <v>12.596</v>
      </c>
      <c r="AP31" s="68">
        <f>SUM(Month!$AN31:AP31)</f>
        <v>21.663</v>
      </c>
      <c r="AQ31" s="68">
        <f>SUM(Month!$AN31:AQ31)</f>
        <v>32.191</v>
      </c>
      <c r="AR31" s="68">
        <f>SUM(Month!$AN31:AR31)</f>
        <v>43.622</v>
      </c>
      <c r="AS31" s="68">
        <f>SUM(Month!$AN31:AS31)</f>
        <v>55.876</v>
      </c>
      <c r="AT31" s="68">
        <f>SUM(Month!$AN31:AT31)</f>
        <v>70.161</v>
      </c>
      <c r="AU31" s="68">
        <f>SUM(Month!$AN31:AU31)</f>
        <v>82.799</v>
      </c>
      <c r="AV31" s="68">
        <f>SUM(Month!$AN31:AV31)</f>
        <v>95.951</v>
      </c>
      <c r="AW31" s="68">
        <f>SUM(Month!$AN31:AW31)</f>
        <v>111.832</v>
      </c>
      <c r="AX31" s="68">
        <f>SUM(Month!$AN31:AX31)</f>
        <v>124.26</v>
      </c>
      <c r="AY31" s="68">
        <f>SUM(Month!$AN31:AY31)</f>
        <v>137.281</v>
      </c>
      <c r="AZ31" s="68">
        <f>SUM(Month!$AZ31:AZ31)</f>
        <v>14.82</v>
      </c>
      <c r="BA31" s="68">
        <f>SUM(Month!$AZ31:BA31)</f>
        <v>26.071</v>
      </c>
      <c r="BB31" s="68">
        <f>SUM(Month!$AZ31:BB31)</f>
        <v>41.084</v>
      </c>
      <c r="BC31" s="68">
        <f>SUM(Month!$AZ31:BC31)</f>
        <v>59.097</v>
      </c>
      <c r="BD31" s="68">
        <f>SUM(Month!$AZ31:BD31)</f>
        <v>78.4</v>
      </c>
      <c r="BE31" s="68">
        <f>SUM(Month!$AZ31:BE31)</f>
        <v>96.652</v>
      </c>
      <c r="BF31" s="68">
        <f>SUM(Month!$AZ31:BF31)</f>
        <v>112.279</v>
      </c>
      <c r="BG31" s="68">
        <f>SUM(Month!$AZ31:BG31)</f>
        <v>128.204</v>
      </c>
      <c r="BH31" s="68">
        <f>SUM(Month!$AZ31:BH31)</f>
        <v>145.573</v>
      </c>
      <c r="BI31" s="68">
        <f>SUM(Month!$AZ31:BI31)</f>
        <v>162.386</v>
      </c>
      <c r="BJ31" s="68">
        <f>SUM(Month!$AZ31:BJ31)</f>
        <v>174.386</v>
      </c>
      <c r="BK31" s="68">
        <f>SUM(Month!$AZ31:BK31)</f>
        <v>188.27</v>
      </c>
      <c r="BL31" s="68">
        <f>SUM(Month!$BL31:BL31)</f>
        <v>11.981</v>
      </c>
      <c r="BM31" s="68">
        <f>SUM(Month!$BL31:BM31)</f>
        <v>20.364</v>
      </c>
      <c r="BN31" s="68">
        <f>SUM(Month!$BL31:BN31)</f>
        <v>31.062</v>
      </c>
      <c r="BO31" s="68">
        <f>SUM(Month!$BL31:BO31)</f>
        <v>40.931</v>
      </c>
      <c r="BP31" s="68">
        <f>SUM(Month!$BL31:BP31)</f>
        <v>52.709</v>
      </c>
      <c r="BQ31" s="68">
        <f>SUM(Month!$BL31:BQ31)</f>
        <v>63.492</v>
      </c>
      <c r="BR31" s="68">
        <f>SUM(Month!$BL31:BR31)</f>
        <v>72.217</v>
      </c>
      <c r="BS31" s="68">
        <f>SUM(Month!$BL31:BS31)</f>
        <v>83.26</v>
      </c>
      <c r="BT31" s="68">
        <f>SUM(Month!$BL31:BT31)</f>
        <v>93.938</v>
      </c>
      <c r="BU31" s="68">
        <f>SUM(Month!$BL31:BU31)</f>
        <v>103.021</v>
      </c>
      <c r="BV31" s="68">
        <f>SUM(Month!$BL31:BV31)</f>
        <v>110.592</v>
      </c>
      <c r="BW31" s="68">
        <f>SUM(Month!$BL31:BW31)</f>
        <v>117.467</v>
      </c>
      <c r="BX31" s="68">
        <f>SUM(Month!$BX31:BX31)</f>
        <v>7.514</v>
      </c>
      <c r="BY31" s="68">
        <f>SUM(Month!$BX31:BY31)</f>
        <v>14.312</v>
      </c>
      <c r="BZ31" s="68">
        <f>SUM(Month!$BX31:BZ31)</f>
        <v>23.164</v>
      </c>
      <c r="CA31" s="68">
        <f>SUM(Month!$BX31:CA31)</f>
        <v>31.903</v>
      </c>
      <c r="CB31" s="68">
        <f>SUM(Month!$BX31:CB31)</f>
        <v>39.515</v>
      </c>
      <c r="CC31" s="68">
        <f>SUM(Month!$BX31:CC31)</f>
        <v>55.7</v>
      </c>
      <c r="CD31" s="68">
        <f>SUM(Month!$BX31:CD31)</f>
        <v>68.854</v>
      </c>
      <c r="CE31" s="68">
        <f>SUM(Month!$BX31:CE31)</f>
        <v>80.244</v>
      </c>
      <c r="CF31" s="68">
        <f>SUM(Month!$BX31:CF31)</f>
        <v>87.72</v>
      </c>
      <c r="CG31" s="68">
        <f>SUM(Month!$BX31:CG31)</f>
        <v>97.521</v>
      </c>
      <c r="CH31" s="68">
        <f>SUM(Month!$BX31:CH31)</f>
        <v>103.975</v>
      </c>
      <c r="CI31" s="68">
        <f>SUM(Month!$BX31:CI31)</f>
        <v>110.107</v>
      </c>
      <c r="CJ31" s="68">
        <f>SUM(Month!$CJ31:CJ31)</f>
        <v>5.178</v>
      </c>
      <c r="CK31" s="68">
        <f>SUM(Month!$CJ31:CK31)</f>
        <v>13.36</v>
      </c>
      <c r="CL31" s="68">
        <f>SUM(Month!$CJ31:CL31)</f>
        <v>20.286</v>
      </c>
      <c r="CM31" s="68">
        <f>SUM(Month!$CJ31:CM31)</f>
        <v>26.626</v>
      </c>
      <c r="CN31" s="68">
        <f>SUM(Month!$CJ31:CN31)</f>
        <v>33.989</v>
      </c>
      <c r="CO31" s="68">
        <f>SUM(Month!$CJ31:CO31)</f>
        <v>46.969</v>
      </c>
      <c r="CP31" s="68">
        <f>SUM(Month!$CJ31:CP31)</f>
        <v>59.217</v>
      </c>
      <c r="CQ31" s="68">
        <f>SUM(Month!$CJ31:CQ31)</f>
        <v>68.691</v>
      </c>
      <c r="CR31" s="68">
        <f>SUM(Month!$CJ31:CR31)</f>
        <v>76.548</v>
      </c>
      <c r="CS31" s="68">
        <f>SUM(Month!$CJ31:CS31)</f>
        <v>88.906</v>
      </c>
      <c r="CT31" s="68">
        <f>SUM(Month!$CJ31:CT31)</f>
        <v>102.25</v>
      </c>
      <c r="CU31" s="68">
        <f>SUM(Month!$CJ31:CU31)</f>
        <v>113.407</v>
      </c>
      <c r="CV31" s="68">
        <f>SUM(Month!$CV31:CV31)</f>
        <v>13.439</v>
      </c>
      <c r="CW31" s="68">
        <f>SUM(Month!$CV31:CW31)</f>
        <v>31.261</v>
      </c>
      <c r="CX31" s="68">
        <f>SUM(Month!$CV31:CX31)</f>
        <v>58.299</v>
      </c>
      <c r="CY31" s="68">
        <f>SUM(Month!$CV31:CY31)</f>
        <v>81.837</v>
      </c>
      <c r="CZ31" s="68">
        <f>SUM(Month!$CV31:CZ31)</f>
        <v>102.512</v>
      </c>
      <c r="DA31" s="68">
        <f>SUM(Month!$CV31:DA31)</f>
        <v>117.236</v>
      </c>
      <c r="DB31" s="68">
        <f>SUM(Month!$CV31:DB31)</f>
        <v>131.207</v>
      </c>
      <c r="DC31" s="68">
        <f>SUM(Month!$CV31:DC31)</f>
        <v>139.511</v>
      </c>
      <c r="DD31" s="68">
        <f>SUM(Month!$CV31:DD31)</f>
        <v>148.706</v>
      </c>
      <c r="DE31" s="68">
        <f>SUM(Month!$CV31:DE31)</f>
        <v>161.48</v>
      </c>
      <c r="DF31" s="68">
        <f>SUM(Month!$CV31:DF31)</f>
        <v>171.695</v>
      </c>
      <c r="DG31" s="68">
        <f>SUM(Month!$CV31:DG31)</f>
        <v>179.331</v>
      </c>
      <c r="DH31" s="68">
        <f>SUM(Month!$DH31:DH31)</f>
        <v>10.029</v>
      </c>
      <c r="DI31" s="68">
        <f>SUM(Month!$DH31:DI31)</f>
        <v>29.452</v>
      </c>
      <c r="DJ31" s="68">
        <f>SUM(Month!$DH31:DJ31)</f>
        <v>48.987</v>
      </c>
      <c r="DK31" s="68">
        <f>SUM(Month!$DH31:DK31)</f>
        <v>67.489</v>
      </c>
      <c r="DL31" s="68">
        <f>SUM(Month!$DH31:DL31)</f>
        <v>84.667</v>
      </c>
      <c r="DM31" s="68">
        <f>SUM(Month!$DH31:DM31)</f>
        <v>101.319</v>
      </c>
      <c r="DN31" s="68">
        <f>SUM(Month!$DH31:DN31)</f>
        <v>120.117</v>
      </c>
      <c r="DO31" s="68">
        <f>SUM(Month!$DH31:DO31)</f>
        <v>134.904</v>
      </c>
      <c r="DP31" s="68">
        <f>SUM(Month!$DH31:DP31)</f>
        <v>149.38</v>
      </c>
      <c r="DQ31" s="68">
        <f>SUM(Month!$DH31:DQ31)</f>
        <v>162.698</v>
      </c>
      <c r="DR31" s="68">
        <f>SUM(Month!$DH31:DR31)</f>
        <v>176.155</v>
      </c>
      <c r="DS31" s="68">
        <f>SUM(Month!$DH31:DS31)</f>
        <v>187.993</v>
      </c>
      <c r="DT31" s="68">
        <f>SUM(Month!$DT31:DT31)</f>
        <v>12.733</v>
      </c>
      <c r="DU31" s="68">
        <f>SUM(Month!$DT31:DU31)</f>
        <v>21.874</v>
      </c>
      <c r="DV31" s="68">
        <f>SUM(Month!$DT31:DV31)</f>
        <v>32.602</v>
      </c>
      <c r="DW31" s="68">
        <f>SUM(Month!$DT31:DW31)</f>
        <v>42.977</v>
      </c>
      <c r="DX31" s="68">
        <f>SUM(Month!$DT31:DX31)</f>
        <v>55.693</v>
      </c>
      <c r="DY31" s="68">
        <f>SUM(Month!$DT31:DY31)</f>
        <v>70.581</v>
      </c>
      <c r="DZ31" s="68">
        <f>SUM(Month!$DT31:DZ31)</f>
        <v>83.582</v>
      </c>
      <c r="EA31" s="68">
        <f>SUM(Month!$DT31:EA31)</f>
        <v>98.774</v>
      </c>
      <c r="EB31" s="68">
        <f>SUM(Month!$DT31:EB31)</f>
        <v>110.637</v>
      </c>
      <c r="EC31" s="68">
        <f>SUM(Month!$DT31:EC31)</f>
        <v>126.077</v>
      </c>
      <c r="ED31" s="68">
        <f>SUM(Month!$DT31:ED31)</f>
        <v>138.909</v>
      </c>
      <c r="EE31" s="68">
        <f>SUM(Month!$DT31:EE31)</f>
        <v>149.799</v>
      </c>
      <c r="EF31" s="68">
        <f>SUM(Month!$EF31:EF31)</f>
        <v>11.291</v>
      </c>
      <c r="EG31" s="68">
        <f>SUM(Month!$EF31:EG31)</f>
        <v>22.956</v>
      </c>
      <c r="EH31" s="68">
        <f>SUM(Month!$EF31:EH31)</f>
        <v>36.9</v>
      </c>
      <c r="EI31" s="68">
        <f>SUM(Month!$EF31:EI31)</f>
        <v>48.686</v>
      </c>
      <c r="EJ31" s="68">
        <f>SUM(Month!$EF31:EJ31)</f>
        <v>61.626</v>
      </c>
      <c r="EK31" s="68">
        <f>SUM(Month!$EF31:EK31)</f>
        <v>78.609</v>
      </c>
      <c r="EL31" s="68">
        <f>SUM(Month!$EF31:EL31)</f>
        <v>92.959</v>
      </c>
      <c r="EM31" s="68">
        <f>SUM(Month!$EF31:EM31)</f>
        <v>109.013</v>
      </c>
      <c r="EN31" s="68">
        <f>SUM(Month!$EF31:EN31)</f>
        <v>126.632</v>
      </c>
      <c r="EO31" s="68">
        <f>SUM(Month!$EF31:EO31)</f>
        <v>143.319</v>
      </c>
      <c r="EP31" s="68">
        <f>SUM(Month!$EF31:EP31)</f>
        <v>155.645</v>
      </c>
      <c r="EQ31" s="68">
        <f>SUM(Month!$EF31:EQ31)</f>
        <v>165.927</v>
      </c>
      <c r="ER31" s="68">
        <f>SUM(Month!$ER31:ER31)</f>
        <v>10.532</v>
      </c>
      <c r="ES31" s="68">
        <f>SUM(Month!$ER31:ES31)</f>
        <v>24.126</v>
      </c>
      <c r="ET31" s="68">
        <f>SUM(Month!$ER31:ET31)</f>
        <v>36.402</v>
      </c>
      <c r="EU31" s="68">
        <f>SUM(Month!$ER31:EU31)</f>
        <v>46.065</v>
      </c>
      <c r="EV31" s="68">
        <f>SUM(Month!$ER31:EV31)</f>
        <v>57.463</v>
      </c>
      <c r="EW31" s="68">
        <f>SUM(Month!$ER31:EW31)</f>
        <v>70.143</v>
      </c>
      <c r="EX31" s="68">
        <f>SUM(Month!$ER31:EX31)</f>
        <v>85.256</v>
      </c>
      <c r="EY31" s="68">
        <f>SUM(Month!$ER31:EY31)</f>
        <v>107.635</v>
      </c>
      <c r="EZ31" s="68">
        <f>SUM(Month!$ER31:EZ31)</f>
        <v>124.721</v>
      </c>
      <c r="FA31" s="68">
        <f>SUM(Month!$ER31:FA31)</f>
        <v>141.172</v>
      </c>
      <c r="FB31" s="68">
        <f>SUM(Month!$ER31:FB31)</f>
        <v>150.337</v>
      </c>
      <c r="FC31" s="68">
        <f>SUM(Month!$ER31:FC31)</f>
        <v>156.487</v>
      </c>
      <c r="FD31" s="68">
        <f>SUM(Month!$FD31:FD31)</f>
        <v>7.029</v>
      </c>
      <c r="FE31" s="68">
        <f>SUM(Month!$FD31:FE31)</f>
        <v>11.228</v>
      </c>
      <c r="FF31" s="68">
        <f>SUM(Month!$FD31:FF31)</f>
        <v>18.017</v>
      </c>
      <c r="FG31" s="68">
        <f>SUM(Month!$FD31:FG31)</f>
        <v>26.873</v>
      </c>
      <c r="FH31" s="68">
        <f>SUM(Month!$FD31:FH31)</f>
        <v>32.615</v>
      </c>
      <c r="FI31" s="68">
        <f>SUM(Month!$FD31:FI31)</f>
        <v>38.697</v>
      </c>
      <c r="FJ31" s="68">
        <f>SUM(Month!$FD31:FJ31)</f>
        <v>46.725</v>
      </c>
      <c r="FK31" s="68">
        <f>SUM(Month!$FD31:FK31)</f>
        <v>54.429</v>
      </c>
      <c r="FL31" s="68">
        <f>SUM(Month!$FD31:FL31)</f>
        <v>61.501</v>
      </c>
      <c r="FM31" s="68">
        <f>SUM(Month!$FD31:FM31)</f>
        <v>73.045</v>
      </c>
      <c r="FN31" s="68">
        <f>SUM(Month!$FD31:FN31)</f>
        <v>82.916</v>
      </c>
      <c r="FO31" s="68">
        <f>SUM(Month!$FD31:FO31)</f>
        <v>90.751</v>
      </c>
      <c r="FP31" s="68">
        <f>SUM(Month!$FP31:FP31)</f>
        <v>9.097</v>
      </c>
      <c r="FQ31" s="68">
        <f>SUM(Month!$FP31:FQ31)</f>
        <v>16.404</v>
      </c>
      <c r="FR31" s="68">
        <f>SUM(Month!$FP31:FR31)</f>
        <v>26.906</v>
      </c>
      <c r="FS31" s="68">
        <f>SUM(Month!$FP31:FS31)</f>
        <v>33.649</v>
      </c>
      <c r="FT31" s="68">
        <f>SUM(Month!$FP31:FT31)</f>
        <v>41.802</v>
      </c>
      <c r="FU31" s="68">
        <f>SUM(Month!$FP31:FU31)</f>
        <v>51.322</v>
      </c>
      <c r="FV31" s="68">
        <f>SUM(Month!$FP31:FV31)</f>
        <v>62.206</v>
      </c>
      <c r="FW31" s="68">
        <f>SUM(Month!$FP31:FW31)</f>
        <v>75.215</v>
      </c>
      <c r="FX31" s="68">
        <f>SUM(Month!$FP31:FX31)</f>
        <v>84.245</v>
      </c>
      <c r="FY31" s="68">
        <f>SUM(Month!$FP31:FY31)</f>
        <v>92.874</v>
      </c>
      <c r="FZ31" s="68">
        <f>SUM(Month!$FP31:FZ31)</f>
        <v>100.292</v>
      </c>
      <c r="GA31" s="68">
        <f>SUM(Month!$FP31:GA31)</f>
        <v>109.876</v>
      </c>
      <c r="GB31" s="68">
        <f>SUM(Month!$GB31:GB31)</f>
        <v>13.248</v>
      </c>
      <c r="GC31" s="68">
        <f>SUM(Month!$GB31:GC31)</f>
        <v>22.504</v>
      </c>
      <c r="GD31" s="68">
        <f>SUM(Month!$GB31:GD31)</f>
        <v>33.583</v>
      </c>
      <c r="GE31" s="68">
        <f>SUM(Month!$GB31:GE31)</f>
        <v>45.148</v>
      </c>
      <c r="GF31" s="68">
        <f>SUM(Month!$GB31:GF31)</f>
        <v>71.884</v>
      </c>
      <c r="GG31" s="68">
        <f>SUM(Month!$GB31:GG31)</f>
        <v>85.525</v>
      </c>
      <c r="GH31" s="68">
        <f>SUM(Month!$GB31:GH31)</f>
        <v>99.627</v>
      </c>
      <c r="GI31" s="68">
        <f>SUM(Month!$GB31:GI31)</f>
        <v>116.017</v>
      </c>
      <c r="GJ31" s="68">
        <f>SUM(Month!$GB31:GJ31)</f>
        <v>129.183</v>
      </c>
      <c r="GK31" s="68">
        <f>SUM(Month!$GB31:GK31)</f>
        <v>141.14</v>
      </c>
      <c r="GL31" s="68">
        <f>SUM(Month!$GB31:GL31)</f>
        <v>149.621</v>
      </c>
      <c r="GM31" s="68">
        <f>SUM(Month!$GB31:GM31)</f>
        <v>160.212</v>
      </c>
      <c r="GN31" s="68">
        <f>SUM(Month!$GN31:GN31)</f>
        <v>9.555</v>
      </c>
      <c r="GO31" s="68">
        <f>SUM(Month!$GN31:GO31)</f>
        <v>20.54</v>
      </c>
      <c r="GP31" s="68">
        <f>SUM(Month!$GN31:GP31)</f>
        <v>32.624</v>
      </c>
      <c r="GQ31" s="68">
        <f>SUM(Month!$GN31:GQ31)</f>
        <v>41.15</v>
      </c>
      <c r="GR31" s="68">
        <f>SUM(Month!$GN31:GR31)</f>
        <v>55.89</v>
      </c>
      <c r="GS31" s="68">
        <f>SUM(Month!$GN31:GS31)</f>
        <v>67.72</v>
      </c>
      <c r="GT31" s="68">
        <f>SUM(Month!$GN31:GT31)</f>
        <v>77.586</v>
      </c>
      <c r="GU31" s="68">
        <f>SUM(Month!$GN31:GU31)</f>
        <v>89.913</v>
      </c>
      <c r="GV31" s="68">
        <f>SUM(Month!$GN31:GV31)</f>
        <v>102.501</v>
      </c>
      <c r="GW31" s="68">
        <f>SUM(Month!$GN31:GW31)</f>
        <v>117.502</v>
      </c>
      <c r="GX31" s="68">
        <f>SUM(Month!$GN31:GX31)</f>
        <v>127.052</v>
      </c>
      <c r="GY31" s="68">
        <f>SUM(Month!$GN31:GY31)</f>
        <v>142.242</v>
      </c>
      <c r="GZ31" s="165">
        <f>SUM(Month!$GZ31:GZ31)</f>
        <v>7.903</v>
      </c>
      <c r="HA31" s="165">
        <f>SUM(Month!$GZ31:HA31)</f>
        <v>18.953</v>
      </c>
      <c r="HB31" s="165">
        <f>SUM(Month!$GZ31:HB31)</f>
        <v>31.402</v>
      </c>
      <c r="HC31" s="165">
        <f>SUM(Month!$GZ31:HC31)</f>
        <v>39.37</v>
      </c>
      <c r="HD31" s="165">
        <f>SUM(Month!$GZ31:HD31)</f>
        <v>50.036</v>
      </c>
      <c r="HE31" s="165">
        <f>SUM(Month!$GZ31:HE31)</f>
        <v>59.768</v>
      </c>
      <c r="HF31" s="165">
        <f>SUM(Month!$GZ31:HF31)</f>
        <v>74.054</v>
      </c>
      <c r="HG31" s="165">
        <f>SUM(Month!$GZ31:HG31)</f>
        <v>91.806</v>
      </c>
      <c r="HH31" s="165">
        <f>SUM(Month!$GZ31:HH31)</f>
        <v>105.697</v>
      </c>
      <c r="HI31" s="165">
        <f>SUM(Month!$GZ31:HI31)</f>
        <v>131.12</v>
      </c>
      <c r="HJ31" s="165">
        <f>SUM(Month!$GZ31:HJ31)</f>
        <v>153.067</v>
      </c>
      <c r="HK31" s="165">
        <f>SUM(Month!$GZ31:HK31)</f>
        <v>168.506</v>
      </c>
      <c r="HL31" s="165">
        <f>SUM(Month!$HL31:HL31)</f>
        <v>16.23</v>
      </c>
      <c r="HM31" s="165">
        <f>SUM(Month!$HL31:HM31)</f>
        <v>31.216</v>
      </c>
      <c r="HN31" s="165">
        <f>SUM(Month!$HL31:HN31)</f>
        <v>51.398</v>
      </c>
      <c r="HO31" s="165">
        <f>SUM(Month!$HL31:HO31)</f>
        <v>83.188</v>
      </c>
      <c r="HP31" s="165">
        <f>SUM(Month!$HL31:HP31)</f>
        <v>107.772</v>
      </c>
      <c r="HQ31" s="165">
        <f>SUM(Month!$HL31:HQ31)</f>
        <v>144.271</v>
      </c>
      <c r="HR31" s="165">
        <f>SUM(Month!$HL31:HR31)</f>
        <v>177.709</v>
      </c>
      <c r="HS31" s="165">
        <f>SUM(Month!$HL31:HS31)</f>
        <v>214.912</v>
      </c>
      <c r="HT31" s="205"/>
      <c r="HU31" s="205"/>
      <c r="HV31" s="205"/>
    </row>
    <row r="32" ht="13.5" customHeight="1">
      <c r="A32" s="190">
        <f t="shared" si="3"/>
        <v>28</v>
      </c>
      <c r="B32" s="54" t="s">
        <v>27</v>
      </c>
      <c r="C32" s="55"/>
      <c r="D32" s="55">
        <f>SUM(Month!$D32:D32)</f>
        <v>40.485</v>
      </c>
      <c r="E32" s="55">
        <f>SUM(Month!$D32:E32)</f>
        <v>77.963</v>
      </c>
      <c r="F32" s="55">
        <f>SUM(Month!$D32:F32)</f>
        <v>124.786</v>
      </c>
      <c r="G32" s="55">
        <f>SUM(Month!$D32:G32)</f>
        <v>169.971</v>
      </c>
      <c r="H32" s="55">
        <f>SUM(Month!$D32:H32)</f>
        <v>217.997</v>
      </c>
      <c r="I32" s="55">
        <f>SUM(Month!$D32:I32)</f>
        <v>266.044</v>
      </c>
      <c r="J32" s="55">
        <f>SUM(Month!$D32:J32)</f>
        <v>317.214</v>
      </c>
      <c r="K32" s="55">
        <f>SUM(Month!$D32:K32)</f>
        <v>368.832</v>
      </c>
      <c r="L32" s="55">
        <f>SUM(Month!$D32:L32)</f>
        <v>417.382</v>
      </c>
      <c r="M32" s="55">
        <f>SUM(Month!$D32:M32)</f>
        <v>465.824</v>
      </c>
      <c r="N32" s="55">
        <f>SUM(Month!$D32:N32)</f>
        <v>510.138</v>
      </c>
      <c r="O32" s="55">
        <f>SUM(Month!$D32:O32)</f>
        <v>557.022</v>
      </c>
      <c r="P32" s="55">
        <f>SUM(Month!$P32:P32)</f>
        <v>41.438</v>
      </c>
      <c r="Q32" s="55">
        <f>SUM(Month!$P32:Q32)</f>
        <v>79.966</v>
      </c>
      <c r="R32" s="55">
        <f>SUM(Month!$P32:R32)</f>
        <v>124.874</v>
      </c>
      <c r="S32" s="55">
        <f>SUM(Month!$P32:S32)</f>
        <v>169.344</v>
      </c>
      <c r="T32" s="55">
        <f>SUM(Month!$P32:T32)</f>
        <v>217.453</v>
      </c>
      <c r="U32" s="55">
        <f>SUM(Month!$P32:U32)</f>
        <v>264.745</v>
      </c>
      <c r="V32" s="55">
        <f>SUM(Month!$P32:V32)</f>
        <v>317.099</v>
      </c>
      <c r="W32" s="55">
        <f>SUM(Month!$P32:W32)</f>
        <v>367.52</v>
      </c>
      <c r="X32" s="55">
        <f>SUM(Month!$P32:X32)</f>
        <v>416.955</v>
      </c>
      <c r="Y32" s="55">
        <f>SUM(Month!$P32:Y32)</f>
        <v>474.681</v>
      </c>
      <c r="Z32" s="55">
        <f>SUM(Month!$P32:Z32)</f>
        <v>525.234</v>
      </c>
      <c r="AA32" s="55">
        <f>SUM(Month!$P32:AA32)</f>
        <v>574.19</v>
      </c>
      <c r="AB32" s="55">
        <f>SUM(Month!$AB32:AB32)</f>
        <v>41.487</v>
      </c>
      <c r="AC32" s="55">
        <f>SUM(Month!$AB32:AC32)</f>
        <v>85.111</v>
      </c>
      <c r="AD32" s="55">
        <f>SUM(Month!$AB32:AD32)</f>
        <v>132.428</v>
      </c>
      <c r="AE32" s="55">
        <f>SUM(Month!$AB32:AE32)</f>
        <v>173.617</v>
      </c>
      <c r="AF32" s="55">
        <f>SUM(Month!$AB32:AF32)</f>
        <v>220.795</v>
      </c>
      <c r="AG32" s="55">
        <f>SUM(Month!$AB32:AG32)</f>
        <v>269.278</v>
      </c>
      <c r="AH32" s="55">
        <f>SUM(Month!$AB32:AH32)</f>
        <v>314.995</v>
      </c>
      <c r="AI32" s="55">
        <f>SUM(Month!$AB32:AI32)</f>
        <v>366.608</v>
      </c>
      <c r="AJ32" s="55">
        <f>SUM(Month!$AB32:AJ32)</f>
        <v>419.381</v>
      </c>
      <c r="AK32" s="55">
        <f>SUM(Month!$AB32:AK32)</f>
        <v>475.523</v>
      </c>
      <c r="AL32" s="55">
        <f>SUM(Month!$AB32:AL32)</f>
        <v>525.06</v>
      </c>
      <c r="AM32" s="55">
        <f>SUM(Month!$AB32:AM32)</f>
        <v>568.773</v>
      </c>
      <c r="AN32" s="55">
        <f>SUM(Month!$AN32:AN32)</f>
        <v>34.255</v>
      </c>
      <c r="AO32" s="55">
        <f>SUM(Month!$AN32:AO32)</f>
        <v>72.91</v>
      </c>
      <c r="AP32" s="55">
        <f>SUM(Month!$AN32:AP32)</f>
        <v>120.11</v>
      </c>
      <c r="AQ32" s="55">
        <f>SUM(Month!$AN32:AQ32)</f>
        <v>166.349</v>
      </c>
      <c r="AR32" s="55">
        <f>SUM(Month!$AN32:AR32)</f>
        <v>215.69</v>
      </c>
      <c r="AS32" s="55">
        <f>SUM(Month!$AN32:AS32)</f>
        <v>269.139</v>
      </c>
      <c r="AT32" s="55">
        <f>SUM(Month!$AN32:AT32)</f>
        <v>323.028</v>
      </c>
      <c r="AU32" s="55">
        <f>SUM(Month!$AN32:AU32)</f>
        <v>377.191</v>
      </c>
      <c r="AV32" s="55">
        <f>SUM(Month!$AN32:AV32)</f>
        <v>428.93</v>
      </c>
      <c r="AW32" s="55">
        <f>SUM(Month!$AN32:AW32)</f>
        <v>489.485</v>
      </c>
      <c r="AX32" s="55">
        <f>SUM(Month!$AN32:AX32)</f>
        <v>538.391</v>
      </c>
      <c r="AY32" s="55">
        <f>SUM(Month!$AN32:AY32)</f>
        <v>589.919</v>
      </c>
      <c r="AZ32" s="55">
        <f>SUM(Month!$AZ32:AZ32)</f>
        <v>47.521</v>
      </c>
      <c r="BA32" s="55">
        <f>SUM(Month!$AZ32:BA32)</f>
        <v>89.99</v>
      </c>
      <c r="BB32" s="55">
        <f>SUM(Month!$AZ32:BB32)</f>
        <v>145.107</v>
      </c>
      <c r="BC32" s="55">
        <f>SUM(Month!$AZ32:BC32)</f>
        <v>198.393</v>
      </c>
      <c r="BD32" s="55">
        <f>SUM(Month!$AZ32:BD32)</f>
        <v>254.885</v>
      </c>
      <c r="BE32" s="55">
        <f>SUM(Month!$AZ32:BE32)</f>
        <v>315.431</v>
      </c>
      <c r="BF32" s="55">
        <f>SUM(Month!$AZ32:BF32)</f>
        <v>371.341</v>
      </c>
      <c r="BG32" s="55">
        <f>SUM(Month!$AZ32:BG32)</f>
        <v>431.512</v>
      </c>
      <c r="BH32" s="55">
        <f>SUM(Month!$AZ32:BH32)</f>
        <v>490.775</v>
      </c>
      <c r="BI32" s="55">
        <f>SUM(Month!$AZ32:BI32)</f>
        <v>550.49</v>
      </c>
      <c r="BJ32" s="55">
        <f>SUM(Month!$AZ32:BJ32)</f>
        <v>606.164</v>
      </c>
      <c r="BK32" s="55">
        <f>SUM(Month!$AZ32:BK32)</f>
        <v>660.086</v>
      </c>
      <c r="BL32" s="55">
        <f>SUM(Month!$BL32:BL32)</f>
        <v>47.764</v>
      </c>
      <c r="BM32" s="55">
        <f>SUM(Month!$BL32:BM32)</f>
        <v>91.825</v>
      </c>
      <c r="BN32" s="55">
        <f>SUM(Month!$BL32:BN32)</f>
        <v>141.769</v>
      </c>
      <c r="BO32" s="55">
        <f>SUM(Month!$BL32:BO32)</f>
        <v>192.693</v>
      </c>
      <c r="BP32" s="55">
        <f>SUM(Month!$BL32:BP32)</f>
        <v>245.675</v>
      </c>
      <c r="BQ32" s="55">
        <f>SUM(Month!$BL32:BQ32)</f>
        <v>297.604</v>
      </c>
      <c r="BR32" s="55">
        <f>SUM(Month!$BL32:BR32)</f>
        <v>354.309</v>
      </c>
      <c r="BS32" s="55">
        <f>SUM(Month!$BL32:BS32)</f>
        <v>408.511</v>
      </c>
      <c r="BT32" s="55">
        <f>SUM(Month!$BL32:BT32)</f>
        <v>465.998</v>
      </c>
      <c r="BU32" s="55">
        <f>SUM(Month!$BL32:BU32)</f>
        <v>522.669</v>
      </c>
      <c r="BV32" s="55">
        <f>SUM(Month!$BL32:BV32)</f>
        <v>571.11</v>
      </c>
      <c r="BW32" s="55">
        <f>SUM(Month!$BL32:BW32)</f>
        <v>619.166</v>
      </c>
      <c r="BX32" s="55">
        <f>SUM(Month!$BX32:BX32)</f>
        <v>45.572</v>
      </c>
      <c r="BY32" s="55">
        <f>SUM(Month!$BX32:BY32)</f>
        <v>92.511</v>
      </c>
      <c r="BZ32" s="55">
        <f>SUM(Month!$BX32:BZ32)</f>
        <v>142.36</v>
      </c>
      <c r="CA32" s="55">
        <f>SUM(Month!$BX32:CA32)</f>
        <v>189.807</v>
      </c>
      <c r="CB32" s="55">
        <f>SUM(Month!$BX32:CB32)</f>
        <v>237.77</v>
      </c>
      <c r="CC32" s="55">
        <f>SUM(Month!$BX32:CC32)</f>
        <v>295.244</v>
      </c>
      <c r="CD32" s="55">
        <f>SUM(Month!$BX32:CD32)</f>
        <v>351.443</v>
      </c>
      <c r="CE32" s="55">
        <f>SUM(Month!$BX32:CE32)</f>
        <v>410.854</v>
      </c>
      <c r="CF32" s="55">
        <f>SUM(Month!$BX32:CF32)</f>
        <v>462.379</v>
      </c>
      <c r="CG32" s="55">
        <f>SUM(Month!$BX32:CG32)</f>
        <v>525.634</v>
      </c>
      <c r="CH32" s="55">
        <f>SUM(Month!$BX32:CH32)</f>
        <v>573.636</v>
      </c>
      <c r="CI32" s="55">
        <f>SUM(Month!$BX32:CI32)</f>
        <v>620.276</v>
      </c>
      <c r="CJ32" s="55">
        <f>SUM(Month!$CJ32:CJ32)</f>
        <v>40.647</v>
      </c>
      <c r="CK32" s="55">
        <f>SUM(Month!$CJ32:CK32)</f>
        <v>87.427</v>
      </c>
      <c r="CL32" s="55">
        <f>SUM(Month!$CJ32:CL32)</f>
        <v>135.817</v>
      </c>
      <c r="CM32" s="55">
        <f>SUM(Month!$CJ32:CM32)</f>
        <v>184.22</v>
      </c>
      <c r="CN32" s="55">
        <f>SUM(Month!$CJ32:CN32)</f>
        <v>237.464</v>
      </c>
      <c r="CO32" s="55">
        <f>SUM(Month!$CJ32:CO32)</f>
        <v>294.766</v>
      </c>
      <c r="CP32" s="55">
        <f>SUM(Month!$CJ32:CP32)</f>
        <v>351.356</v>
      </c>
      <c r="CQ32" s="55">
        <f>SUM(Month!$CJ32:CQ32)</f>
        <v>407.915</v>
      </c>
      <c r="CR32" s="55">
        <f>SUM(Month!$CJ32:CR32)</f>
        <v>461.614</v>
      </c>
      <c r="CS32" s="55">
        <f>SUM(Month!$CJ32:CS32)</f>
        <v>528.325</v>
      </c>
      <c r="CT32" s="55">
        <f>SUM(Month!$CJ32:CT32)</f>
        <v>588.086</v>
      </c>
      <c r="CU32" s="55">
        <f>SUM(Month!$CJ32:CU32)</f>
        <v>648.312</v>
      </c>
      <c r="CV32" s="55">
        <f>SUM(Month!$CV32:CV32)</f>
        <v>52.88</v>
      </c>
      <c r="CW32" s="55">
        <f>SUM(Month!$CV32:CW32)</f>
        <v>108.219</v>
      </c>
      <c r="CX32" s="55">
        <f>SUM(Month!$CV32:CX32)</f>
        <v>177.843</v>
      </c>
      <c r="CY32" s="55">
        <f>SUM(Month!$CV32:CY32)</f>
        <v>242.636</v>
      </c>
      <c r="CZ32" s="55">
        <f>SUM(Month!$CV32:CZ32)</f>
        <v>305.072</v>
      </c>
      <c r="DA32" s="55">
        <f>SUM(Month!$CV32:DA32)</f>
        <v>358.62</v>
      </c>
      <c r="DB32" s="55">
        <f>SUM(Month!$CV32:DB32)</f>
        <v>417.762</v>
      </c>
      <c r="DC32" s="55">
        <f>SUM(Month!$CV32:DC32)</f>
        <v>471.764</v>
      </c>
      <c r="DD32" s="55">
        <f>SUM(Month!$CV32:DD32)</f>
        <v>534.881</v>
      </c>
      <c r="DE32" s="55">
        <f>SUM(Month!$CV32:DE32)</f>
        <v>598.734</v>
      </c>
      <c r="DF32" s="55">
        <f>SUM(Month!$CV32:DF32)</f>
        <v>652.426</v>
      </c>
      <c r="DG32" s="55">
        <f>SUM(Month!$CV32:DG32)</f>
        <v>703.785</v>
      </c>
      <c r="DH32" s="55">
        <f>SUM(Month!$DH32:DH32)</f>
        <v>48.499</v>
      </c>
      <c r="DI32" s="55">
        <f>SUM(Month!$DH32:DI32)</f>
        <v>105.463</v>
      </c>
      <c r="DJ32" s="55">
        <f>SUM(Month!$DH32:DJ32)</f>
        <v>169.661</v>
      </c>
      <c r="DK32" s="55">
        <f>SUM(Month!$DH32:DK32)</f>
        <v>230.656</v>
      </c>
      <c r="DL32" s="55">
        <f>SUM(Month!$DH32:DL32)</f>
        <v>290.909</v>
      </c>
      <c r="DM32" s="55">
        <f>SUM(Month!$DH32:DM32)</f>
        <v>353.379</v>
      </c>
      <c r="DN32" s="55">
        <f>SUM(Month!$DH32:DN32)</f>
        <v>417.364</v>
      </c>
      <c r="DO32" s="55">
        <f>SUM(Month!$DH32:DO32)</f>
        <v>486.362</v>
      </c>
      <c r="DP32" s="55">
        <f>SUM(Month!$DH32:DP32)</f>
        <v>550.968</v>
      </c>
      <c r="DQ32" s="55">
        <f>SUM(Month!$DH32:DQ32)</f>
        <v>616.588</v>
      </c>
      <c r="DR32" s="55">
        <f>SUM(Month!$DH32:DR32)</f>
        <v>675.079</v>
      </c>
      <c r="DS32" s="55">
        <f>SUM(Month!$DH32:DS32)</f>
        <v>732.494</v>
      </c>
      <c r="DT32" s="55">
        <f>SUM(Month!$DT32:DT32)</f>
        <v>55.517</v>
      </c>
      <c r="DU32" s="55">
        <f>SUM(Month!$DT32:DU32)</f>
        <v>103.944</v>
      </c>
      <c r="DV32" s="55">
        <f>SUM(Month!$DT32:DV32)</f>
        <v>161.741</v>
      </c>
      <c r="DW32" s="55">
        <f>SUM(Month!$DT32:DW32)</f>
        <v>220.872</v>
      </c>
      <c r="DX32" s="55">
        <f>SUM(Month!$DT32:DX32)</f>
        <v>280.076</v>
      </c>
      <c r="DY32" s="55">
        <f>SUM(Month!$DT32:DY32)</f>
        <v>342.988</v>
      </c>
      <c r="DZ32" s="55">
        <f>SUM(Month!$DT32:DZ32)</f>
        <v>403.947</v>
      </c>
      <c r="EA32" s="55">
        <f>SUM(Month!$DT32:EA32)</f>
        <v>472.468</v>
      </c>
      <c r="EB32" s="55">
        <f>SUM(Month!$DT32:EB32)</f>
        <v>534.544</v>
      </c>
      <c r="EC32" s="55">
        <f>SUM(Month!$DT32:EC32)</f>
        <v>598.369</v>
      </c>
      <c r="ED32" s="55">
        <f>SUM(Month!$DT32:ED32)</f>
        <v>655.866</v>
      </c>
      <c r="EE32" s="55">
        <f>SUM(Month!$DT32:EE32)</f>
        <v>716.617</v>
      </c>
      <c r="EF32" s="55">
        <f>SUM(Month!$EF32:EF32)</f>
        <v>56.695</v>
      </c>
      <c r="EG32" s="55">
        <f>SUM(Month!$EF32:EG32)</f>
        <v>109.915</v>
      </c>
      <c r="EH32" s="55">
        <f>SUM(Month!$EF32:EH32)</f>
        <v>173.021</v>
      </c>
      <c r="EI32" s="55">
        <f>SUM(Month!$EF32:EI32)</f>
        <v>230.526</v>
      </c>
      <c r="EJ32" s="55">
        <f>SUM(Month!$EF32:EJ32)</f>
        <v>291.611</v>
      </c>
      <c r="EK32" s="55">
        <f>SUM(Month!$EF32:EK32)</f>
        <v>355.354</v>
      </c>
      <c r="EL32" s="55">
        <f>SUM(Month!$EF32:EL32)</f>
        <v>422.164</v>
      </c>
      <c r="EM32" s="55">
        <f>SUM(Month!$EF32:EM32)</f>
        <v>489.852</v>
      </c>
      <c r="EN32" s="55">
        <f>SUM(Month!$EF32:EN32)</f>
        <v>561.188</v>
      </c>
      <c r="EO32" s="55">
        <f>SUM(Month!$EF32:EO32)</f>
        <v>634.172</v>
      </c>
      <c r="EP32" s="55">
        <f>SUM(Month!$EF32:EP32)</f>
        <v>698.93</v>
      </c>
      <c r="EQ32" s="55">
        <f>SUM(Month!$EF32:EQ32)</f>
        <v>756.801</v>
      </c>
      <c r="ER32" s="55">
        <f>SUM(Month!$ER32:ER32)</f>
        <v>62.043</v>
      </c>
      <c r="ES32" s="55">
        <f>SUM(Month!$ER32:ES32)</f>
        <v>120.015</v>
      </c>
      <c r="ET32" s="55">
        <f>SUM(Month!$ER32:ET32)</f>
        <v>182.522</v>
      </c>
      <c r="EU32" s="55">
        <f>SUM(Month!$ER32:EU32)</f>
        <v>239.11</v>
      </c>
      <c r="EV32" s="55">
        <f>SUM(Month!$ER32:EV32)</f>
        <v>291.807</v>
      </c>
      <c r="EW32" s="55">
        <f>SUM(Month!$ER32:EW32)</f>
        <v>349.986</v>
      </c>
      <c r="EX32" s="55">
        <f>SUM(Month!$ER32:EX32)</f>
        <v>422.926</v>
      </c>
      <c r="EY32" s="55">
        <f>SUM(Month!$ER32:EY32)</f>
        <v>503.466</v>
      </c>
      <c r="EZ32" s="55">
        <f>SUM(Month!$ER32:EZ32)</f>
        <v>574.838</v>
      </c>
      <c r="FA32" s="55">
        <f>SUM(Month!$ER32:FA32)</f>
        <v>652.371</v>
      </c>
      <c r="FB32" s="55">
        <f>SUM(Month!$ER32:FB32)</f>
        <v>715.593</v>
      </c>
      <c r="FC32" s="55">
        <f>SUM(Month!$ER32:FC32)</f>
        <v>775.468</v>
      </c>
      <c r="FD32" s="55">
        <f>SUM(Month!$FD32:FD32)</f>
        <v>56.612</v>
      </c>
      <c r="FE32" s="55">
        <f>SUM(Month!$FD32:FE32)</f>
        <v>109.905</v>
      </c>
      <c r="FF32" s="55">
        <f>SUM(Month!$FD32:FF32)</f>
        <v>169.899</v>
      </c>
      <c r="FG32" s="55">
        <f>SUM(Month!$FD32:FG32)</f>
        <v>228.801</v>
      </c>
      <c r="FH32" s="55">
        <f>SUM(Month!$FD32:FH32)</f>
        <v>286.224</v>
      </c>
      <c r="FI32" s="55">
        <f>SUM(Month!$FD32:FI32)</f>
        <v>345.296</v>
      </c>
      <c r="FJ32" s="55">
        <f>SUM(Month!$FD32:FJ32)</f>
        <v>405.839</v>
      </c>
      <c r="FK32" s="55">
        <f>SUM(Month!$FD32:FK32)</f>
        <v>471.973</v>
      </c>
      <c r="FL32" s="55">
        <f>SUM(Month!$FD32:FL32)</f>
        <v>534.927</v>
      </c>
      <c r="FM32" s="55">
        <f>SUM(Month!$FD32:FM32)</f>
        <v>605.84</v>
      </c>
      <c r="FN32" s="55">
        <f>SUM(Month!$FD32:FN32)</f>
        <v>669.63</v>
      </c>
      <c r="FO32" s="55">
        <f>SUM(Month!$FD32:FO32)</f>
        <v>726.951</v>
      </c>
      <c r="FP32" s="55">
        <f>SUM(Month!$FP32:FP32)</f>
        <v>56.305</v>
      </c>
      <c r="FQ32" s="55">
        <f>SUM(Month!$FP32:FQ32)</f>
        <v>112.127</v>
      </c>
      <c r="FR32" s="55">
        <f>SUM(Month!$FP32:FR32)</f>
        <v>176.504</v>
      </c>
      <c r="FS32" s="55">
        <f>SUM(Month!$FP32:FS32)</f>
        <v>227.373</v>
      </c>
      <c r="FT32" s="55">
        <f>SUM(Month!$FP32:FT32)</f>
        <v>284.183</v>
      </c>
      <c r="FU32" s="55">
        <f>SUM(Month!$FP32:FU32)</f>
        <v>339.259</v>
      </c>
      <c r="FV32" s="55">
        <f>SUM(Month!$FP32:FV32)</f>
        <v>404.146</v>
      </c>
      <c r="FW32" s="55">
        <f>SUM(Month!$FP32:FW32)</f>
        <v>469.643</v>
      </c>
      <c r="FX32" s="55">
        <f>SUM(Month!$FP32:FX32)</f>
        <v>532.047</v>
      </c>
      <c r="FY32" s="55">
        <f>SUM(Month!$FP32:FY32)</f>
        <v>594.642</v>
      </c>
      <c r="FZ32" s="55">
        <f>SUM(Month!$FP32:FZ32)</f>
        <v>655.299</v>
      </c>
      <c r="GA32" s="55">
        <f>SUM(Month!$FP32:GA32)</f>
        <v>717.72</v>
      </c>
      <c r="GB32" s="55">
        <f>SUM(Month!$GB32:GB32)</f>
        <v>65.449</v>
      </c>
      <c r="GC32" s="55">
        <f>SUM(Month!$GB32:GC32)</f>
        <v>121.939</v>
      </c>
      <c r="GD32" s="55">
        <f>SUM(Month!$GB32:GD32)</f>
        <v>189.324</v>
      </c>
      <c r="GE32" s="55">
        <f>SUM(Month!$GB32:GE32)</f>
        <v>254.502</v>
      </c>
      <c r="GF32" s="55">
        <f>SUM(Month!$GB32:GF32)</f>
        <v>334.958</v>
      </c>
      <c r="GG32" s="55">
        <f>SUM(Month!$GB32:GG32)</f>
        <v>395.555</v>
      </c>
      <c r="GH32" s="55">
        <f>SUM(Month!$GB32:GH32)</f>
        <v>455.75</v>
      </c>
      <c r="GI32" s="55">
        <f>SUM(Month!$GB32:GI32)</f>
        <v>522.518</v>
      </c>
      <c r="GJ32" s="55">
        <f>SUM(Month!$GB32:GJ32)</f>
        <v>581.326</v>
      </c>
      <c r="GK32" s="55">
        <f>SUM(Month!$GB32:GK32)</f>
        <v>647.33</v>
      </c>
      <c r="GL32" s="55">
        <f>SUM(Month!$GB32:GL32)</f>
        <v>702.557</v>
      </c>
      <c r="GM32" s="55">
        <f>SUM(Month!$GB32:GM32)</f>
        <v>760.045</v>
      </c>
      <c r="GN32" s="55">
        <f>SUM(Month!$GN32:GN32)</f>
        <v>50.743</v>
      </c>
      <c r="GO32" s="55">
        <f>SUM(Month!$GN32:GO32)</f>
        <v>103.851</v>
      </c>
      <c r="GP32" s="55">
        <f>SUM(Month!$GN32:GP32)</f>
        <v>161.515</v>
      </c>
      <c r="GQ32" s="55">
        <f>SUM(Month!$GN32:GQ32)</f>
        <v>211.918</v>
      </c>
      <c r="GR32" s="55">
        <f>SUM(Month!$GN32:GR32)</f>
        <v>275.603</v>
      </c>
      <c r="GS32" s="55">
        <f>SUM(Month!$GN32:GS32)</f>
        <v>330.205</v>
      </c>
      <c r="GT32" s="55">
        <f>SUM(Month!$GN32:GT32)</f>
        <v>379.975</v>
      </c>
      <c r="GU32" s="55">
        <f>SUM(Month!$GN32:GU32)</f>
        <v>435.518</v>
      </c>
      <c r="GV32" s="55">
        <f>SUM(Month!$GN32:GV32)</f>
        <v>492.675</v>
      </c>
      <c r="GW32" s="55">
        <f>SUM(Month!$GN32:GW32)</f>
        <v>552.196</v>
      </c>
      <c r="GX32" s="55">
        <f>SUM(Month!$GN32:GX32)</f>
        <v>609.126</v>
      </c>
      <c r="GY32" s="55">
        <f>SUM(Month!$GN32:GY32)</f>
        <v>670.122</v>
      </c>
      <c r="GZ32" s="88">
        <f>SUM(Month!$GZ32:GZ32)</f>
        <v>50.747</v>
      </c>
      <c r="HA32" s="88">
        <f>SUM(Month!$GZ32:HA32)</f>
        <v>99.963</v>
      </c>
      <c r="HB32" s="88">
        <f>SUM(Month!$GZ32:HB32)</f>
        <v>163.708</v>
      </c>
      <c r="HC32" s="88">
        <f>SUM(Month!$GZ32:HC32)</f>
        <v>217.904</v>
      </c>
      <c r="HD32" s="88">
        <f>SUM(Month!$GZ32:HD32)</f>
        <v>280.833</v>
      </c>
      <c r="HE32" s="88">
        <f>SUM(Month!$GZ32:HE32)</f>
        <v>338.227</v>
      </c>
      <c r="HF32" s="88">
        <f>SUM(Month!$GZ32:HF32)</f>
        <v>401.359</v>
      </c>
      <c r="HG32" s="88">
        <f>SUM(Month!$GZ32:HG32)</f>
        <v>474.092</v>
      </c>
      <c r="HH32" s="88">
        <f>SUM(Month!$GZ32:HH32)</f>
        <v>536.66</v>
      </c>
      <c r="HI32" s="88">
        <f>SUM(Month!$GZ32:HI32)</f>
        <v>615.238</v>
      </c>
      <c r="HJ32" s="88">
        <f>SUM(Month!$GZ32:HJ32)</f>
        <v>692.263</v>
      </c>
      <c r="HK32" s="88">
        <f>SUM(Month!$GZ32:HK32)</f>
        <v>760.382</v>
      </c>
      <c r="HL32" s="88">
        <f>SUM(Month!$HL32:HL32)</f>
        <v>68.388</v>
      </c>
      <c r="HM32" s="88">
        <f>SUM(Month!$HL32:HM32)</f>
        <v>135.165</v>
      </c>
      <c r="HN32" s="88">
        <f>SUM(Month!$HL32:HN32)</f>
        <v>211.979</v>
      </c>
      <c r="HO32" s="88">
        <f>SUM(Month!$HL32:HO32)</f>
        <v>299.61</v>
      </c>
      <c r="HP32" s="88">
        <f>SUM(Month!$HL32:HP32)</f>
        <v>369.385</v>
      </c>
      <c r="HQ32" s="88">
        <f>SUM(Month!$HL32:HQ32)</f>
        <v>457.394</v>
      </c>
      <c r="HR32" s="88">
        <f>SUM(Month!$HL32:HR32)</f>
        <v>545.964</v>
      </c>
      <c r="HS32" s="88">
        <f>SUM(Month!$HL32:HS32)</f>
        <v>638.787</v>
      </c>
      <c r="HT32" s="205"/>
      <c r="HU32" s="205"/>
      <c r="HV32" s="205"/>
    </row>
    <row r="33" ht="13.5" customHeight="1">
      <c r="A33" s="190">
        <f t="shared" si="3"/>
        <v>29</v>
      </c>
      <c r="B33" s="64" t="s">
        <v>28</v>
      </c>
      <c r="C33" s="68"/>
      <c r="D33" s="68">
        <f>SUM(Month!$D33:D33)</f>
        <v>26.332</v>
      </c>
      <c r="E33" s="68">
        <f>SUM(Month!$D33:E33)</f>
        <v>45.13</v>
      </c>
      <c r="F33" s="68">
        <f>SUM(Month!$D33:F33)</f>
        <v>69.561</v>
      </c>
      <c r="G33" s="68">
        <f>SUM(Month!$D33:G33)</f>
        <v>89.205</v>
      </c>
      <c r="H33" s="68">
        <f>SUM(Month!$D33:H33)</f>
        <v>114.509</v>
      </c>
      <c r="I33" s="68">
        <f>SUM(Month!$D33:I33)</f>
        <v>143.081</v>
      </c>
      <c r="J33" s="68">
        <f>SUM(Month!$D33:J33)</f>
        <v>173.108</v>
      </c>
      <c r="K33" s="68">
        <f>SUM(Month!$D33:K33)</f>
        <v>200.356</v>
      </c>
      <c r="L33" s="68">
        <f>SUM(Month!$D33:L33)</f>
        <v>225.007</v>
      </c>
      <c r="M33" s="68">
        <f>SUM(Month!$D33:M33)</f>
        <v>252.26</v>
      </c>
      <c r="N33" s="68">
        <f>SUM(Month!$D33:N33)</f>
        <v>278.452</v>
      </c>
      <c r="O33" s="68">
        <f>SUM(Month!$D33:O33)</f>
        <v>310.5</v>
      </c>
      <c r="P33" s="68">
        <f>SUM(Month!$P33:P33)</f>
        <v>23.935</v>
      </c>
      <c r="Q33" s="68">
        <f>SUM(Month!$P33:Q33)</f>
        <v>46.534</v>
      </c>
      <c r="R33" s="68">
        <f>SUM(Month!$P33:R33)</f>
        <v>67.077</v>
      </c>
      <c r="S33" s="68">
        <f>SUM(Month!$P33:S33)</f>
        <v>91.492</v>
      </c>
      <c r="T33" s="68">
        <f>SUM(Month!$P33:T33)</f>
        <v>121.955</v>
      </c>
      <c r="U33" s="68">
        <f>SUM(Month!$P33:U33)</f>
        <v>147.741</v>
      </c>
      <c r="V33" s="68">
        <f>SUM(Month!$P33:V33)</f>
        <v>174.859</v>
      </c>
      <c r="W33" s="68">
        <f>SUM(Month!$P33:W33)</f>
        <v>204.101</v>
      </c>
      <c r="X33" s="68">
        <f>SUM(Month!$P33:X33)</f>
        <v>231.064</v>
      </c>
      <c r="Y33" s="68">
        <f>SUM(Month!$P33:Y33)</f>
        <v>257.981</v>
      </c>
      <c r="Z33" s="68">
        <f>SUM(Month!$P33:Z33)</f>
        <v>281.036</v>
      </c>
      <c r="AA33" s="68">
        <f>SUM(Month!$P33:AA33)</f>
        <v>301.811</v>
      </c>
      <c r="AB33" s="68">
        <f>SUM(Month!$AB33:AB33)</f>
        <v>20.696</v>
      </c>
      <c r="AC33" s="68">
        <f>SUM(Month!$AB33:AC33)</f>
        <v>42.93</v>
      </c>
      <c r="AD33" s="68">
        <f>SUM(Month!$AB33:AD33)</f>
        <v>65.591</v>
      </c>
      <c r="AE33" s="68">
        <f>SUM(Month!$AB33:AE33)</f>
        <v>85.115</v>
      </c>
      <c r="AF33" s="68">
        <f>SUM(Month!$AB33:AF33)</f>
        <v>105.164</v>
      </c>
      <c r="AG33" s="68">
        <f>SUM(Month!$AB33:AG33)</f>
        <v>126.908</v>
      </c>
      <c r="AH33" s="68">
        <f>SUM(Month!$AB33:AH33)</f>
        <v>149.819</v>
      </c>
      <c r="AI33" s="68">
        <f>SUM(Month!$AB33:AI33)</f>
        <v>175.589</v>
      </c>
      <c r="AJ33" s="68">
        <f>SUM(Month!$AB33:AJ33)</f>
        <v>200.528</v>
      </c>
      <c r="AK33" s="68">
        <f>SUM(Month!$AB33:AK33)</f>
        <v>230.797</v>
      </c>
      <c r="AL33" s="68">
        <f>SUM(Month!$AB33:AL33)</f>
        <v>265.589</v>
      </c>
      <c r="AM33" s="68">
        <f>SUM(Month!$AB33:AM33)</f>
        <v>293.447</v>
      </c>
      <c r="AN33" s="68">
        <f>SUM(Month!$AN33:AN33)</f>
        <v>20.366</v>
      </c>
      <c r="AO33" s="68">
        <f>SUM(Month!$AN33:AO33)</f>
        <v>38.425</v>
      </c>
      <c r="AP33" s="68">
        <f>SUM(Month!$AN33:AP33)</f>
        <v>58.329</v>
      </c>
      <c r="AQ33" s="68">
        <f>SUM(Month!$AN33:AQ33)</f>
        <v>83.926</v>
      </c>
      <c r="AR33" s="68">
        <f>SUM(Month!$AN33:AR33)</f>
        <v>111.669</v>
      </c>
      <c r="AS33" s="68">
        <f>SUM(Month!$AN33:AS33)</f>
        <v>147.274</v>
      </c>
      <c r="AT33" s="68">
        <f>SUM(Month!$AN33:AT33)</f>
        <v>183.943</v>
      </c>
      <c r="AU33" s="68">
        <f>SUM(Month!$AN33:AU33)</f>
        <v>211.006</v>
      </c>
      <c r="AV33" s="68">
        <f>SUM(Month!$AN33:AV33)</f>
        <v>235.482</v>
      </c>
      <c r="AW33" s="68">
        <f>SUM(Month!$AN33:AW33)</f>
        <v>256.556</v>
      </c>
      <c r="AX33" s="68">
        <f>SUM(Month!$AN33:AX33)</f>
        <v>278.875</v>
      </c>
      <c r="AY33" s="68">
        <f>SUM(Month!$AN33:AY33)</f>
        <v>300.128</v>
      </c>
      <c r="AZ33" s="68">
        <f>SUM(Month!$AZ33:AZ33)</f>
        <v>22.089</v>
      </c>
      <c r="BA33" s="68">
        <f>SUM(Month!$AZ33:BA33)</f>
        <v>41.703</v>
      </c>
      <c r="BB33" s="68">
        <f>SUM(Month!$AZ33:BB33)</f>
        <v>62.587</v>
      </c>
      <c r="BC33" s="68">
        <f>SUM(Month!$AZ33:BC33)</f>
        <v>79.304</v>
      </c>
      <c r="BD33" s="68">
        <f>SUM(Month!$AZ33:BD33)</f>
        <v>103.425</v>
      </c>
      <c r="BE33" s="68">
        <f>SUM(Month!$AZ33:BE33)</f>
        <v>126.714</v>
      </c>
      <c r="BF33" s="68">
        <f>SUM(Month!$AZ33:BF33)</f>
        <v>150.807</v>
      </c>
      <c r="BG33" s="68">
        <f>SUM(Month!$AZ33:BG33)</f>
        <v>174.648</v>
      </c>
      <c r="BH33" s="68">
        <f>SUM(Month!$AZ33:BH33)</f>
        <v>199.181</v>
      </c>
      <c r="BI33" s="68">
        <f>SUM(Month!$AZ33:BI33)</f>
        <v>221.2</v>
      </c>
      <c r="BJ33" s="68">
        <f>SUM(Month!$AZ33:BJ33)</f>
        <v>247.951</v>
      </c>
      <c r="BK33" s="68">
        <f>SUM(Month!$AZ33:BK33)</f>
        <v>268.631</v>
      </c>
      <c r="BL33" s="68">
        <f>SUM(Month!$BL33:BL33)</f>
        <v>23.056</v>
      </c>
      <c r="BM33" s="68">
        <f>SUM(Month!$BL33:BM33)</f>
        <v>40.625</v>
      </c>
      <c r="BN33" s="68">
        <f>SUM(Month!$BL33:BN33)</f>
        <v>60.791</v>
      </c>
      <c r="BO33" s="68">
        <f>SUM(Month!$BL33:BO33)</f>
        <v>88.059</v>
      </c>
      <c r="BP33" s="68">
        <f>SUM(Month!$BL33:BP33)</f>
        <v>114.293</v>
      </c>
      <c r="BQ33" s="68">
        <f>SUM(Month!$BL33:BQ33)</f>
        <v>140.963</v>
      </c>
      <c r="BR33" s="68">
        <f>SUM(Month!$BL33:BR33)</f>
        <v>169.688</v>
      </c>
      <c r="BS33" s="68">
        <f>SUM(Month!$BL33:BS33)</f>
        <v>198.131</v>
      </c>
      <c r="BT33" s="68">
        <f>SUM(Month!$BL33:BT33)</f>
        <v>224.878</v>
      </c>
      <c r="BU33" s="68">
        <f>SUM(Month!$BL33:BU33)</f>
        <v>245.433</v>
      </c>
      <c r="BV33" s="68">
        <f>SUM(Month!$BL33:BV33)</f>
        <v>260.953</v>
      </c>
      <c r="BW33" s="68">
        <f>SUM(Month!$BL33:BW33)</f>
        <v>282.154</v>
      </c>
      <c r="BX33" s="68">
        <f>SUM(Month!$BX33:BX33)</f>
        <v>24.165</v>
      </c>
      <c r="BY33" s="68">
        <f>SUM(Month!$BX33:BY33)</f>
        <v>44.762</v>
      </c>
      <c r="BZ33" s="68">
        <f>SUM(Month!$BX33:BZ33)</f>
        <v>67.734</v>
      </c>
      <c r="CA33" s="68">
        <f>SUM(Month!$BX33:CA33)</f>
        <v>88.252</v>
      </c>
      <c r="CB33" s="68">
        <f>SUM(Month!$BX33:CB33)</f>
        <v>108.356</v>
      </c>
      <c r="CC33" s="68">
        <f>SUM(Month!$BX33:CC33)</f>
        <v>131.19</v>
      </c>
      <c r="CD33" s="68">
        <f>SUM(Month!$BX33:CD33)</f>
        <v>155.485</v>
      </c>
      <c r="CE33" s="68">
        <f>SUM(Month!$BX33:CE33)</f>
        <v>190.259</v>
      </c>
      <c r="CF33" s="68">
        <f>SUM(Month!$BX33:CF33)</f>
        <v>219.343</v>
      </c>
      <c r="CG33" s="68">
        <f>SUM(Month!$BX33:CG33)</f>
        <v>248.646</v>
      </c>
      <c r="CH33" s="68">
        <f>SUM(Month!$BX33:CH33)</f>
        <v>270.308</v>
      </c>
      <c r="CI33" s="68">
        <f>SUM(Month!$BX33:CI33)</f>
        <v>288.005</v>
      </c>
      <c r="CJ33" s="68">
        <f>SUM(Month!$CJ33:CJ33)</f>
        <v>18.291</v>
      </c>
      <c r="CK33" s="68">
        <f>SUM(Month!$CJ33:CK33)</f>
        <v>36.549</v>
      </c>
      <c r="CL33" s="68">
        <f>SUM(Month!$CJ33:CL33)</f>
        <v>59.959</v>
      </c>
      <c r="CM33" s="68">
        <f>SUM(Month!$CJ33:CM33)</f>
        <v>85.27</v>
      </c>
      <c r="CN33" s="68">
        <f>SUM(Month!$CJ33:CN33)</f>
        <v>109.62</v>
      </c>
      <c r="CO33" s="68">
        <f>SUM(Month!$CJ33:CO33)</f>
        <v>130.282</v>
      </c>
      <c r="CP33" s="68">
        <f>SUM(Month!$CJ33:CP33)</f>
        <v>155.164</v>
      </c>
      <c r="CQ33" s="68">
        <f>SUM(Month!$CJ33:CQ33)</f>
        <v>184.645</v>
      </c>
      <c r="CR33" s="68">
        <f>SUM(Month!$CJ33:CR33)</f>
        <v>210.46</v>
      </c>
      <c r="CS33" s="68">
        <f>SUM(Month!$CJ33:CS33)</f>
        <v>241.896</v>
      </c>
      <c r="CT33" s="68">
        <f>SUM(Month!$CJ33:CT33)</f>
        <v>262.099</v>
      </c>
      <c r="CU33" s="68">
        <f>SUM(Month!$CJ33:CU33)</f>
        <v>289.204</v>
      </c>
      <c r="CV33" s="68">
        <f>SUM(Month!$CV33:CV33)</f>
        <v>23.023</v>
      </c>
      <c r="CW33" s="68">
        <f>SUM(Month!$CV33:CW33)</f>
        <v>43.263</v>
      </c>
      <c r="CX33" s="68">
        <f>SUM(Month!$CV33:CX33)</f>
        <v>65.681</v>
      </c>
      <c r="CY33" s="68">
        <f>SUM(Month!$CV33:CY33)</f>
        <v>90.005</v>
      </c>
      <c r="CZ33" s="68">
        <f>SUM(Month!$CV33:CZ33)</f>
        <v>110.216</v>
      </c>
      <c r="DA33" s="68">
        <f>SUM(Month!$CV33:DA33)</f>
        <v>130.719</v>
      </c>
      <c r="DB33" s="68">
        <f>SUM(Month!$CV33:DB33)</f>
        <v>150.765</v>
      </c>
      <c r="DC33" s="68">
        <f>SUM(Month!$CV33:DC33)</f>
        <v>176.706</v>
      </c>
      <c r="DD33" s="68">
        <f>SUM(Month!$CV33:DD33)</f>
        <v>204.997</v>
      </c>
      <c r="DE33" s="68">
        <f>SUM(Month!$CV33:DE33)</f>
        <v>232.38</v>
      </c>
      <c r="DF33" s="68">
        <f>SUM(Month!$CV33:DF33)</f>
        <v>251.462</v>
      </c>
      <c r="DG33" s="68">
        <f>SUM(Month!$CV33:DG33)</f>
        <v>271.331</v>
      </c>
      <c r="DH33" s="68">
        <f>SUM(Month!$DH33:DH33)</f>
        <v>15.985</v>
      </c>
      <c r="DI33" s="68">
        <f>SUM(Month!$DH33:DI33)</f>
        <v>36.059</v>
      </c>
      <c r="DJ33" s="68">
        <f>SUM(Month!$DH33:DJ33)</f>
        <v>56.133</v>
      </c>
      <c r="DK33" s="68">
        <f>SUM(Month!$DH33:DK33)</f>
        <v>78.854</v>
      </c>
      <c r="DL33" s="68">
        <f>SUM(Month!$DH33:DL33)</f>
        <v>103.075</v>
      </c>
      <c r="DM33" s="68">
        <f>SUM(Month!$DH33:DM33)</f>
        <v>128.172</v>
      </c>
      <c r="DN33" s="68">
        <f>SUM(Month!$DH33:DN33)</f>
        <v>157.361</v>
      </c>
      <c r="DO33" s="68">
        <f>SUM(Month!$DH33:DO33)</f>
        <v>188.104</v>
      </c>
      <c r="DP33" s="68">
        <f>SUM(Month!$DH33:DP33)</f>
        <v>219.304</v>
      </c>
      <c r="DQ33" s="68">
        <f>SUM(Month!$DH33:DQ33)</f>
        <v>249.786</v>
      </c>
      <c r="DR33" s="68">
        <f>SUM(Month!$DH33:DR33)</f>
        <v>278.656</v>
      </c>
      <c r="DS33" s="68">
        <f>SUM(Month!$DH33:DS33)</f>
        <v>302.664</v>
      </c>
      <c r="DT33" s="68">
        <f>SUM(Month!$DT33:DT33)</f>
        <v>22.083</v>
      </c>
      <c r="DU33" s="68">
        <f>SUM(Month!$DT33:DU33)</f>
        <v>49.823</v>
      </c>
      <c r="DV33" s="68">
        <f>SUM(Month!$DT33:DV33)</f>
        <v>75.724</v>
      </c>
      <c r="DW33" s="68">
        <f>SUM(Month!$DT33:DW33)</f>
        <v>100.938</v>
      </c>
      <c r="DX33" s="68">
        <f>SUM(Month!$DT33:DX33)</f>
        <v>128.954</v>
      </c>
      <c r="DY33" s="68">
        <f>SUM(Month!$DT33:DY33)</f>
        <v>160.493</v>
      </c>
      <c r="DZ33" s="68">
        <f>SUM(Month!$DT33:DZ33)</f>
        <v>189.324</v>
      </c>
      <c r="EA33" s="68">
        <f>SUM(Month!$DT33:EA33)</f>
        <v>219.3</v>
      </c>
      <c r="EB33" s="68">
        <f>SUM(Month!$DT33:EB33)</f>
        <v>244.227</v>
      </c>
      <c r="EC33" s="68">
        <f>SUM(Month!$DT33:EC33)</f>
        <v>271.344</v>
      </c>
      <c r="ED33" s="68">
        <f>SUM(Month!$DT33:ED33)</f>
        <v>290.56</v>
      </c>
      <c r="EE33" s="68">
        <f>SUM(Month!$DT33:EE33)</f>
        <v>313.288</v>
      </c>
      <c r="EF33" s="68">
        <f>SUM(Month!$EF33:EF33)</f>
        <v>25.548</v>
      </c>
      <c r="EG33" s="68">
        <f>SUM(Month!$EF33:EG33)</f>
        <v>50.56</v>
      </c>
      <c r="EH33" s="68">
        <f>SUM(Month!$EF33:EH33)</f>
        <v>75.82</v>
      </c>
      <c r="EI33" s="68">
        <f>SUM(Month!$EF33:EI33)</f>
        <v>97.078</v>
      </c>
      <c r="EJ33" s="68">
        <f>SUM(Month!$EF33:EJ33)</f>
        <v>122.448</v>
      </c>
      <c r="EK33" s="68">
        <f>SUM(Month!$EF33:EK33)</f>
        <v>148.103</v>
      </c>
      <c r="EL33" s="68">
        <f>SUM(Month!$EF33:EL33)</f>
        <v>179.352</v>
      </c>
      <c r="EM33" s="68">
        <f>SUM(Month!$EF33:EM33)</f>
        <v>210.794</v>
      </c>
      <c r="EN33" s="68">
        <f>SUM(Month!$EF33:EN33)</f>
        <v>237.703</v>
      </c>
      <c r="EO33" s="68">
        <f>SUM(Month!$EF33:EO33)</f>
        <v>266.235</v>
      </c>
      <c r="EP33" s="68">
        <f>SUM(Month!$EF33:EP33)</f>
        <v>288.413</v>
      </c>
      <c r="EQ33" s="68">
        <f>SUM(Month!$EF33:EQ33)</f>
        <v>311.289</v>
      </c>
      <c r="ER33" s="68">
        <f>SUM(Month!$ER33:ER33)</f>
        <v>23.392</v>
      </c>
      <c r="ES33" s="68">
        <f>SUM(Month!$ER33:ES33)</f>
        <v>45.29</v>
      </c>
      <c r="ET33" s="68">
        <f>SUM(Month!$ER33:ET33)</f>
        <v>65.676</v>
      </c>
      <c r="EU33" s="68">
        <f>SUM(Month!$ER33:EU33)</f>
        <v>90.283</v>
      </c>
      <c r="EV33" s="68">
        <f>SUM(Month!$ER33:EV33)</f>
        <v>110.51</v>
      </c>
      <c r="EW33" s="68">
        <f>SUM(Month!$ER33:EW33)</f>
        <v>134.037</v>
      </c>
      <c r="EX33" s="68">
        <f>SUM(Month!$ER33:EX33)</f>
        <v>163.561</v>
      </c>
      <c r="EY33" s="68">
        <f>SUM(Month!$ER33:EY33)</f>
        <v>193.227</v>
      </c>
      <c r="EZ33" s="68">
        <f>SUM(Month!$ER33:EZ33)</f>
        <v>221.468</v>
      </c>
      <c r="FA33" s="68">
        <f>SUM(Month!$ER33:FA33)</f>
        <v>254.501</v>
      </c>
      <c r="FB33" s="68">
        <f>SUM(Month!$ER33:FB33)</f>
        <v>275.807</v>
      </c>
      <c r="FC33" s="68">
        <f>SUM(Month!$ER33:FC33)</f>
        <v>297.235</v>
      </c>
      <c r="FD33" s="68">
        <f>SUM(Month!$FD33:FD33)</f>
        <v>26.544</v>
      </c>
      <c r="FE33" s="68">
        <f>SUM(Month!$FD33:FE33)</f>
        <v>49.577</v>
      </c>
      <c r="FF33" s="68">
        <f>SUM(Month!$FD33:FF33)</f>
        <v>74.197</v>
      </c>
      <c r="FG33" s="68">
        <f>SUM(Month!$FD33:FG33)</f>
        <v>94.919</v>
      </c>
      <c r="FH33" s="68">
        <f>SUM(Month!$FD33:FH33)</f>
        <v>118.389</v>
      </c>
      <c r="FI33" s="68">
        <f>SUM(Month!$FD33:FI33)</f>
        <v>141.416</v>
      </c>
      <c r="FJ33" s="68">
        <f>SUM(Month!$FD33:FJ33)</f>
        <v>167.88</v>
      </c>
      <c r="FK33" s="68">
        <f>SUM(Month!$FD33:FK33)</f>
        <v>199.606</v>
      </c>
      <c r="FL33" s="68">
        <f>SUM(Month!$FD33:FL33)</f>
        <v>227.668</v>
      </c>
      <c r="FM33" s="68">
        <f>SUM(Month!$FD33:FM33)</f>
        <v>259.945</v>
      </c>
      <c r="FN33" s="68">
        <f>SUM(Month!$FD33:FN33)</f>
        <v>281.772</v>
      </c>
      <c r="FO33" s="68">
        <f>SUM(Month!$FD33:FO33)</f>
        <v>300.635</v>
      </c>
      <c r="FP33" s="68">
        <f>SUM(Month!$FP33:FP33)</f>
        <v>20.144</v>
      </c>
      <c r="FQ33" s="68">
        <f>SUM(Month!$FP33:FQ33)</f>
        <v>41.323</v>
      </c>
      <c r="FR33" s="68">
        <f>SUM(Month!$FP33:FR33)</f>
        <v>67.364</v>
      </c>
      <c r="FS33" s="68">
        <f>SUM(Month!$FP33:FS33)</f>
        <v>90.421</v>
      </c>
      <c r="FT33" s="68">
        <f>SUM(Month!$FP33:FT33)</f>
        <v>116.793</v>
      </c>
      <c r="FU33" s="68">
        <f>SUM(Month!$FP33:FU33)</f>
        <v>144.742</v>
      </c>
      <c r="FV33" s="68">
        <f>SUM(Month!$FP33:FV33)</f>
        <v>181.008</v>
      </c>
      <c r="FW33" s="68">
        <f>SUM(Month!$FP33:FW33)</f>
        <v>208.306</v>
      </c>
      <c r="FX33" s="68">
        <f>SUM(Month!$FP33:FX33)</f>
        <v>231.064</v>
      </c>
      <c r="FY33" s="68">
        <f>SUM(Month!$FP33:FY33)</f>
        <v>258.918</v>
      </c>
      <c r="FZ33" s="68">
        <f>SUM(Month!$FP33:FZ33)</f>
        <v>280.129</v>
      </c>
      <c r="GA33" s="68">
        <f>SUM(Month!$FP33:GA33)</f>
        <v>299.9</v>
      </c>
      <c r="GB33" s="68">
        <f>SUM(Month!$GB33:GB33)</f>
        <v>23.794</v>
      </c>
      <c r="GC33" s="68">
        <f>SUM(Month!$GB33:GC33)</f>
        <v>44.598</v>
      </c>
      <c r="GD33" s="68">
        <f>SUM(Month!$GB33:GD33)</f>
        <v>68.556</v>
      </c>
      <c r="GE33" s="68">
        <f>SUM(Month!$GB33:GE33)</f>
        <v>95.061</v>
      </c>
      <c r="GF33" s="68">
        <f>SUM(Month!$GB33:GF33)</f>
        <v>120.95</v>
      </c>
      <c r="GG33" s="68">
        <f>SUM(Month!$GB33:GG33)</f>
        <v>143.045</v>
      </c>
      <c r="GH33" s="68">
        <f>SUM(Month!$GB33:GH33)</f>
        <v>167.91</v>
      </c>
      <c r="GI33" s="68">
        <f>SUM(Month!$GB33:GI33)</f>
        <v>193.03</v>
      </c>
      <c r="GJ33" s="68">
        <f>SUM(Month!$GB33:GJ33)</f>
        <v>215.627</v>
      </c>
      <c r="GK33" s="68">
        <f>SUM(Month!$GB33:GK33)</f>
        <v>238.865</v>
      </c>
      <c r="GL33" s="68">
        <f>SUM(Month!$GB33:GL33)</f>
        <v>262.084</v>
      </c>
      <c r="GM33" s="68">
        <f>SUM(Month!$GB33:GM33)</f>
        <v>282.238</v>
      </c>
      <c r="GN33" s="68">
        <f>SUM(Month!$GN33:GN33)</f>
        <v>17.817</v>
      </c>
      <c r="GO33" s="68">
        <f>SUM(Month!$GN33:GO33)</f>
        <v>39.506</v>
      </c>
      <c r="GP33" s="68">
        <f>SUM(Month!$GN33:GP33)</f>
        <v>61.421</v>
      </c>
      <c r="GQ33" s="68">
        <f>SUM(Month!$GN33:GQ33)</f>
        <v>82.575</v>
      </c>
      <c r="GR33" s="68">
        <f>SUM(Month!$GN33:GR33)</f>
        <v>107.916</v>
      </c>
      <c r="GS33" s="68">
        <f>SUM(Month!$GN33:GS33)</f>
        <v>127.793</v>
      </c>
      <c r="GT33" s="68">
        <f>SUM(Month!$GN33:GT33)</f>
        <v>146.267</v>
      </c>
      <c r="GU33" s="68">
        <f>SUM(Month!$GN33:GU33)</f>
        <v>168.757</v>
      </c>
      <c r="GV33" s="68">
        <f>SUM(Month!$GN33:GV33)</f>
        <v>193.005</v>
      </c>
      <c r="GW33" s="68">
        <f>SUM(Month!$GN33:GW33)</f>
        <v>214.913</v>
      </c>
      <c r="GX33" s="68">
        <f>SUM(Month!$GN33:GX33)</f>
        <v>230.199</v>
      </c>
      <c r="GY33" s="68">
        <f>SUM(Month!$GN33:GY33)</f>
        <v>245.82</v>
      </c>
      <c r="GZ33" s="165">
        <f>SUM(Month!$GZ33:GZ33)</f>
        <v>28.824</v>
      </c>
      <c r="HA33" s="165">
        <f>SUM(Month!$GZ33:HA33)</f>
        <v>50.829</v>
      </c>
      <c r="HB33" s="165">
        <f>SUM(Month!$GZ33:HB33)</f>
        <v>73.991</v>
      </c>
      <c r="HC33" s="165">
        <f>SUM(Month!$GZ33:HC33)</f>
        <v>101.538</v>
      </c>
      <c r="HD33" s="165">
        <f>SUM(Month!$GZ33:HD33)</f>
        <v>130.979</v>
      </c>
      <c r="HE33" s="165">
        <f>SUM(Month!$GZ33:HE33)</f>
        <v>152.223</v>
      </c>
      <c r="HF33" s="165">
        <f>SUM(Month!$GZ33:HF33)</f>
        <v>172.438</v>
      </c>
      <c r="HG33" s="165">
        <f>SUM(Month!$GZ33:HG33)</f>
        <v>203.337</v>
      </c>
      <c r="HH33" s="165">
        <f>SUM(Month!$GZ33:HH33)</f>
        <v>231.064</v>
      </c>
      <c r="HI33" s="165">
        <f>SUM(Month!$GZ33:HI33)</f>
        <v>255.506</v>
      </c>
      <c r="HJ33" s="165">
        <f>SUM(Month!$GZ33:HJ33)</f>
        <v>279.097</v>
      </c>
      <c r="HK33" s="165">
        <f>SUM(Month!$GZ33:HK33)</f>
        <v>303.82</v>
      </c>
      <c r="HL33" s="165">
        <f>SUM(Month!$HL33:HL33)</f>
        <v>27.163</v>
      </c>
      <c r="HM33" s="165">
        <f>SUM(Month!$HL33:HM33)</f>
        <v>54.656</v>
      </c>
      <c r="HN33" s="165">
        <f>SUM(Month!$HL33:HN33)</f>
        <v>81.751</v>
      </c>
      <c r="HO33" s="165">
        <f>SUM(Month!$HL33:HO33)</f>
        <v>110.525</v>
      </c>
      <c r="HP33" s="165">
        <f>SUM(Month!$HL33:HP33)</f>
        <v>126.801</v>
      </c>
      <c r="HQ33" s="165">
        <f>SUM(Month!$HL33:HQ33)</f>
        <v>153.965</v>
      </c>
      <c r="HR33" s="165">
        <f>SUM(Month!$HL33:HR33)</f>
        <v>179.511</v>
      </c>
      <c r="HS33" s="165">
        <f>SUM(Month!$HL33:HS33)</f>
        <v>210.86</v>
      </c>
      <c r="HT33" s="205"/>
      <c r="HU33" s="205"/>
      <c r="HV33" s="205"/>
    </row>
    <row r="34" ht="4.5" customHeight="1">
      <c r="A34" s="190">
        <f t="shared" si="3"/>
        <v>30</v>
      </c>
      <c r="B34" s="89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205"/>
      <c r="HU34" s="205"/>
      <c r="HV34" s="205"/>
    </row>
    <row r="35" ht="13.5" customHeight="1">
      <c r="A35" s="190">
        <f t="shared" si="3"/>
        <v>31</v>
      </c>
      <c r="B35" s="91" t="s">
        <v>29</v>
      </c>
      <c r="C35" s="72"/>
      <c r="D35" s="72">
        <f>SUM(Month!$D35:D35)</f>
        <v>66.817</v>
      </c>
      <c r="E35" s="72">
        <f>SUM(Month!$D35:E35)</f>
        <v>123.093</v>
      </c>
      <c r="F35" s="72">
        <f>SUM(Month!$D35:F35)</f>
        <v>194.347</v>
      </c>
      <c r="G35" s="72">
        <f>SUM(Month!$D35:G35)</f>
        <v>259.176</v>
      </c>
      <c r="H35" s="72">
        <f>SUM(Month!$D35:H35)</f>
        <v>332.506</v>
      </c>
      <c r="I35" s="72">
        <f>SUM(Month!$D35:I35)</f>
        <v>409.125</v>
      </c>
      <c r="J35" s="72">
        <f>SUM(Month!$D35:J35)</f>
        <v>490.322</v>
      </c>
      <c r="K35" s="72">
        <f>SUM(Month!$D35:K35)</f>
        <v>569.188</v>
      </c>
      <c r="L35" s="72">
        <f>SUM(Month!$D35:L35)</f>
        <v>642.389</v>
      </c>
      <c r="M35" s="72">
        <f>SUM(Month!$D35:M35)</f>
        <v>718.084</v>
      </c>
      <c r="N35" s="72">
        <f>SUM(Month!$D35:N35)</f>
        <v>788.59</v>
      </c>
      <c r="O35" s="72">
        <f>SUM(Month!$D35:O35)</f>
        <v>867.522</v>
      </c>
      <c r="P35" s="72">
        <f>SUM(Month!$P35:P35)</f>
        <v>65.373</v>
      </c>
      <c r="Q35" s="72">
        <f>SUM(Month!$P35:Q35)</f>
        <v>126.5</v>
      </c>
      <c r="R35" s="72">
        <f>SUM(Month!$P35:R35)</f>
        <v>191.951</v>
      </c>
      <c r="S35" s="72">
        <f>SUM(Month!$P35:S35)</f>
        <v>260.836</v>
      </c>
      <c r="T35" s="72">
        <f>SUM(Month!$P35:T35)</f>
        <v>339.408</v>
      </c>
      <c r="U35" s="72">
        <f>SUM(Month!$P35:U35)</f>
        <v>412.486</v>
      </c>
      <c r="V35" s="72">
        <f>SUM(Month!$P35:V35)</f>
        <v>491.958</v>
      </c>
      <c r="W35" s="72">
        <f>SUM(Month!$P35:W35)</f>
        <v>571.621</v>
      </c>
      <c r="X35" s="72">
        <f>SUM(Month!$P35:X35)</f>
        <v>648.019</v>
      </c>
      <c r="Y35" s="72">
        <f>SUM(Month!$P35:Y35)</f>
        <v>732.662</v>
      </c>
      <c r="Z35" s="72">
        <f>SUM(Month!$P35:Z35)</f>
        <v>806.27</v>
      </c>
      <c r="AA35" s="72">
        <f>SUM(Month!$P35:AA35)</f>
        <v>876.001</v>
      </c>
      <c r="AB35" s="72">
        <f>SUM(Month!$AB35:AB35)</f>
        <v>62.183</v>
      </c>
      <c r="AC35" s="72">
        <f>SUM(Month!$AB35:AC35)</f>
        <v>128.041</v>
      </c>
      <c r="AD35" s="72">
        <f>SUM(Month!$AB35:AD35)</f>
        <v>198.019</v>
      </c>
      <c r="AE35" s="72">
        <f>SUM(Month!$AB35:AE35)</f>
        <v>258.732</v>
      </c>
      <c r="AF35" s="72">
        <f>SUM(Month!$AB35:AF35)</f>
        <v>325.959</v>
      </c>
      <c r="AG35" s="72">
        <f>SUM(Month!$AB35:AG35)</f>
        <v>396.186</v>
      </c>
      <c r="AH35" s="72">
        <f>SUM(Month!$AB35:AH35)</f>
        <v>464.814</v>
      </c>
      <c r="AI35" s="72">
        <f>SUM(Month!$AB35:AI35)</f>
        <v>542.197</v>
      </c>
      <c r="AJ35" s="72">
        <f>SUM(Month!$AB35:AJ35)</f>
        <v>619.909</v>
      </c>
      <c r="AK35" s="72">
        <f>SUM(Month!$AB35:AK35)</f>
        <v>706.32</v>
      </c>
      <c r="AL35" s="72">
        <f>SUM(Month!$AB35:AL35)</f>
        <v>790.649</v>
      </c>
      <c r="AM35" s="72">
        <f>SUM(Month!$AB35:AM35)</f>
        <v>862.22</v>
      </c>
      <c r="AN35" s="72">
        <f>SUM(Month!$AN35:AN35)</f>
        <v>54.621</v>
      </c>
      <c r="AO35" s="72">
        <f>SUM(Month!$AN35:AO35)</f>
        <v>111.335</v>
      </c>
      <c r="AP35" s="72">
        <f>SUM(Month!$AN35:AP35)</f>
        <v>178.439</v>
      </c>
      <c r="AQ35" s="72">
        <f>SUM(Month!$AN35:AQ35)</f>
        <v>250.275</v>
      </c>
      <c r="AR35" s="72">
        <f>SUM(Month!$AN35:AR35)</f>
        <v>327.359</v>
      </c>
      <c r="AS35" s="72">
        <f>SUM(Month!$AN35:AS35)</f>
        <v>416.413</v>
      </c>
      <c r="AT35" s="72">
        <f>SUM(Month!$AN35:AT35)</f>
        <v>506.971</v>
      </c>
      <c r="AU35" s="72">
        <f>SUM(Month!$AN35:AU35)</f>
        <v>588.197</v>
      </c>
      <c r="AV35" s="72">
        <f>SUM(Month!$AN35:AV35)</f>
        <v>664.412</v>
      </c>
      <c r="AW35" s="72">
        <f>SUM(Month!$AN35:AW35)</f>
        <v>746.041</v>
      </c>
      <c r="AX35" s="72">
        <f>SUM(Month!$AN35:AX35)</f>
        <v>817.266</v>
      </c>
      <c r="AY35" s="72">
        <f>SUM(Month!$AN35:AY35)</f>
        <v>890.047</v>
      </c>
      <c r="AZ35" s="72">
        <f>SUM(Month!$AZ35:AZ35)</f>
        <v>69.61</v>
      </c>
      <c r="BA35" s="72">
        <f>SUM(Month!$AZ35:BA35)</f>
        <v>131.693</v>
      </c>
      <c r="BB35" s="72">
        <f>SUM(Month!$AZ35:BB35)</f>
        <v>207.694</v>
      </c>
      <c r="BC35" s="72">
        <f>SUM(Month!$AZ35:BC35)</f>
        <v>277.697</v>
      </c>
      <c r="BD35" s="72">
        <f>SUM(Month!$AZ35:BD35)</f>
        <v>358.31</v>
      </c>
      <c r="BE35" s="72">
        <f>SUM(Month!$AZ35:BE35)</f>
        <v>442.145</v>
      </c>
      <c r="BF35" s="72">
        <f>SUM(Month!$AZ35:BF35)</f>
        <v>522.148</v>
      </c>
      <c r="BG35" s="72">
        <f>SUM(Month!$AZ35:BG35)</f>
        <v>606.16</v>
      </c>
      <c r="BH35" s="72">
        <f>SUM(Month!$AZ35:BH35)</f>
        <v>689.956</v>
      </c>
      <c r="BI35" s="72">
        <f>SUM(Month!$AZ35:BI35)</f>
        <v>771.69</v>
      </c>
      <c r="BJ35" s="72">
        <f>SUM(Month!$AZ35:BJ35)</f>
        <v>854.115</v>
      </c>
      <c r="BK35" s="72">
        <f>SUM(Month!$AZ35:BK35)</f>
        <v>928.717</v>
      </c>
      <c r="BL35" s="72">
        <f>SUM(Month!$BL35:BL35)</f>
        <v>70.82</v>
      </c>
      <c r="BM35" s="72">
        <f>SUM(Month!$BL35:BM35)</f>
        <v>132.45</v>
      </c>
      <c r="BN35" s="72">
        <f>SUM(Month!$BL35:BN35)</f>
        <v>202.56</v>
      </c>
      <c r="BO35" s="72">
        <f>SUM(Month!$BL35:BO35)</f>
        <v>280.752</v>
      </c>
      <c r="BP35" s="72">
        <f>SUM(Month!$BL35:BP35)</f>
        <v>359.968</v>
      </c>
      <c r="BQ35" s="72">
        <f>SUM(Month!$BL35:BQ35)</f>
        <v>438.567</v>
      </c>
      <c r="BR35" s="72">
        <f>SUM(Month!$BL35:BR35)</f>
        <v>523.997</v>
      </c>
      <c r="BS35" s="72">
        <f>SUM(Month!$BL35:BS35)</f>
        <v>606.642</v>
      </c>
      <c r="BT35" s="72">
        <f>SUM(Month!$BL35:BT35)</f>
        <v>690.876</v>
      </c>
      <c r="BU35" s="72">
        <f>SUM(Month!$BL35:BU35)</f>
        <v>768.102</v>
      </c>
      <c r="BV35" s="72">
        <f>SUM(Month!$BL35:BV35)</f>
        <v>832.063</v>
      </c>
      <c r="BW35" s="72">
        <f>SUM(Month!$BL35:BW35)</f>
        <v>901.32</v>
      </c>
      <c r="BX35" s="72">
        <f>SUM(Month!$BX35:BX35)</f>
        <v>69.737</v>
      </c>
      <c r="BY35" s="72">
        <f>SUM(Month!$BX35:BY35)</f>
        <v>137.273</v>
      </c>
      <c r="BZ35" s="72">
        <f>SUM(Month!$BX35:BZ35)</f>
        <v>210.094</v>
      </c>
      <c r="CA35" s="72">
        <f>SUM(Month!$BX35:CA35)</f>
        <v>278.059</v>
      </c>
      <c r="CB35" s="72">
        <f>SUM(Month!$BX35:CB35)</f>
        <v>346.126</v>
      </c>
      <c r="CC35" s="72">
        <f>SUM(Month!$BX35:CC35)</f>
        <v>426.434</v>
      </c>
      <c r="CD35" s="72">
        <f>SUM(Month!$BX35:CD35)</f>
        <v>506.928</v>
      </c>
      <c r="CE35" s="72">
        <f>SUM(Month!$BX35:CE35)</f>
        <v>601.113</v>
      </c>
      <c r="CF35" s="72">
        <f>SUM(Month!$BX35:CF35)</f>
        <v>681.722</v>
      </c>
      <c r="CG35" s="72">
        <f>SUM(Month!$BX35:CG35)</f>
        <v>774.28</v>
      </c>
      <c r="CH35" s="72">
        <f>SUM(Month!$BX35:CH35)</f>
        <v>843.944</v>
      </c>
      <c r="CI35" s="72">
        <f>SUM(Month!$BX35:CI35)</f>
        <v>908.281</v>
      </c>
      <c r="CJ35" s="72">
        <f>SUM(Month!$CJ35:CJ35)</f>
        <v>58.938</v>
      </c>
      <c r="CK35" s="72">
        <f>SUM(Month!$CJ35:CK35)</f>
        <v>123.976</v>
      </c>
      <c r="CL35" s="72">
        <f>SUM(Month!$CJ35:CL35)</f>
        <v>195.776</v>
      </c>
      <c r="CM35" s="72">
        <f>SUM(Month!$CJ35:CM35)</f>
        <v>269.49</v>
      </c>
      <c r="CN35" s="72">
        <f>SUM(Month!$CJ35:CN35)</f>
        <v>347.084</v>
      </c>
      <c r="CO35" s="72">
        <f>SUM(Month!$CJ35:CO35)</f>
        <v>425.048</v>
      </c>
      <c r="CP35" s="72">
        <f>SUM(Month!$CJ35:CP35)</f>
        <v>506.52</v>
      </c>
      <c r="CQ35" s="72">
        <f>SUM(Month!$CJ35:CQ35)</f>
        <v>592.56</v>
      </c>
      <c r="CR35" s="72">
        <f>SUM(Month!$CJ35:CR35)</f>
        <v>672.074</v>
      </c>
      <c r="CS35" s="72">
        <f>SUM(Month!$CJ35:CS35)</f>
        <v>770.221</v>
      </c>
      <c r="CT35" s="72">
        <f>SUM(Month!$CJ35:CT35)</f>
        <v>850.185</v>
      </c>
      <c r="CU35" s="72">
        <f>SUM(Month!$CJ35:CU35)</f>
        <v>937.516</v>
      </c>
      <c r="CV35" s="72">
        <f>SUM(Month!$CV35:CV35)</f>
        <v>75.903</v>
      </c>
      <c r="CW35" s="72">
        <f>SUM(Month!$CV35:CW35)</f>
        <v>151.482</v>
      </c>
      <c r="CX35" s="72">
        <f>SUM(Month!$CV35:CX35)</f>
        <v>243.524</v>
      </c>
      <c r="CY35" s="72">
        <f>SUM(Month!$CV35:CY35)</f>
        <v>332.641</v>
      </c>
      <c r="CZ35" s="72">
        <f>SUM(Month!$CV35:CZ35)</f>
        <v>415.288</v>
      </c>
      <c r="DA35" s="72">
        <f>SUM(Month!$CV35:DA35)</f>
        <v>489.339</v>
      </c>
      <c r="DB35" s="72">
        <f>SUM(Month!$CV35:DB35)</f>
        <v>568.527</v>
      </c>
      <c r="DC35" s="72">
        <f>SUM(Month!$CV35:DC35)</f>
        <v>648.47</v>
      </c>
      <c r="DD35" s="72">
        <f>SUM(Month!$CV35:DD35)</f>
        <v>739.878</v>
      </c>
      <c r="DE35" s="72">
        <f>SUM(Month!$CV35:DE35)</f>
        <v>831.114</v>
      </c>
      <c r="DF35" s="72">
        <f>SUM(Month!$CV35:DF35)</f>
        <v>903.888</v>
      </c>
      <c r="DG35" s="72">
        <f>SUM(Month!$CV35:DG35)</f>
        <v>975.116</v>
      </c>
      <c r="DH35" s="72">
        <f>SUM(Month!$DH35:DH35)</f>
        <v>64.484</v>
      </c>
      <c r="DI35" s="72">
        <f>SUM(Month!$DH35:DI35)</f>
        <v>141.522</v>
      </c>
      <c r="DJ35" s="72">
        <f>SUM(Month!$DH35:DJ35)</f>
        <v>225.794</v>
      </c>
      <c r="DK35" s="72">
        <f>SUM(Month!$DH35:DK35)</f>
        <v>309.51</v>
      </c>
      <c r="DL35" s="72">
        <f>SUM(Month!$DH35:DL35)</f>
        <v>393.984</v>
      </c>
      <c r="DM35" s="72">
        <f>SUM(Month!$DH35:DM35)</f>
        <v>481.551</v>
      </c>
      <c r="DN35" s="72">
        <f>SUM(Month!$DH35:DN35)</f>
        <v>574.725</v>
      </c>
      <c r="DO35" s="72">
        <f>SUM(Month!$DH35:DO35)</f>
        <v>674.466</v>
      </c>
      <c r="DP35" s="72">
        <f>SUM(Month!$DH35:DP35)</f>
        <v>770.272</v>
      </c>
      <c r="DQ35" s="72">
        <f>SUM(Month!$DH35:DQ35)</f>
        <v>866.374</v>
      </c>
      <c r="DR35" s="72">
        <f>SUM(Month!$DH35:DR35)</f>
        <v>953.735</v>
      </c>
      <c r="DS35" s="72">
        <f>SUM(Month!$DH35:DS35)</f>
        <v>1035.158</v>
      </c>
      <c r="DT35" s="72">
        <f>SUM(Month!$DT35:DT35)</f>
        <v>77.6</v>
      </c>
      <c r="DU35" s="72">
        <f>SUM(Month!$DT35:DU35)</f>
        <v>153.767</v>
      </c>
      <c r="DV35" s="72">
        <f>SUM(Month!$DT35:DV35)</f>
        <v>237.465</v>
      </c>
      <c r="DW35" s="72">
        <f>SUM(Month!$DT35:DW35)</f>
        <v>321.81</v>
      </c>
      <c r="DX35" s="72">
        <f>SUM(Month!$DT35:DX35)</f>
        <v>409.03</v>
      </c>
      <c r="DY35" s="72">
        <f>SUM(Month!$DT35:DY35)</f>
        <v>503.481</v>
      </c>
      <c r="DZ35" s="72">
        <f>SUM(Month!$DT35:DZ35)</f>
        <v>593.271</v>
      </c>
      <c r="EA35" s="72">
        <f>SUM(Month!$DT35:EA35)</f>
        <v>691.768</v>
      </c>
      <c r="EB35" s="72">
        <f>SUM(Month!$DT35:EB35)</f>
        <v>778.771</v>
      </c>
      <c r="EC35" s="72">
        <f>SUM(Month!$DT35:EC35)</f>
        <v>869.713</v>
      </c>
      <c r="ED35" s="72">
        <f>SUM(Month!$DT35:ED35)</f>
        <v>946.426</v>
      </c>
      <c r="EE35" s="72">
        <f>SUM(Month!$DT35:EE35)</f>
        <v>1029.905</v>
      </c>
      <c r="EF35" s="72">
        <f>SUM(Month!$EF35:EF35)</f>
        <v>82.243</v>
      </c>
      <c r="EG35" s="72">
        <f>SUM(Month!$EF35:EG35)</f>
        <v>160.475</v>
      </c>
      <c r="EH35" s="72">
        <f>SUM(Month!$EF35:EH35)</f>
        <v>248.841</v>
      </c>
      <c r="EI35" s="72">
        <f>SUM(Month!$EF35:EI35)</f>
        <v>327.604</v>
      </c>
      <c r="EJ35" s="72">
        <f>SUM(Month!$EF35:EJ35)</f>
        <v>414.059</v>
      </c>
      <c r="EK35" s="72">
        <f>SUM(Month!$EF35:EK35)</f>
        <v>503.457</v>
      </c>
      <c r="EL35" s="72">
        <f>SUM(Month!$EF35:EL35)</f>
        <v>601.516</v>
      </c>
      <c r="EM35" s="72">
        <f>SUM(Month!$EF35:EM35)</f>
        <v>700.646</v>
      </c>
      <c r="EN35" s="72">
        <f>SUM(Month!$EF35:EN35)</f>
        <v>798.891</v>
      </c>
      <c r="EO35" s="72">
        <f>SUM(Month!$EF35:EO35)</f>
        <v>900.407</v>
      </c>
      <c r="EP35" s="72">
        <f>SUM(Month!$EF35:EP35)</f>
        <v>987.343</v>
      </c>
      <c r="EQ35" s="72">
        <f>SUM(Month!$EF35:EQ35)</f>
        <v>1068.09</v>
      </c>
      <c r="ER35" s="72">
        <f>SUM(Month!$ER35:ER35)</f>
        <v>85.435</v>
      </c>
      <c r="ES35" s="72">
        <f>SUM(Month!$ER35:ES35)</f>
        <v>165.305</v>
      </c>
      <c r="ET35" s="72">
        <f>SUM(Month!$ER35:ET35)</f>
        <v>248.198</v>
      </c>
      <c r="EU35" s="72">
        <f>SUM(Month!$ER35:EU35)</f>
        <v>329.393</v>
      </c>
      <c r="EV35" s="72">
        <f>SUM(Month!$ER35:EV35)</f>
        <v>402.317</v>
      </c>
      <c r="EW35" s="72">
        <f>SUM(Month!$ER35:EW35)</f>
        <v>484.023</v>
      </c>
      <c r="EX35" s="72">
        <f>SUM(Month!$ER35:EX35)</f>
        <v>586.487</v>
      </c>
      <c r="EY35" s="72">
        <f>SUM(Month!$ER35:EY35)</f>
        <v>696.693</v>
      </c>
      <c r="EZ35" s="72">
        <f>SUM(Month!$ER35:EZ35)</f>
        <v>796.306</v>
      </c>
      <c r="FA35" s="72">
        <f>SUM(Month!$ER35:FA35)</f>
        <v>906.872</v>
      </c>
      <c r="FB35" s="72">
        <f>SUM(Month!$ER35:FB35)</f>
        <v>991.4</v>
      </c>
      <c r="FC35" s="72">
        <f>SUM(Month!$ER35:FC35)</f>
        <v>1072.703</v>
      </c>
      <c r="FD35" s="72">
        <f>SUM(Month!$FD35:FD35)</f>
        <v>83.156</v>
      </c>
      <c r="FE35" s="72">
        <f>SUM(Month!$FD35:FE35)</f>
        <v>159.482</v>
      </c>
      <c r="FF35" s="72">
        <f>SUM(Month!$FD35:FF35)</f>
        <v>244.096</v>
      </c>
      <c r="FG35" s="72">
        <f>SUM(Month!$FD35:FG35)</f>
        <v>323.72</v>
      </c>
      <c r="FH35" s="72">
        <f>SUM(Month!$FD35:FH35)</f>
        <v>404.613</v>
      </c>
      <c r="FI35" s="72">
        <f>SUM(Month!$FD35:FI35)</f>
        <v>486.712</v>
      </c>
      <c r="FJ35" s="72">
        <f>SUM(Month!$FD35:FJ35)</f>
        <v>573.719</v>
      </c>
      <c r="FK35" s="72">
        <f>SUM(Month!$FD35:FK35)</f>
        <v>671.579</v>
      </c>
      <c r="FL35" s="72">
        <f>SUM(Month!$FD35:FL35)</f>
        <v>762.595</v>
      </c>
      <c r="FM35" s="72">
        <f>SUM(Month!$FD35:FM35)</f>
        <v>865.785</v>
      </c>
      <c r="FN35" s="72">
        <f>SUM(Month!$FD35:FN35)</f>
        <v>951.402</v>
      </c>
      <c r="FO35" s="72">
        <f>SUM(Month!$FD35:FO35)</f>
        <v>1027.586</v>
      </c>
      <c r="FP35" s="72">
        <f>SUM(Month!$FP35:FP35)</f>
        <v>76.449</v>
      </c>
      <c r="FQ35" s="72">
        <f>SUM(Month!$FP35:FQ35)</f>
        <v>153.45</v>
      </c>
      <c r="FR35" s="72">
        <f>SUM(Month!$FP35:FR35)</f>
        <v>243.868</v>
      </c>
      <c r="FS35" s="72">
        <f>SUM(Month!$FP35:FS35)</f>
        <v>317.794</v>
      </c>
      <c r="FT35" s="72">
        <f>SUM(Month!$FP35:FT35)</f>
        <v>400.976</v>
      </c>
      <c r="FU35" s="72">
        <f>SUM(Month!$FP35:FU35)</f>
        <v>484.001</v>
      </c>
      <c r="FV35" s="72">
        <f>SUM(Month!$FP35:FV35)</f>
        <v>585.154</v>
      </c>
      <c r="FW35" s="72">
        <f>SUM(Month!$FP35:FW35)</f>
        <v>677.949</v>
      </c>
      <c r="FX35" s="72">
        <f>SUM(Month!$FP35:FX35)</f>
        <v>763.111</v>
      </c>
      <c r="FY35" s="72">
        <f>SUM(Month!$FP35:FY35)</f>
        <v>853.56</v>
      </c>
      <c r="FZ35" s="72">
        <f>SUM(Month!$FP35:FZ35)</f>
        <v>935.428</v>
      </c>
      <c r="GA35" s="72">
        <f>SUM(Month!$FP35:GA35)</f>
        <v>1017.62</v>
      </c>
      <c r="GB35" s="72">
        <f>SUM(Month!$GB35:GB35)</f>
        <v>89.243</v>
      </c>
      <c r="GC35" s="72">
        <f>SUM(Month!$GB35:GC35)</f>
        <v>166.537</v>
      </c>
      <c r="GD35" s="72">
        <f>SUM(Month!$GB35:GD35)</f>
        <v>257.88</v>
      </c>
      <c r="GE35" s="72">
        <f>SUM(Month!$GB35:GE35)</f>
        <v>349.563</v>
      </c>
      <c r="GF35" s="72">
        <f>SUM(Month!$GB35:GF35)</f>
        <v>455.908</v>
      </c>
      <c r="GG35" s="72">
        <f>SUM(Month!$GB35:GG35)</f>
        <v>538.6</v>
      </c>
      <c r="GH35" s="72">
        <f>SUM(Month!$GB35:GH35)</f>
        <v>623.66</v>
      </c>
      <c r="GI35" s="72">
        <f>SUM(Month!$GB35:GI35)</f>
        <v>715.548</v>
      </c>
      <c r="GJ35" s="72">
        <f>SUM(Month!$GB35:GJ35)</f>
        <v>796.953</v>
      </c>
      <c r="GK35" s="72">
        <f>SUM(Month!$GB35:GK35)</f>
        <v>886.195</v>
      </c>
      <c r="GL35" s="72">
        <f>SUM(Month!$GB35:GL35)</f>
        <v>964.641</v>
      </c>
      <c r="GM35" s="72">
        <f>SUM(Month!$GB35:GM35)</f>
        <v>1042.283</v>
      </c>
      <c r="GN35" s="72">
        <f>SUM(Month!$GN35:GN35)</f>
        <v>68.56</v>
      </c>
      <c r="GO35" s="72">
        <f>SUM(Month!$GN35:GO35)</f>
        <v>143.357</v>
      </c>
      <c r="GP35" s="72">
        <f>SUM(Month!$GN35:GP35)</f>
        <v>222.936</v>
      </c>
      <c r="GQ35" s="72">
        <f>SUM(Month!$GN35:GQ35)</f>
        <v>294.493</v>
      </c>
      <c r="GR35" s="72">
        <f>SUM(Month!$GN35:GR35)</f>
        <v>383.519</v>
      </c>
      <c r="GS35" s="72">
        <f>SUM(Month!$GN35:GS35)</f>
        <v>457.998</v>
      </c>
      <c r="GT35" s="72">
        <f>SUM(Month!$GN35:GT35)</f>
        <v>526.242</v>
      </c>
      <c r="GU35" s="72">
        <f>SUM(Month!$GN35:GU35)</f>
        <v>604.275</v>
      </c>
      <c r="GV35" s="72">
        <f>SUM(Month!$GN35:GV35)</f>
        <v>685.68</v>
      </c>
      <c r="GW35" s="72">
        <f>SUM(Month!$GN35:GW35)</f>
        <v>767.109</v>
      </c>
      <c r="GX35" s="72">
        <f>SUM(Month!$GN35:GX35)</f>
        <v>839.325</v>
      </c>
      <c r="GY35" s="72">
        <f>SUM(Month!$GN35:GY35)</f>
        <v>915.942</v>
      </c>
      <c r="GZ35" s="166">
        <f>SUM(Month!$GZ35:GZ35)</f>
        <v>79.571</v>
      </c>
      <c r="HA35" s="166">
        <f>SUM(Month!$GZ35:HA35)</f>
        <v>150.792</v>
      </c>
      <c r="HB35" s="166">
        <f>SUM(Month!$GZ35:HB35)</f>
        <v>237.699</v>
      </c>
      <c r="HC35" s="166">
        <f>SUM(Month!$GZ35:HC35)</f>
        <v>319.442</v>
      </c>
      <c r="HD35" s="166">
        <f>SUM(Month!$GZ35:HD35)</f>
        <v>411.812</v>
      </c>
      <c r="HE35" s="166">
        <f>SUM(Month!$GZ35:HE35)</f>
        <v>490.45</v>
      </c>
      <c r="HF35" s="166">
        <f>SUM(Month!$GZ35:HF35)</f>
        <v>573.797</v>
      </c>
      <c r="HG35" s="166">
        <f>SUM(Month!$GZ35:HG35)</f>
        <v>677.429</v>
      </c>
      <c r="HH35" s="166">
        <f>SUM(Month!$GZ35:HH35)</f>
        <v>767.724</v>
      </c>
      <c r="HI35" s="166">
        <f>SUM(Month!$GZ35:HI35)</f>
        <v>870.744</v>
      </c>
      <c r="HJ35" s="166">
        <f>SUM(Month!$GZ35:HJ35)</f>
        <v>971.36</v>
      </c>
      <c r="HK35" s="166">
        <f>SUM(Month!$GZ35:HK35)</f>
        <v>1064.202</v>
      </c>
      <c r="HL35" s="72">
        <f>SUM(Month!$HL35:HL35)</f>
        <v>95.551</v>
      </c>
      <c r="HM35" s="72">
        <f>SUM(Month!$HL35:HM35)</f>
        <v>189.821</v>
      </c>
      <c r="HN35" s="72">
        <f>SUM(Month!$HL35:HN35)</f>
        <v>293.73</v>
      </c>
      <c r="HO35" s="72">
        <f>SUM(Month!$HL35:HO35)</f>
        <v>410.135</v>
      </c>
      <c r="HP35" s="72">
        <f>SUM(Month!$HL35:HP35)</f>
        <v>496.186</v>
      </c>
      <c r="HQ35" s="72">
        <f>SUM(Month!$HL35:HQ35)</f>
        <v>611.359</v>
      </c>
      <c r="HR35" s="72">
        <f>SUM(Month!$HL35:HR35)</f>
        <v>725.475</v>
      </c>
      <c r="HS35" s="72">
        <f>SUM(Month!$HL35:HS35)</f>
        <v>849.647</v>
      </c>
      <c r="HT35" s="205"/>
      <c r="HU35" s="205"/>
      <c r="HV35" s="205"/>
    </row>
    <row r="36" ht="15.75" customHeight="1">
      <c r="A36" s="190">
        <f t="shared" si="3"/>
        <v>32</v>
      </c>
      <c r="B36" s="93" t="s">
        <v>30</v>
      </c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206"/>
      <c r="HU36" s="206"/>
      <c r="HV36" s="206"/>
    </row>
    <row r="37" ht="13.5" customHeight="1">
      <c r="A37" s="190">
        <f t="shared" si="3"/>
        <v>33</v>
      </c>
      <c r="B37" s="9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206"/>
      <c r="HU37" s="206"/>
      <c r="HV37" s="206"/>
    </row>
    <row r="38" ht="12.75" customHeight="1">
      <c r="A38" s="190">
        <f t="shared" si="3"/>
        <v>34</v>
      </c>
      <c r="B38" s="98" t="s">
        <v>31</v>
      </c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205"/>
      <c r="HU38" s="205"/>
      <c r="HV38" s="205"/>
    </row>
    <row r="39" ht="12.75" customHeight="1">
      <c r="A39" s="190">
        <f t="shared" si="3"/>
        <v>35</v>
      </c>
      <c r="B39" s="54" t="s">
        <v>32</v>
      </c>
      <c r="C39" s="99"/>
      <c r="D39" s="99">
        <f>SUM(Month!$D39:D39)</f>
        <v>4964</v>
      </c>
      <c r="E39" s="99">
        <f>SUM(Month!$D39:E39)</f>
        <v>9503</v>
      </c>
      <c r="F39" s="99">
        <f>SUM(Month!$D39:F39)</f>
        <v>14498</v>
      </c>
      <c r="G39" s="99">
        <f>SUM(Month!$D39:G39)</f>
        <v>19115</v>
      </c>
      <c r="H39" s="99">
        <f>SUM(Month!$D39:H39)</f>
        <v>23898</v>
      </c>
      <c r="I39" s="99">
        <f>SUM(Month!$D39:I39)</f>
        <v>28545</v>
      </c>
      <c r="J39" s="99">
        <f>SUM(Month!$D39:J39)</f>
        <v>33248</v>
      </c>
      <c r="K39" s="99">
        <f>SUM(Month!$D39:K39)</f>
        <v>38048</v>
      </c>
      <c r="L39" s="99">
        <f>SUM(Month!$D39:L39)</f>
        <v>42645</v>
      </c>
      <c r="M39" s="99">
        <f>SUM(Month!$D39:M39)</f>
        <v>47349</v>
      </c>
      <c r="N39" s="99">
        <f>SUM(Month!$D39:N39)</f>
        <v>52182</v>
      </c>
      <c r="O39" s="99">
        <f>SUM(Month!$D39:O39)</f>
        <v>57359</v>
      </c>
      <c r="P39" s="99">
        <f>SUM(Month!$P39:P39)</f>
        <v>4864</v>
      </c>
      <c r="Q39" s="99">
        <f>SUM(Month!$P39:Q39)</f>
        <v>9392</v>
      </c>
      <c r="R39" s="99">
        <f>SUM(Month!$P39:R39)</f>
        <v>14305</v>
      </c>
      <c r="S39" s="99">
        <f>SUM(Month!$P39:S39)</f>
        <v>18531</v>
      </c>
      <c r="T39" s="99">
        <f>SUM(Month!$P39:T39)</f>
        <v>23184</v>
      </c>
      <c r="U39" s="99">
        <f>SUM(Month!$P39:U39)</f>
        <v>27763</v>
      </c>
      <c r="V39" s="99">
        <f>SUM(Month!$P39:V39)</f>
        <v>32792</v>
      </c>
      <c r="W39" s="99">
        <f>SUM(Month!$P39:W39)</f>
        <v>37930</v>
      </c>
      <c r="X39" s="99">
        <f>SUM(Month!$P39:X39)</f>
        <v>42807</v>
      </c>
      <c r="Y39" s="99">
        <f>SUM(Month!$P39:Y39)</f>
        <v>48058</v>
      </c>
      <c r="Z39" s="99">
        <f>SUM(Month!$P39:Z39)</f>
        <v>53035</v>
      </c>
      <c r="AA39" s="99">
        <f>SUM(Month!$P39:AA39)</f>
        <v>58245</v>
      </c>
      <c r="AB39" s="99">
        <f>SUM(Month!$AB39:AB39)</f>
        <v>4940</v>
      </c>
      <c r="AC39" s="99">
        <f>SUM(Month!$AB39:AC39)</f>
        <v>9832</v>
      </c>
      <c r="AD39" s="99">
        <f>SUM(Month!$AB39:AD39)</f>
        <v>14639.5</v>
      </c>
      <c r="AE39" s="99">
        <f>SUM(Month!$AB39:AE39)</f>
        <v>19253.5</v>
      </c>
      <c r="AF39" s="99">
        <f>SUM(Month!$AB39:AF39)</f>
        <v>23961.5</v>
      </c>
      <c r="AG39" s="99">
        <f>SUM(Month!$AB39:AG39)</f>
        <v>28568</v>
      </c>
      <c r="AH39" s="99">
        <f>SUM(Month!$AB39:AH39)</f>
        <v>33088</v>
      </c>
      <c r="AI39" s="99">
        <f>SUM(Month!$AB39:AI39)</f>
        <v>37785</v>
      </c>
      <c r="AJ39" s="99">
        <f>SUM(Month!$AB39:AJ39)</f>
        <v>42403</v>
      </c>
      <c r="AK39" s="99">
        <f>SUM(Month!$AB39:AK39)</f>
        <v>46894.5</v>
      </c>
      <c r="AL39" s="99">
        <f>SUM(Month!$AB39:AL39)</f>
        <v>51166.5</v>
      </c>
      <c r="AM39" s="99">
        <f>SUM(Month!$AB39:AM39)</f>
        <v>55655</v>
      </c>
      <c r="AN39" s="99">
        <f>SUM(Month!$AN39:AN39)</f>
        <v>4231</v>
      </c>
      <c r="AO39" s="99">
        <f>SUM(Month!$AN39:AO39)</f>
        <v>8080</v>
      </c>
      <c r="AP39" s="99">
        <f>SUM(Month!$AN39:AP39)</f>
        <v>12295</v>
      </c>
      <c r="AQ39" s="99">
        <f>SUM(Month!$AN39:AQ39)</f>
        <v>16391.5</v>
      </c>
      <c r="AR39" s="99">
        <f>SUM(Month!$AN39:AR39)</f>
        <v>20625</v>
      </c>
      <c r="AS39" s="99">
        <f>SUM(Month!$AN39:AS39)</f>
        <v>24803.5</v>
      </c>
      <c r="AT39" s="99">
        <f>SUM(Month!$AN39:AT39)</f>
        <v>28951.5</v>
      </c>
      <c r="AU39" s="99">
        <f>SUM(Month!$AN39:AU39)</f>
        <v>33428</v>
      </c>
      <c r="AV39" s="99">
        <f>SUM(Month!$AN39:AV39)</f>
        <v>37517.5</v>
      </c>
      <c r="AW39" s="99">
        <f>SUM(Month!$AN39:AW39)</f>
        <v>41758</v>
      </c>
      <c r="AX39" s="99">
        <f>SUM(Month!$AN39:AX39)</f>
        <v>45790</v>
      </c>
      <c r="AY39" s="99">
        <f>SUM(Month!$AN39:AY39)</f>
        <v>50064.5</v>
      </c>
      <c r="AZ39" s="99">
        <f>SUM(Month!$AZ39:AZ39)</f>
        <v>4185</v>
      </c>
      <c r="BA39" s="99">
        <f>SUM(Month!$AZ39:BA39)</f>
        <v>8019.5</v>
      </c>
      <c r="BB39" s="99">
        <f>SUM(Month!$AZ39:BB39)</f>
        <v>12352.5</v>
      </c>
      <c r="BC39" s="99">
        <f>SUM(Month!$AZ39:BC39)</f>
        <v>16355.5</v>
      </c>
      <c r="BD39" s="99">
        <f>SUM(Month!$AZ39:BD39)</f>
        <v>20750.5</v>
      </c>
      <c r="BE39" s="99">
        <f>SUM(Month!$AZ39:BE39)</f>
        <v>24905.5</v>
      </c>
      <c r="BF39" s="99">
        <f>SUM(Month!$AZ39:BF39)</f>
        <v>29245.5</v>
      </c>
      <c r="BG39" s="99">
        <f>SUM(Month!$AZ39:BG39)</f>
        <v>33667</v>
      </c>
      <c r="BH39" s="99">
        <f>SUM(Month!$AZ39:BH39)</f>
        <v>38085.5</v>
      </c>
      <c r="BI39" s="99">
        <f>SUM(Month!$AZ39:BI39)</f>
        <v>42584.5</v>
      </c>
      <c r="BJ39" s="99">
        <f>SUM(Month!$AZ39:BJ39)</f>
        <v>47002.5</v>
      </c>
      <c r="BK39" s="99">
        <f>SUM(Month!$AZ39:BK39)</f>
        <v>51507.5</v>
      </c>
      <c r="BL39" s="99">
        <f>SUM(Month!$BL39:BL39)</f>
        <v>4538.5</v>
      </c>
      <c r="BM39" s="99">
        <f>SUM(Month!$BL39:BM39)</f>
        <v>8698</v>
      </c>
      <c r="BN39" s="99">
        <f>SUM(Month!$BL39:BN39)</f>
        <v>13163.5</v>
      </c>
      <c r="BO39" s="99">
        <f>SUM(Month!$BL39:BO39)</f>
        <v>17527</v>
      </c>
      <c r="BP39" s="99">
        <f>SUM(Month!$BL39:BP39)</f>
        <v>21863</v>
      </c>
      <c r="BQ39" s="99">
        <f>SUM(Month!$BL39:BQ39)</f>
        <v>26051.5</v>
      </c>
      <c r="BR39" s="99">
        <f>SUM(Month!$BL39:BR39)</f>
        <v>30621</v>
      </c>
      <c r="BS39" s="99">
        <f>SUM(Month!$BL39:BS39)</f>
        <v>35292.97337</v>
      </c>
      <c r="BT39" s="99">
        <f>SUM(Month!$BL39:BT39)</f>
        <v>39937.47337</v>
      </c>
      <c r="BU39" s="99">
        <f>SUM(Month!$BL39:BU39)</f>
        <v>44791.97337</v>
      </c>
      <c r="BV39" s="99">
        <f>SUM(Month!$BL39:BV39)</f>
        <v>49674.97337</v>
      </c>
      <c r="BW39" s="99">
        <f>SUM(Month!$BL39:BW39)</f>
        <v>54660.57337</v>
      </c>
      <c r="BX39" s="99">
        <f>SUM(Month!$BX39:BX39)</f>
        <v>4576</v>
      </c>
      <c r="BY39" s="99">
        <f>SUM(Month!$BX39:BY39)</f>
        <v>8825</v>
      </c>
      <c r="BZ39" s="99">
        <f>SUM(Month!$BX39:BZ39)</f>
        <v>13423.5</v>
      </c>
      <c r="CA39" s="99">
        <f>SUM(Month!$BX39:CA39)</f>
        <v>17585.5</v>
      </c>
      <c r="CB39" s="99">
        <f>SUM(Month!$BX39:CB39)</f>
        <v>21823.5</v>
      </c>
      <c r="CC39" s="99">
        <f>SUM(Month!$BX39:CC39)</f>
        <v>25906.5</v>
      </c>
      <c r="CD39" s="99">
        <f>SUM(Month!$BX39:CD39)</f>
        <v>30182.5</v>
      </c>
      <c r="CE39" s="99">
        <f>SUM(Month!$BX39:CE39)</f>
        <v>34740.5</v>
      </c>
      <c r="CF39" s="99">
        <f>SUM(Month!$BX39:CF39)</f>
        <v>39044.5</v>
      </c>
      <c r="CG39" s="99">
        <f>SUM(Month!$BX39:CG39)</f>
        <v>43657.5</v>
      </c>
      <c r="CH39" s="99">
        <f>SUM(Month!$BX39:CH39)</f>
        <v>47855.5</v>
      </c>
      <c r="CI39" s="99">
        <f>SUM(Month!$BX39:CI39)</f>
        <v>52204</v>
      </c>
      <c r="CJ39" s="99">
        <f>SUM(Month!$CJ39:CJ39)</f>
        <v>4250</v>
      </c>
      <c r="CK39" s="99">
        <f>SUM(Month!$CJ39:CK39)</f>
        <v>8200</v>
      </c>
      <c r="CL39" s="99">
        <f>SUM(Month!$CJ39:CL39)</f>
        <v>12514</v>
      </c>
      <c r="CM39" s="99">
        <f>SUM(Month!$CJ39:CM39)</f>
        <v>16877</v>
      </c>
      <c r="CN39" s="99">
        <f>SUM(Month!$CJ39:CN39)</f>
        <v>21448</v>
      </c>
      <c r="CO39" s="99">
        <f>SUM(Month!$CJ39:CO39)</f>
        <v>25707</v>
      </c>
      <c r="CP39" s="99">
        <f>SUM(Month!$CJ39:CP39)</f>
        <v>29905</v>
      </c>
      <c r="CQ39" s="99">
        <f>SUM(Month!$CJ39:CQ39)</f>
        <v>34714</v>
      </c>
      <c r="CR39" s="99">
        <f>SUM(Month!$CJ39:CR39)</f>
        <v>39345.5</v>
      </c>
      <c r="CS39" s="99">
        <f>SUM(Month!$CJ39:CS39)</f>
        <v>44297.5</v>
      </c>
      <c r="CT39" s="99">
        <f>SUM(Month!$CJ39:CT39)</f>
        <v>49098</v>
      </c>
      <c r="CU39" s="99">
        <f>SUM(Month!$CJ39:CU39)</f>
        <v>53869</v>
      </c>
      <c r="CV39" s="99">
        <f>SUM(Month!$CV39:CV39)</f>
        <v>4622.5</v>
      </c>
      <c r="CW39" s="99">
        <f>SUM(Month!$CV39:CW39)</f>
        <v>8792.5</v>
      </c>
      <c r="CX39" s="99">
        <f>SUM(Month!$CV39:CX39)</f>
        <v>13682.5</v>
      </c>
      <c r="CY39" s="99">
        <f>SUM(Month!$CV39:CY39)</f>
        <v>18300.5</v>
      </c>
      <c r="CZ39" s="99">
        <f>SUM(Month!$CV39:CZ39)</f>
        <v>23152.5</v>
      </c>
      <c r="DA39" s="99">
        <f>SUM(Month!$CV39:DA39)</f>
        <v>27697</v>
      </c>
      <c r="DB39" s="99">
        <f>SUM(Month!$CV39:DB39)</f>
        <v>32399.5</v>
      </c>
      <c r="DC39" s="99">
        <f>SUM(Month!$CV39:DC39)</f>
        <v>37386</v>
      </c>
      <c r="DD39" s="99">
        <f>SUM(Month!$CV39:DD39)</f>
        <v>42610.5</v>
      </c>
      <c r="DE39" s="99">
        <f>SUM(Month!$CV39:DE39)</f>
        <v>48013</v>
      </c>
      <c r="DF39" s="99">
        <f>SUM(Month!$CV39:DF39)</f>
        <v>53288</v>
      </c>
      <c r="DG39" s="99">
        <f>SUM(Month!$CV39:DG39)</f>
        <v>58542.5</v>
      </c>
      <c r="DH39" s="99">
        <f>SUM(Month!$DH39:DH39)</f>
        <v>5028</v>
      </c>
      <c r="DI39" s="99">
        <f>SUM(Month!$DH39:DI39)</f>
        <v>9713</v>
      </c>
      <c r="DJ39" s="99">
        <f>SUM(Month!$DH39:DJ39)</f>
        <v>14905</v>
      </c>
      <c r="DK39" s="99">
        <f>SUM(Month!$DH39:DK39)</f>
        <v>19714</v>
      </c>
      <c r="DL39" s="99">
        <f>SUM(Month!$DH39:DL39)</f>
        <v>24747</v>
      </c>
      <c r="DM39" s="99">
        <f>SUM(Month!$DH39:DM39)</f>
        <v>29649</v>
      </c>
      <c r="DN39" s="99">
        <f>SUM(Month!$DH39:DN39)</f>
        <v>34786</v>
      </c>
      <c r="DO39" s="99">
        <f>SUM(Month!$DH39:DO39)</f>
        <v>39668</v>
      </c>
      <c r="DP39" s="99">
        <f>SUM(Month!$DH39:DP39)</f>
        <v>44331</v>
      </c>
      <c r="DQ39" s="99">
        <f>SUM(Month!$DH39:DQ39)</f>
        <v>49052</v>
      </c>
      <c r="DR39" s="99">
        <f>SUM(Month!$DH39:DR39)</f>
        <v>53644</v>
      </c>
      <c r="DS39" s="99">
        <f>SUM(Month!$DH39:DS39)</f>
        <v>58620</v>
      </c>
      <c r="DT39" s="99">
        <f>SUM(Month!$DT39:DT39)</f>
        <v>4730</v>
      </c>
      <c r="DU39" s="99">
        <f>SUM(Month!$DT39:DU39)</f>
        <v>9085</v>
      </c>
      <c r="DV39" s="99">
        <f>SUM(Month!$DT39:DV39)</f>
        <v>13868</v>
      </c>
      <c r="DW39" s="99">
        <f>SUM(Month!$DT39:DW39)</f>
        <v>18431</v>
      </c>
      <c r="DX39" s="99">
        <f>SUM(Month!$DT39:DX39)</f>
        <v>23370</v>
      </c>
      <c r="DY39" s="99">
        <f>SUM(Month!$DT39:DY39)</f>
        <v>28214</v>
      </c>
      <c r="DZ39" s="99">
        <f>SUM(Month!$DT39:DZ39)</f>
        <v>33287</v>
      </c>
      <c r="EA39" s="99">
        <f>SUM(Month!$DT39:EA39)</f>
        <v>38400</v>
      </c>
      <c r="EB39" s="99">
        <f>SUM(Month!$DT39:EB39)</f>
        <v>43254</v>
      </c>
      <c r="EC39" s="99">
        <f>SUM(Month!$DT39:EC39)</f>
        <v>48171.5</v>
      </c>
      <c r="ED39" s="99">
        <f>SUM(Month!$DT39:ED39)</f>
        <v>53060.5</v>
      </c>
      <c r="EE39" s="99">
        <f>SUM(Month!$DT39:EE39)</f>
        <v>58375.5</v>
      </c>
      <c r="EF39" s="99">
        <f>SUM(Month!$EF39:EF39)</f>
        <v>4882.5</v>
      </c>
      <c r="EG39" s="99">
        <f>SUM(Month!$EF39:EG39)</f>
        <v>9585</v>
      </c>
      <c r="EH39" s="99">
        <f>SUM(Month!$EF39:EH39)</f>
        <v>14741.5</v>
      </c>
      <c r="EI39" s="99">
        <f>SUM(Month!$EF39:EI39)</f>
        <v>19855</v>
      </c>
      <c r="EJ39" s="99">
        <f>SUM(Month!$EF39:EJ39)</f>
        <v>24925</v>
      </c>
      <c r="EK39" s="99">
        <f>SUM(Month!$EF39:EK39)</f>
        <v>29901.5</v>
      </c>
      <c r="EL39" s="99">
        <f>SUM(Month!$EF39:EL39)</f>
        <v>34913.5</v>
      </c>
      <c r="EM39" s="99">
        <f>SUM(Month!$EF39:EM39)</f>
        <v>39954</v>
      </c>
      <c r="EN39" s="99">
        <f>SUM(Month!$EF39:EN39)</f>
        <v>44968.5</v>
      </c>
      <c r="EO39" s="99">
        <f>SUM(Month!$EF39:EO39)</f>
        <v>49959.5</v>
      </c>
      <c r="EP39" s="99">
        <f>SUM(Month!$EF39:EP39)</f>
        <v>54803.5</v>
      </c>
      <c r="EQ39" s="99">
        <f>SUM(Month!$EF39:EQ39)</f>
        <v>59795.5</v>
      </c>
      <c r="ER39" s="99">
        <f>SUM(Month!$ER39:ER39)</f>
        <v>4685.5</v>
      </c>
      <c r="ES39" s="99">
        <f>SUM(Month!$ER39:ES39)</f>
        <v>9115.5</v>
      </c>
      <c r="ET39" s="99">
        <f>SUM(Month!$ER39:ET39)</f>
        <v>14013</v>
      </c>
      <c r="EU39" s="99">
        <f>SUM(Month!$ER39:EU39)</f>
        <v>18798</v>
      </c>
      <c r="EV39" s="99">
        <f>SUM(Month!$ER39:EV39)</f>
        <v>23369</v>
      </c>
      <c r="EW39" s="99">
        <f>SUM(Month!$ER39:EW39)</f>
        <v>27884.5</v>
      </c>
      <c r="EX39" s="99">
        <f>SUM(Month!$ER39:EX39)</f>
        <v>32477</v>
      </c>
      <c r="EY39" s="99">
        <f>SUM(Month!$ER39:EY39)</f>
        <v>37178</v>
      </c>
      <c r="EZ39" s="99">
        <f>SUM(Month!$ER39:EZ39)</f>
        <v>41876.5</v>
      </c>
      <c r="FA39" s="99">
        <f>SUM(Month!$ER39:FA39)</f>
        <v>46496</v>
      </c>
      <c r="FB39" s="99">
        <f>SUM(Month!$ER39:FB39)</f>
        <v>51294.5</v>
      </c>
      <c r="FC39" s="99">
        <f>SUM(Month!$ER39:FC39)</f>
        <v>56113.5</v>
      </c>
      <c r="FD39" s="99">
        <f>SUM(Month!$FD39:FD39)</f>
        <v>4600</v>
      </c>
      <c r="FE39" s="99">
        <f>SUM(Month!$FD39:FE39)</f>
        <v>8697</v>
      </c>
      <c r="FF39" s="99">
        <f>SUM(Month!$FD39:FF39)</f>
        <v>12925.5</v>
      </c>
      <c r="FG39" s="99">
        <f>SUM(Month!$FD39:FG39)</f>
        <v>17303.5</v>
      </c>
      <c r="FH39" s="99">
        <f>SUM(Month!$FD39:FH39)</f>
        <v>21701.5</v>
      </c>
      <c r="FI39" s="99">
        <f>SUM(Month!$FD39:FI39)</f>
        <v>25839</v>
      </c>
      <c r="FJ39" s="99">
        <f>SUM(Month!$FD39:FJ39)</f>
        <v>30333</v>
      </c>
      <c r="FK39" s="99">
        <f>SUM(Month!$FD39:FK39)</f>
        <v>35081.5</v>
      </c>
      <c r="FL39" s="99">
        <f>SUM(Month!$FD39:FL39)</f>
        <v>39563</v>
      </c>
      <c r="FM39" s="99">
        <f>SUM(Month!$FD39:FM39)</f>
        <v>44128</v>
      </c>
      <c r="FN39" s="99">
        <f>SUM(Month!$FD39:FN39)</f>
        <v>48508.5</v>
      </c>
      <c r="FO39" s="99">
        <f>SUM(Month!$FD39:FO39)</f>
        <v>53087.5</v>
      </c>
      <c r="FP39" s="99">
        <f>SUM(Month!$FP39:FP39)</f>
        <v>4158</v>
      </c>
      <c r="FQ39" s="99">
        <f>SUM(Month!$FP39:FQ39)</f>
        <v>8333.5</v>
      </c>
      <c r="FR39" s="99">
        <f>SUM(Month!$FP39:FR39)</f>
        <v>12539.5</v>
      </c>
      <c r="FS39" s="99">
        <f>SUM(Month!$FP39:FS39)</f>
        <v>16673</v>
      </c>
      <c r="FT39" s="99">
        <f>SUM(Month!$FP39:FT39)</f>
        <v>20718</v>
      </c>
      <c r="FU39" s="99">
        <f>SUM(Month!$FP39:FU39)</f>
        <v>25175</v>
      </c>
      <c r="FV39" s="99">
        <f>SUM(Month!$FP39:FV39)</f>
        <v>29622</v>
      </c>
      <c r="FW39" s="99">
        <f>SUM(Month!$FP39:FW39)</f>
        <v>34383</v>
      </c>
      <c r="FX39" s="99">
        <f>SUM(Month!$FP39:FX39)</f>
        <v>39148</v>
      </c>
      <c r="FY39" s="99">
        <f>SUM(Month!$FP39:FY39)</f>
        <v>43834</v>
      </c>
      <c r="FZ39" s="99">
        <f>SUM(Month!$FP39:FZ39)</f>
        <v>48416</v>
      </c>
      <c r="GA39" s="99">
        <f>SUM(Month!$FP39:GA39)</f>
        <v>52873</v>
      </c>
      <c r="GB39" s="99">
        <f>SUM(Month!$GB39:GB39)</f>
        <v>4204</v>
      </c>
      <c r="GC39" s="99">
        <f>SUM(Month!$GB39:GC39)</f>
        <v>8356</v>
      </c>
      <c r="GD39" s="99">
        <f>SUM(Month!$GB39:GD39)</f>
        <v>13204</v>
      </c>
      <c r="GE39" s="99">
        <f>SUM(Month!$GB39:GE39)</f>
        <v>17759</v>
      </c>
      <c r="GF39" s="99">
        <f>SUM(Month!$GB39:GF39)</f>
        <v>22454</v>
      </c>
      <c r="GG39" s="99">
        <f>SUM(Month!$GB39:GG39)</f>
        <v>26957</v>
      </c>
      <c r="GH39" s="99">
        <f>SUM(Month!$GB39:GH39)</f>
        <v>31478</v>
      </c>
      <c r="GI39" s="99">
        <f>SUM(Month!$GB39:GI39)</f>
        <v>36172</v>
      </c>
      <c r="GJ39" s="99">
        <f>SUM(Month!$GB39:GJ39)</f>
        <v>40703</v>
      </c>
      <c r="GK39" s="99">
        <f>SUM(Month!$GB39:GK39)</f>
        <v>45382</v>
      </c>
      <c r="GL39" s="99">
        <f>SUM(Month!$GB39:GL39)</f>
        <v>49826</v>
      </c>
      <c r="GM39" s="99">
        <f>SUM(Month!$GB39:GM39)</f>
        <v>54389</v>
      </c>
      <c r="GN39" s="99">
        <f>SUM(Month!$GN39:GN39)</f>
        <v>4356</v>
      </c>
      <c r="GO39" s="99">
        <f>SUM(Month!$GN39:GO39)</f>
        <v>8547</v>
      </c>
      <c r="GP39" s="99">
        <f>SUM(Month!$GN39:GP39)</f>
        <v>12957</v>
      </c>
      <c r="GQ39" s="99">
        <f>SUM(Month!$GN39:GQ39)</f>
        <v>17492</v>
      </c>
      <c r="GR39" s="99">
        <f>SUM(Month!$GN39:GR39)</f>
        <v>22126</v>
      </c>
      <c r="GS39" s="99">
        <f>SUM(Month!$GN39:GS39)</f>
        <v>26746</v>
      </c>
      <c r="GT39" s="99">
        <f>SUM(Month!$GN39:GT39)</f>
        <v>31314</v>
      </c>
      <c r="GU39" s="99">
        <f>SUM(Month!$GN39:GU39)</f>
        <v>36127</v>
      </c>
      <c r="GV39" s="99">
        <f>SUM(Month!$GN39:GV39)</f>
        <v>40833</v>
      </c>
      <c r="GW39" s="99">
        <f>SUM(Month!$GN39:GW39)</f>
        <v>45557</v>
      </c>
      <c r="GX39" s="99">
        <f>SUM(Month!$GN39:GX39)</f>
        <v>50034</v>
      </c>
      <c r="GY39" s="99">
        <f>SUM(Month!$GN39:GY39)</f>
        <v>54865</v>
      </c>
      <c r="GZ39" s="111">
        <f>SUM(Month!$GZ39:GZ39)</f>
        <v>4493</v>
      </c>
      <c r="HA39" s="111">
        <f>SUM(Month!$GZ39:HA39)</f>
        <v>8693</v>
      </c>
      <c r="HB39" s="111">
        <f>SUM(Month!$GZ39:HB39)</f>
        <v>13360</v>
      </c>
      <c r="HC39" s="111">
        <f>SUM(Month!$GZ39:HC39)</f>
        <v>17715</v>
      </c>
      <c r="HD39" s="111">
        <f>SUM(Month!$GZ39:HD39)</f>
        <v>22498</v>
      </c>
      <c r="HE39" s="111">
        <f>SUM(Month!$GZ39:HE39)</f>
        <v>27079</v>
      </c>
      <c r="HF39" s="111">
        <f>SUM(Month!$GZ39:HF39)</f>
        <v>32114</v>
      </c>
      <c r="HG39" s="111">
        <f>SUM(Month!$GZ39:HG39)</f>
        <v>37171</v>
      </c>
      <c r="HH39" s="111">
        <f>SUM(Month!$GZ39:HH39)</f>
        <v>41993</v>
      </c>
      <c r="HI39" s="111">
        <f>SUM(Month!$GZ39:HI39)</f>
        <v>46960</v>
      </c>
      <c r="HJ39" s="111">
        <f>SUM(Month!$GZ39:HJ39)</f>
        <v>51736</v>
      </c>
      <c r="HK39" s="111">
        <f>SUM(Month!$GZ39:HK39)</f>
        <v>57107</v>
      </c>
      <c r="HL39" s="111">
        <f>SUM(Month!$HL39:HL39)</f>
        <v>4721</v>
      </c>
      <c r="HM39" s="111">
        <f>SUM(Month!$HL39:HM39)</f>
        <v>9368</v>
      </c>
      <c r="HN39" s="111">
        <f>SUM(Month!$HL39:HN39)</f>
        <v>14321</v>
      </c>
      <c r="HO39" s="111">
        <f>SUM(Month!$HL39:HO39)</f>
        <v>19010</v>
      </c>
      <c r="HP39" s="111">
        <f>SUM(Month!$HL39:HP39)</f>
        <v>23903</v>
      </c>
      <c r="HQ39" s="111">
        <f>SUM(Month!$HL39:HQ39)</f>
        <v>28900</v>
      </c>
      <c r="HR39" s="111">
        <f>SUM(Month!$HL39:HR39)</f>
        <v>33829</v>
      </c>
      <c r="HS39" s="111">
        <f>SUM(Month!$HL39:HS39)</f>
        <v>38965</v>
      </c>
      <c r="HT39" s="207"/>
      <c r="HU39" s="207"/>
      <c r="HV39" s="207"/>
    </row>
    <row r="40" ht="13.5" customHeight="1">
      <c r="A40" s="190">
        <f t="shared" si="3"/>
        <v>36</v>
      </c>
      <c r="B40" s="58" t="s">
        <v>33</v>
      </c>
      <c r="C40" s="59"/>
      <c r="D40" s="59">
        <f>AVERAGE(Month!$D40:D40)</f>
        <v>43.577</v>
      </c>
      <c r="E40" s="59">
        <f>AVERAGE(Month!$D40:E40)</f>
        <v>45.1335</v>
      </c>
      <c r="F40" s="59">
        <f>AVERAGE(Month!$D40:F40)</f>
        <v>46.17933333</v>
      </c>
      <c r="G40" s="59">
        <f>AVERAGE(Month!$D40:G40)</f>
        <v>46.77</v>
      </c>
      <c r="H40" s="59">
        <f>AVERAGE(Month!$D40:H40)</f>
        <v>46.8802</v>
      </c>
      <c r="I40" s="59">
        <f>AVERAGE(Month!$D40:I40)</f>
        <v>47.09266667</v>
      </c>
      <c r="J40" s="59">
        <f>AVERAGE(Month!$D40:J40)</f>
        <v>47.35414286</v>
      </c>
      <c r="K40" s="59">
        <f>AVERAGE(Month!$D40:K40)</f>
        <v>47.328125</v>
      </c>
      <c r="L40" s="59">
        <f>AVERAGE(Month!$D40:L40)</f>
        <v>47.29411111</v>
      </c>
      <c r="M40" s="59">
        <f>AVERAGE(Month!$D40:M40)</f>
        <v>47.2202</v>
      </c>
      <c r="N40" s="59">
        <f>AVERAGE(Month!$D40:N40)</f>
        <v>47.67218182</v>
      </c>
      <c r="O40" s="59">
        <f>AVERAGE(Month!$D40:O40)</f>
        <v>47.7695</v>
      </c>
      <c r="P40" s="59">
        <f>AVERAGE(Month!$P40:P40)</f>
        <v>44.94</v>
      </c>
      <c r="Q40" s="59">
        <f>AVERAGE(Month!$P40:Q40)</f>
        <v>46.018</v>
      </c>
      <c r="R40" s="59">
        <f>AVERAGE(Month!$P40:R40)</f>
        <v>45.803</v>
      </c>
      <c r="S40" s="59">
        <f>AVERAGE(Month!$P40:S40)</f>
        <v>46.52525</v>
      </c>
      <c r="T40" s="59">
        <f>AVERAGE(Month!$P40:T40)</f>
        <v>46.8246</v>
      </c>
      <c r="U40" s="59">
        <f>AVERAGE(Month!$P40:U40)</f>
        <v>47.22016667</v>
      </c>
      <c r="V40" s="59">
        <f>AVERAGE(Month!$P40:V40)</f>
        <v>47.11214286</v>
      </c>
      <c r="W40" s="59">
        <f>AVERAGE(Month!$P40:W40)</f>
        <v>47.4955</v>
      </c>
      <c r="X40" s="59">
        <f>AVERAGE(Month!$P40:X40)</f>
        <v>47.57866667</v>
      </c>
      <c r="Y40" s="59">
        <f>AVERAGE(Month!$P40:Y40)</f>
        <v>47.5937</v>
      </c>
      <c r="Z40" s="59">
        <f>AVERAGE(Month!$P40:Z40)</f>
        <v>47.49690909</v>
      </c>
      <c r="AA40" s="59">
        <f>AVERAGE(Month!$P40:AA40)</f>
        <v>47.11316667</v>
      </c>
      <c r="AB40" s="59">
        <f>AVERAGE(Month!$AB40:AB40)</f>
        <v>42.60952786</v>
      </c>
      <c r="AC40" s="59">
        <f>AVERAGE(Month!$AB40:AC40)</f>
        <v>43.16043403</v>
      </c>
      <c r="AD40" s="59">
        <f>AVERAGE(Month!$AB40:AD40)</f>
        <v>44.3048772</v>
      </c>
      <c r="AE40" s="59">
        <f>AVERAGE(Month!$AB40:AE40)</f>
        <v>45.46948047</v>
      </c>
      <c r="AF40" s="59">
        <f>AVERAGE(Month!$AB40:AF40)</f>
        <v>46.79502512</v>
      </c>
      <c r="AG40" s="59">
        <f>AVERAGE(Month!$AB40:AG40)</f>
        <v>47.2674171</v>
      </c>
      <c r="AH40" s="59">
        <f>AVERAGE(Month!$AB40:AH40)</f>
        <v>47.84087619</v>
      </c>
      <c r="AI40" s="59">
        <f>AVERAGE(Month!$AB40:AI40)</f>
        <v>48.03445205</v>
      </c>
      <c r="AJ40" s="59">
        <f>AVERAGE(Month!$AB40:AJ40)</f>
        <v>48.20981919</v>
      </c>
      <c r="AK40" s="59">
        <f>AVERAGE(Month!$AB40:AK40)</f>
        <v>48.42704713</v>
      </c>
      <c r="AL40" s="59">
        <f>AVERAGE(Month!$AB40:AL40)</f>
        <v>48.43925591</v>
      </c>
      <c r="AM40" s="59">
        <f>AVERAGE(Month!$AB40:AM40)</f>
        <v>48.32854514</v>
      </c>
      <c r="AN40" s="59">
        <f>AVERAGE(Month!$AN40:AN40)</f>
        <v>48.52581356</v>
      </c>
      <c r="AO40" s="59">
        <f>AVERAGE(Month!$AN40:AO40)</f>
        <v>48.14254393</v>
      </c>
      <c r="AP40" s="59">
        <f>AVERAGE(Month!$AN40:AP40)</f>
        <v>48.66869184</v>
      </c>
      <c r="AQ40" s="59">
        <f>AVERAGE(Month!$AN40:AQ40)</f>
        <v>48.94338673</v>
      </c>
      <c r="AR40" s="59">
        <f>AVERAGE(Month!$AN40:AR40)</f>
        <v>49.27721789</v>
      </c>
      <c r="AS40" s="59">
        <f>AVERAGE(Month!$AN40:AS40)</f>
        <v>49.59275259</v>
      </c>
      <c r="AT40" s="59">
        <f>AVERAGE(Month!$AN40:AT40)</f>
        <v>49.67967468</v>
      </c>
      <c r="AU40" s="59">
        <f>AVERAGE(Month!$AN40:AU40)</f>
        <v>49.68860411</v>
      </c>
      <c r="AV40" s="59">
        <f>AVERAGE(Month!$AN40:AV40)</f>
        <v>49.7514715</v>
      </c>
      <c r="AW40" s="59">
        <f>AVERAGE(Month!$AN40:AW40)</f>
        <v>49.74062765</v>
      </c>
      <c r="AX40" s="59">
        <f>AVERAGE(Month!$AN40:AX40)</f>
        <v>49.53693422</v>
      </c>
      <c r="AY40" s="59">
        <f>AVERAGE(Month!$AN40:AY40)</f>
        <v>49.34167433</v>
      </c>
      <c r="AZ40" s="59">
        <f>AVERAGE(Month!$AZ40:AZ40)</f>
        <v>46.80864352</v>
      </c>
      <c r="BA40" s="59">
        <f>AVERAGE(Month!$AZ40:BA40)</f>
        <v>47.18088852</v>
      </c>
      <c r="BB40" s="59">
        <f>AVERAGE(Month!$AZ40:BB40)</f>
        <v>46.69070673</v>
      </c>
      <c r="BC40" s="59">
        <f>AVERAGE(Month!$AZ40:BC40)</f>
        <v>47.59773456</v>
      </c>
      <c r="BD40" s="59">
        <f>AVERAGE(Month!$AZ40:BD40)</f>
        <v>48.44281029</v>
      </c>
      <c r="BE40" s="59">
        <f>AVERAGE(Month!$AZ40:BE40)</f>
        <v>49.02211179</v>
      </c>
      <c r="BF40" s="59">
        <f>AVERAGE(Month!$AZ40:BF40)</f>
        <v>49.26898754</v>
      </c>
      <c r="BG40" s="59">
        <f>AVERAGE(Month!$AZ40:BG40)</f>
        <v>49.48731954</v>
      </c>
      <c r="BH40" s="59">
        <f>AVERAGE(Month!$AZ40:BH40)</f>
        <v>49.83762266</v>
      </c>
      <c r="BI40" s="59">
        <f>AVERAGE(Month!$AZ40:BI40)</f>
        <v>49.79095266</v>
      </c>
      <c r="BJ40" s="59">
        <f>AVERAGE(Month!$AZ40:BJ40)</f>
        <v>49.71801555</v>
      </c>
      <c r="BK40" s="59">
        <f>AVERAGE(Month!$AZ40:BK40)</f>
        <v>49.59368968</v>
      </c>
      <c r="BL40" s="59">
        <f>AVERAGE(Month!$BL40:BL40)</f>
        <v>46.32966529</v>
      </c>
      <c r="BM40" s="59">
        <f>AVERAGE(Month!$BL40:BM40)</f>
        <v>47.76047611</v>
      </c>
      <c r="BN40" s="59">
        <f>AVERAGE(Month!$BL40:BN40)</f>
        <v>47.95194531</v>
      </c>
      <c r="BO40" s="59">
        <f>AVERAGE(Month!$BL40:BO40)</f>
        <v>48.83083279</v>
      </c>
      <c r="BP40" s="59">
        <f>AVERAGE(Month!$BL40:BP40)</f>
        <v>49.69680563</v>
      </c>
      <c r="BQ40" s="59">
        <f>AVERAGE(Month!$BL40:BQ40)</f>
        <v>50.08413842</v>
      </c>
      <c r="BR40" s="59">
        <f>AVERAGE(Month!$BL40:BR40)</f>
        <v>50.42958826</v>
      </c>
      <c r="BS40" s="59">
        <f>AVERAGE(Month!$BL40:BS40)</f>
        <v>50.72927172</v>
      </c>
      <c r="BT40" s="59">
        <f>AVERAGE(Month!$BL40:BT40)</f>
        <v>50.95170041</v>
      </c>
      <c r="BU40" s="59">
        <f>AVERAGE(Month!$BL40:BU40)</f>
        <v>51.12758357</v>
      </c>
      <c r="BV40" s="59">
        <f>AVERAGE(Month!$BL40:BV40)</f>
        <v>51.15657052</v>
      </c>
      <c r="BW40" s="59">
        <f>AVERAGE(Month!$BL40:BW40)</f>
        <v>50.95619805</v>
      </c>
      <c r="BX40" s="59">
        <f>AVERAGE(Month!$BX40:BX40)</f>
        <v>49.33979475</v>
      </c>
      <c r="BY40" s="59">
        <f>AVERAGE(Month!$BX40:BY40)</f>
        <v>49.05896294</v>
      </c>
      <c r="BZ40" s="59">
        <f>AVERAGE(Month!$BX40:BZ40)</f>
        <v>49.65242807</v>
      </c>
      <c r="CA40" s="59">
        <f>AVERAGE(Month!$BX40:CA40)</f>
        <v>50.24408057</v>
      </c>
      <c r="CB40" s="59">
        <f>AVERAGE(Month!$BX40:CB40)</f>
        <v>50.66625757</v>
      </c>
      <c r="CC40" s="59">
        <f>AVERAGE(Month!$BX40:CC40)</f>
        <v>51.12999382</v>
      </c>
      <c r="CD40" s="59">
        <f>AVERAGE(Month!$BX40:CD40)</f>
        <v>51.70918496</v>
      </c>
      <c r="CE40" s="59">
        <f>AVERAGE(Month!$BX40:CE40)</f>
        <v>51.95499863</v>
      </c>
      <c r="CF40" s="59">
        <f>AVERAGE(Month!$BX40:CF40)</f>
        <v>52.29658098</v>
      </c>
      <c r="CG40" s="59">
        <f>AVERAGE(Month!$BX40:CG40)</f>
        <v>52.67261394</v>
      </c>
      <c r="CH40" s="59">
        <f>AVERAGE(Month!$BX40:CH40)</f>
        <v>52.74761424</v>
      </c>
      <c r="CI40" s="59">
        <f>AVERAGE(Month!$BX40:CI40)</f>
        <v>52.85252097</v>
      </c>
      <c r="CJ40" s="59">
        <f>AVERAGE(Month!$CJ40:CJ40)</f>
        <v>55.23101499</v>
      </c>
      <c r="CK40" s="59">
        <f>AVERAGE(Month!$CJ40:CK40)</f>
        <v>57.25591845</v>
      </c>
      <c r="CL40" s="59">
        <f>AVERAGE(Month!$CJ40:CL40)</f>
        <v>56.64744411</v>
      </c>
      <c r="CM40" s="59">
        <f>AVERAGE(Month!$CJ40:CM40)</f>
        <v>56.5945786</v>
      </c>
      <c r="CN40" s="59">
        <f>AVERAGE(Month!$CJ40:CN40)</f>
        <v>56.49976594</v>
      </c>
      <c r="CO40" s="59">
        <f>AVERAGE(Month!$CJ40:CO40)</f>
        <v>56.68906566</v>
      </c>
      <c r="CP40" s="59">
        <f>AVERAGE(Month!$CJ40:CP40)</f>
        <v>56.62336438</v>
      </c>
      <c r="CQ40" s="59">
        <f>AVERAGE(Month!$CJ40:CQ40)</f>
        <v>56.93358701</v>
      </c>
      <c r="CR40" s="59">
        <f>AVERAGE(Month!$CJ40:CR40)</f>
        <v>57.12950183</v>
      </c>
      <c r="CS40" s="59">
        <f>AVERAGE(Month!$CJ40:CS40)</f>
        <v>57.49251821</v>
      </c>
      <c r="CT40" s="59">
        <f>AVERAGE(Month!$CJ40:CT40)</f>
        <v>57.69407174</v>
      </c>
      <c r="CU40" s="59">
        <f>AVERAGE(Month!$CJ40:CU40)</f>
        <v>57.8535509</v>
      </c>
      <c r="CV40" s="59">
        <f>AVERAGE(Month!$CV40:CV40)</f>
        <v>60.20492721</v>
      </c>
      <c r="CW40" s="59">
        <f>AVERAGE(Month!$CV40:CW40)</f>
        <v>62.16070154</v>
      </c>
      <c r="CX40" s="59">
        <f>AVERAGE(Month!$CV40:CX40)</f>
        <v>61.67473811</v>
      </c>
      <c r="CY40" s="59">
        <f>AVERAGE(Month!$CV40:CY40)</f>
        <v>62.12225708</v>
      </c>
      <c r="CZ40" s="59">
        <f>AVERAGE(Month!$CV40:CZ40)</f>
        <v>62.22418919</v>
      </c>
      <c r="DA40" s="59">
        <f>AVERAGE(Month!$CV40:DA40)</f>
        <v>62.25042585</v>
      </c>
      <c r="DB40" s="59">
        <f>AVERAGE(Month!$CV40:DB40)</f>
        <v>62.22017559</v>
      </c>
      <c r="DC40" s="59">
        <f>AVERAGE(Month!$CV40:DC40)</f>
        <v>62.50435588</v>
      </c>
      <c r="DD40" s="59">
        <f>AVERAGE(Month!$CV40:DD40)</f>
        <v>62.57884878</v>
      </c>
      <c r="DE40" s="59">
        <f>AVERAGE(Month!$CV40:DE40)</f>
        <v>62.71393791</v>
      </c>
      <c r="DF40" s="59">
        <f>AVERAGE(Month!$CV40:DF40)</f>
        <v>62.63226064</v>
      </c>
      <c r="DG40" s="59">
        <f>AVERAGE(Month!$CV40:DG40)</f>
        <v>62.63922779</v>
      </c>
      <c r="DH40" s="59">
        <f>AVERAGE(Month!$DH40:DH40)</f>
        <v>62.48404365</v>
      </c>
      <c r="DI40" s="59">
        <f>AVERAGE(Month!$DH40:DI40)</f>
        <v>61.8700679</v>
      </c>
      <c r="DJ40" s="59">
        <f>AVERAGE(Month!$DH40:DJ40)</f>
        <v>61.85749038</v>
      </c>
      <c r="DK40" s="59">
        <f>AVERAGE(Month!$DH40:DK40)</f>
        <v>62.11852416</v>
      </c>
      <c r="DL40" s="59">
        <f>AVERAGE(Month!$DH40:DL40)</f>
        <v>62.1218244</v>
      </c>
      <c r="DM40" s="59">
        <f>AVERAGE(Month!$DH40:DM40)</f>
        <v>62.436687</v>
      </c>
      <c r="DN40" s="59">
        <f>AVERAGE(Month!$DH40:DN40)</f>
        <v>62.66230315</v>
      </c>
      <c r="DO40" s="59">
        <f>AVERAGE(Month!$DH40:DO40)</f>
        <v>62.80926525</v>
      </c>
      <c r="DP40" s="59">
        <f>AVERAGE(Month!$DH40:DP40)</f>
        <v>63.03404067</v>
      </c>
      <c r="DQ40" s="59">
        <f>AVERAGE(Month!$DH40:DQ40)</f>
        <v>63.25058084</v>
      </c>
      <c r="DR40" s="59">
        <f>AVERAGE(Month!$DH40:DR40)</f>
        <v>63.24027849</v>
      </c>
      <c r="DS40" s="59">
        <f>AVERAGE(Month!$DH40:DS40)</f>
        <v>63.41978965</v>
      </c>
      <c r="DT40" s="59">
        <f>AVERAGE(Month!$DT40:DT40)</f>
        <v>61.44205443</v>
      </c>
      <c r="DU40" s="59">
        <f>AVERAGE(Month!$DT40:DU40)</f>
        <v>62.51361624</v>
      </c>
      <c r="DV40" s="59">
        <f>AVERAGE(Month!$DT40:DV40)</f>
        <v>62.90087125</v>
      </c>
      <c r="DW40" s="59">
        <f>AVERAGE(Month!$DT40:DW40)</f>
        <v>63.32244772</v>
      </c>
      <c r="DX40" s="59">
        <f>AVERAGE(Month!$DT40:DX40)</f>
        <v>63.58527754</v>
      </c>
      <c r="DY40" s="59">
        <f>AVERAGE(Month!$DT40:DY40)</f>
        <v>63.79646437</v>
      </c>
      <c r="DZ40" s="59">
        <f>AVERAGE(Month!$DT40:DZ40)</f>
        <v>63.82065538</v>
      </c>
      <c r="EA40" s="59">
        <f>AVERAGE(Month!$DT40:EA40)</f>
        <v>64.0123098</v>
      </c>
      <c r="EB40" s="59">
        <f>AVERAGE(Month!$DT40:EB40)</f>
        <v>64.04981299</v>
      </c>
      <c r="EC40" s="59">
        <f>AVERAGE(Month!$DT40:EC40)</f>
        <v>63.98716063</v>
      </c>
      <c r="ED40" s="59">
        <f>AVERAGE(Month!$DT40:ED40)</f>
        <v>64.03102317</v>
      </c>
      <c r="EE40" s="59">
        <f>AVERAGE(Month!$DT40:EE40)</f>
        <v>64.19809653</v>
      </c>
      <c r="EF40" s="59">
        <f>AVERAGE(Month!$EF40:EF40)</f>
        <v>72.08683187</v>
      </c>
      <c r="EG40" s="59">
        <f>AVERAGE(Month!$EF40:EG40)</f>
        <v>71.21224503</v>
      </c>
      <c r="EH40" s="59">
        <f>AVERAGE(Month!$EF40:EH40)</f>
        <v>70.6421916</v>
      </c>
      <c r="EI40" s="59">
        <f>AVERAGE(Month!$EF40:EI40)</f>
        <v>70.54177276</v>
      </c>
      <c r="EJ40" s="59">
        <f>AVERAGE(Month!$EF40:EJ40)</f>
        <v>70.43884388</v>
      </c>
      <c r="EK40" s="59">
        <f>AVERAGE(Month!$EF40:EK40)</f>
        <v>70.54553445</v>
      </c>
      <c r="EL40" s="59">
        <f>AVERAGE(Month!$EF40:EL40)</f>
        <v>70.77863098</v>
      </c>
      <c r="EM40" s="59">
        <f>AVERAGE(Month!$EF40:EM40)</f>
        <v>70.88792454</v>
      </c>
      <c r="EN40" s="59">
        <f>AVERAGE(Month!$EF40:EN40)</f>
        <v>70.93711527</v>
      </c>
      <c r="EO40" s="59">
        <f>AVERAGE(Month!$EF40:EO40)</f>
        <v>71.00489443</v>
      </c>
      <c r="EP40" s="59">
        <f>AVERAGE(Month!$EF40:EP40)</f>
        <v>71.17604684</v>
      </c>
      <c r="EQ40" s="59">
        <f>AVERAGE(Month!$EF40:EQ40)</f>
        <v>71.14623538</v>
      </c>
      <c r="ER40" s="59">
        <f>AVERAGE(Month!$ER40:ER40)</f>
        <v>70.90972148</v>
      </c>
      <c r="ES40" s="59">
        <f>AVERAGE(Month!$ER40:ES40)</f>
        <v>69.75706164</v>
      </c>
      <c r="ET40" s="59">
        <f>AVERAGE(Month!$ER40:ET40)</f>
        <v>70.42031096</v>
      </c>
      <c r="EU40" s="59">
        <f>AVERAGE(Month!$ER40:EU40)</f>
        <v>71.18534408</v>
      </c>
      <c r="EV40" s="59">
        <f>AVERAGE(Month!$ER40:EV40)</f>
        <v>72.62810462</v>
      </c>
      <c r="EW40" s="59">
        <f>AVERAGE(Month!$ER40:EW40)</f>
        <v>73.3137169</v>
      </c>
      <c r="EX40" s="59">
        <f>AVERAGE(Month!$ER40:EX40)</f>
        <v>74.06651537</v>
      </c>
      <c r="EY40" s="59">
        <f>AVERAGE(Month!$ER40:EY40)</f>
        <v>74.49676455</v>
      </c>
      <c r="EZ40" s="59">
        <f>AVERAGE(Month!$ER40:EZ40)</f>
        <v>74.71100436</v>
      </c>
      <c r="FA40" s="59">
        <f>AVERAGE(Month!$ER40:FA40)</f>
        <v>74.97954025</v>
      </c>
      <c r="FB40" s="59">
        <f>AVERAGE(Month!$ER40:FB40)</f>
        <v>74.96302327</v>
      </c>
      <c r="FC40" s="59">
        <f>AVERAGE(Month!$ER40:FC40)</f>
        <v>74.9609601</v>
      </c>
      <c r="FD40" s="59">
        <f>AVERAGE(Month!$FD40:FD40)</f>
        <v>77.82880435</v>
      </c>
      <c r="FE40" s="59">
        <f>AVERAGE(Month!$FD40:FE40)</f>
        <v>75.08963411</v>
      </c>
      <c r="FF40" s="59">
        <f>AVERAGE(Month!$FD40:FF40)</f>
        <v>74.55130154</v>
      </c>
      <c r="FG40" s="59">
        <f>AVERAGE(Month!$FD40:FG40)</f>
        <v>73.88972101</v>
      </c>
      <c r="FH40" s="59">
        <f>AVERAGE(Month!$FD40:FH40)</f>
        <v>74.43726567</v>
      </c>
      <c r="FI40" s="59">
        <f>AVERAGE(Month!$FD40:FI40)</f>
        <v>75.08785231</v>
      </c>
      <c r="FJ40" s="59">
        <f>AVERAGE(Month!$FD40:FJ40)</f>
        <v>75.53933338</v>
      </c>
      <c r="FK40" s="59">
        <f>AVERAGE(Month!$FD40:FK40)</f>
        <v>75.96700727</v>
      </c>
      <c r="FL40" s="59">
        <f>AVERAGE(Month!$FD40:FL40)</f>
        <v>75.93133858</v>
      </c>
      <c r="FM40" s="59">
        <f>AVERAGE(Month!$FD40:FM40)</f>
        <v>76.28853331</v>
      </c>
      <c r="FN40" s="59">
        <f>AVERAGE(Month!$FD40:FN40)</f>
        <v>76.5754825</v>
      </c>
      <c r="FO40" s="59">
        <f>AVERAGE(Month!$FD40:FO40)</f>
        <v>76.6045707</v>
      </c>
      <c r="FP40" s="59">
        <f>AVERAGE(Month!$FP40:FP40)</f>
        <v>78.81313131</v>
      </c>
      <c r="FQ40" s="59">
        <f>AVERAGE(Month!$FP40:FQ40)</f>
        <v>76.97931144</v>
      </c>
      <c r="FR40" s="59">
        <f>AVERAGE(Month!$FP40:FR40)</f>
        <v>75.46243206</v>
      </c>
      <c r="FS40" s="59">
        <f>AVERAGE(Month!$FP40:FS40)</f>
        <v>76.67696195</v>
      </c>
      <c r="FT40" s="59">
        <f>AVERAGE(Month!$FP40:FT40)</f>
        <v>78.06072901</v>
      </c>
      <c r="FU40" s="59">
        <f>AVERAGE(Month!$FP40:FU40)</f>
        <v>79.53989403</v>
      </c>
      <c r="FV40" s="59">
        <f>AVERAGE(Month!$FP40:FV40)</f>
        <v>80.42182378</v>
      </c>
      <c r="FW40" s="59">
        <f>AVERAGE(Month!$FP40:FW40)</f>
        <v>81.62972908</v>
      </c>
      <c r="FX40" s="59">
        <f>AVERAGE(Month!$FP40:FX40)</f>
        <v>82.58663338</v>
      </c>
      <c r="FY40" s="59">
        <f>AVERAGE(Month!$FP40:FY40)</f>
        <v>83.10720606</v>
      </c>
      <c r="FZ40" s="59">
        <f>AVERAGE(Month!$FP40:FZ40)</f>
        <v>83.96154283</v>
      </c>
      <c r="GA40" s="59">
        <f>AVERAGE(Month!$FP40:GA40)</f>
        <v>84.67831614</v>
      </c>
      <c r="GB40" s="59">
        <f>AVERAGE(Month!$GB40:GB40)</f>
        <v>90.91282112</v>
      </c>
      <c r="GC40" s="59">
        <f>AVERAGE(Month!$GB40:GC40)</f>
        <v>89.63782915</v>
      </c>
      <c r="GD40" s="59">
        <f>AVERAGE(Month!$GB40:GD40)</f>
        <v>88.30950161</v>
      </c>
      <c r="GE40" s="59">
        <f>AVERAGE(Month!$GB40:GE40)</f>
        <v>87.32886057</v>
      </c>
      <c r="GF40" s="59">
        <f>AVERAGE(Month!$GB40:GF40)</f>
        <v>86.64785949</v>
      </c>
      <c r="GG40" s="59">
        <f>AVERAGE(Month!$GB40:GG40)</f>
        <v>86.54532372</v>
      </c>
      <c r="GH40" s="59">
        <f>AVERAGE(Month!$GB40:GH40)</f>
        <v>86.94887197</v>
      </c>
      <c r="GI40" s="59">
        <f>AVERAGE(Month!$GB40:GI40)</f>
        <v>87.39896771</v>
      </c>
      <c r="GJ40" s="59">
        <f>AVERAGE(Month!$GB40:GJ40)</f>
        <v>87.64538238</v>
      </c>
      <c r="GK40" s="59">
        <f>AVERAGE(Month!$GB40:GK40)</f>
        <v>88.00384051</v>
      </c>
      <c r="GL40" s="59">
        <f>AVERAGE(Month!$GB40:GL40)</f>
        <v>88.31177665</v>
      </c>
      <c r="GM40" s="59">
        <f>AVERAGE(Month!$GB40:GM40)</f>
        <v>88.14007643</v>
      </c>
      <c r="GN40" s="59">
        <f>AVERAGE(Month!$GN40:GN40)</f>
        <v>87.28553358</v>
      </c>
      <c r="GO40" s="59">
        <f>AVERAGE(Month!$GN40:GO40)</f>
        <v>85.02576463</v>
      </c>
      <c r="GP40" s="59">
        <f>AVERAGE(Month!$GN40:GP40)</f>
        <v>85.59710839</v>
      </c>
      <c r="GQ40" s="59">
        <f>AVERAGE(Month!$GN40:GQ40)</f>
        <v>85.90538367</v>
      </c>
      <c r="GR40" s="59">
        <f>AVERAGE(Month!$GN40:GR40)</f>
        <v>86.07767336</v>
      </c>
      <c r="GS40" s="59">
        <f>AVERAGE(Month!$GN40:GS40)</f>
        <v>86.69721337</v>
      </c>
      <c r="GT40" s="59">
        <f>AVERAGE(Month!$GN40:GT40)</f>
        <v>87.82672079</v>
      </c>
      <c r="GU40" s="59">
        <f>AVERAGE(Month!$GN40:GU40)</f>
        <v>88.39724574</v>
      </c>
      <c r="GV40" s="59">
        <f>AVERAGE(Month!$GN40:GV40)</f>
        <v>88.82648646</v>
      </c>
      <c r="GW40" s="59">
        <f>AVERAGE(Month!$GN40:GW40)</f>
        <v>89.12826839</v>
      </c>
      <c r="GX40" s="59">
        <f>AVERAGE(Month!$GN40:GX40)</f>
        <v>89.3477283</v>
      </c>
      <c r="GY40" s="59">
        <f>AVERAGE(Month!$GN40:GY40)</f>
        <v>89.43140878</v>
      </c>
      <c r="GZ40" s="165">
        <f>AVERAGE(Month!$GZ40:GZ40)</f>
        <v>87.12719786</v>
      </c>
      <c r="HA40" s="165">
        <f>AVERAGE(Month!$GZ40:HA40)</f>
        <v>87.51300369</v>
      </c>
      <c r="HB40" s="165">
        <f>AVERAGE(Month!$GZ40:HB40)</f>
        <v>86.91888983</v>
      </c>
      <c r="HC40" s="165">
        <f>AVERAGE(Month!$GZ40:HC40)</f>
        <v>87.66577472</v>
      </c>
      <c r="HD40" s="165">
        <f>AVERAGE(Month!$GZ40:HD40)</f>
        <v>88.3686641</v>
      </c>
      <c r="HE40" s="165">
        <f>AVERAGE(Month!$GZ40:HE40)</f>
        <v>89.0196555</v>
      </c>
      <c r="HF40" s="165">
        <f>AVERAGE(Month!$GZ40:HF40)</f>
        <v>89.50393794</v>
      </c>
      <c r="HG40" s="165">
        <f>AVERAGE(Month!$GZ40:HG40)</f>
        <v>89.96477406</v>
      </c>
      <c r="HH40" s="165">
        <f>AVERAGE(Month!$GZ40:HH40)</f>
        <v>90.28667505</v>
      </c>
      <c r="HI40" s="165">
        <f>AVERAGE(Month!$GZ40:HI40)</f>
        <v>90.29213278</v>
      </c>
      <c r="HJ40" s="165">
        <f>AVERAGE(Month!$GZ40:HJ40)</f>
        <v>90.57698076</v>
      </c>
      <c r="HK40" s="165">
        <f>AVERAGE(Month!$GZ40:HK40)</f>
        <v>90.65286726</v>
      </c>
      <c r="HL40" s="165">
        <f>AVERAGE(Month!$HL40:HL40)</f>
        <v>89.5943656</v>
      </c>
      <c r="HM40" s="165">
        <f>AVERAGE(Month!$HL40:HM40)</f>
        <v>91.06681912</v>
      </c>
      <c r="HN40" s="165">
        <f>AVERAGE(Month!$HL40:HN40)</f>
        <v>90.29487942</v>
      </c>
      <c r="HO40" s="165">
        <f>AVERAGE(Month!$HL40:HO40)</f>
        <v>89.92440956</v>
      </c>
      <c r="HP40" s="165">
        <f>AVERAGE(Month!$HL40:HP40)</f>
        <v>89.63792765</v>
      </c>
      <c r="HQ40" s="165">
        <f>AVERAGE(Month!$HL40:HQ40)</f>
        <v>90.80360637</v>
      </c>
      <c r="HR40" s="165">
        <f>AVERAGE(Month!$HL40:HR40)</f>
        <v>91.35180546</v>
      </c>
      <c r="HS40" s="165">
        <f>AVERAGE(Month!$HL40:HS40)</f>
        <v>91.87870478</v>
      </c>
      <c r="HT40" s="205"/>
      <c r="HU40" s="205"/>
      <c r="HV40" s="205"/>
    </row>
    <row r="41" ht="15.75" customHeight="1">
      <c r="A41" s="190">
        <f t="shared" si="3"/>
        <v>37</v>
      </c>
      <c r="B41" s="97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105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105"/>
      <c r="DH41" s="105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5"/>
      <c r="EB41" s="105"/>
      <c r="EC41" s="105"/>
      <c r="ED41" s="105"/>
      <c r="EE41" s="105"/>
      <c r="EF41" s="105"/>
      <c r="EG41" s="105"/>
      <c r="EH41" s="105"/>
      <c r="EI41" s="105"/>
      <c r="EJ41" s="105"/>
      <c r="EK41" s="105"/>
      <c r="EL41" s="105"/>
      <c r="EM41" s="105"/>
      <c r="EN41" s="105"/>
      <c r="EO41" s="105"/>
      <c r="EP41" s="105"/>
      <c r="EQ41" s="105"/>
      <c r="ER41" s="105"/>
      <c r="ES41" s="105"/>
      <c r="ET41" s="105"/>
      <c r="EU41" s="105"/>
      <c r="EV41" s="105"/>
      <c r="EW41" s="105"/>
      <c r="EX41" s="105"/>
      <c r="EY41" s="105"/>
      <c r="EZ41" s="105"/>
      <c r="FA41" s="105"/>
      <c r="FB41" s="105"/>
      <c r="FC41" s="105"/>
      <c r="FD41" s="105"/>
      <c r="FE41" s="105"/>
      <c r="FF41" s="105"/>
      <c r="FG41" s="105"/>
      <c r="FH41" s="105"/>
      <c r="FI41" s="105"/>
      <c r="FJ41" s="105"/>
      <c r="FK41" s="105"/>
      <c r="FL41" s="105"/>
      <c r="FM41" s="105"/>
      <c r="FN41" s="105"/>
      <c r="FO41" s="105"/>
      <c r="FP41" s="105"/>
      <c r="FQ41" s="105"/>
      <c r="FR41" s="105"/>
      <c r="FS41" s="105"/>
      <c r="FT41" s="105"/>
      <c r="FU41" s="105"/>
      <c r="FV41" s="105"/>
      <c r="FW41" s="105"/>
      <c r="FX41" s="105"/>
      <c r="FY41" s="105"/>
      <c r="FZ41" s="105"/>
      <c r="GA41" s="105"/>
      <c r="GB41" s="105"/>
      <c r="GC41" s="105"/>
      <c r="GD41" s="105"/>
      <c r="GE41" s="105"/>
      <c r="GF41" s="105"/>
      <c r="GG41" s="105"/>
      <c r="GH41" s="105"/>
      <c r="GI41" s="105"/>
      <c r="GJ41" s="105"/>
      <c r="GK41" s="105"/>
      <c r="GL41" s="105"/>
      <c r="GM41" s="105"/>
      <c r="GN41" s="105"/>
      <c r="GO41" s="105"/>
      <c r="GP41" s="105"/>
      <c r="GQ41" s="105"/>
      <c r="GR41" s="105"/>
      <c r="GS41" s="105"/>
      <c r="GT41" s="105"/>
      <c r="GU41" s="105"/>
      <c r="GV41" s="105"/>
      <c r="GW41" s="105"/>
      <c r="GX41" s="105"/>
      <c r="GY41" s="105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96"/>
      <c r="HU41" s="196"/>
      <c r="HV41" s="196"/>
    </row>
    <row r="42" ht="13.5" customHeight="1">
      <c r="A42" s="190">
        <f t="shared" si="3"/>
        <v>38</v>
      </c>
      <c r="B42" s="98" t="s">
        <v>34</v>
      </c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205"/>
      <c r="HU42" s="205"/>
      <c r="HV42" s="205"/>
    </row>
    <row r="43" ht="12.75" customHeight="1">
      <c r="A43" s="190">
        <f t="shared" si="3"/>
        <v>39</v>
      </c>
      <c r="B43" s="110" t="s">
        <v>35</v>
      </c>
      <c r="C43" s="99"/>
      <c r="D43" s="99">
        <f>SUM(Month!$D43:D43)</f>
        <v>0</v>
      </c>
      <c r="E43" s="99">
        <f>SUM(Month!$D43:E43)</f>
        <v>0</v>
      </c>
      <c r="F43" s="99">
        <f>SUM(Month!$D43:F43)</f>
        <v>0</v>
      </c>
      <c r="G43" s="99">
        <f>SUM(Month!$D43:G43)</f>
        <v>0</v>
      </c>
      <c r="H43" s="99">
        <f>SUM(Month!$D43:H43)</f>
        <v>0</v>
      </c>
      <c r="I43" s="99">
        <f>SUM(Month!$D43:I43)</f>
        <v>0</v>
      </c>
      <c r="J43" s="99">
        <f>SUM(Month!$D43:J43)</f>
        <v>0</v>
      </c>
      <c r="K43" s="99">
        <f>SUM(Month!$D43:K43)</f>
        <v>0</v>
      </c>
      <c r="L43" s="99">
        <f>SUM(Month!$D43:L43)</f>
        <v>0</v>
      </c>
      <c r="M43" s="99">
        <f>SUM(Month!$D43:M43)</f>
        <v>0</v>
      </c>
      <c r="N43" s="99">
        <f>SUM(Month!$D43:N43)</f>
        <v>0</v>
      </c>
      <c r="O43" s="99">
        <f>SUM(Month!$D43:O43)</f>
        <v>0</v>
      </c>
      <c r="P43" s="99">
        <f>SUM(Month!$P43:P43)</f>
        <v>0</v>
      </c>
      <c r="Q43" s="99">
        <f>SUM(Month!$P43:Q43)</f>
        <v>0</v>
      </c>
      <c r="R43" s="99">
        <f>SUM(Month!$P43:R43)</f>
        <v>0</v>
      </c>
      <c r="S43" s="99">
        <f>SUM(Month!$P43:S43)</f>
        <v>0</v>
      </c>
      <c r="T43" s="99">
        <f>SUM(Month!$P43:T43)</f>
        <v>0</v>
      </c>
      <c r="U43" s="99">
        <f>SUM(Month!$P43:U43)</f>
        <v>0</v>
      </c>
      <c r="V43" s="99">
        <f>SUM(Month!$P43:V43)</f>
        <v>0</v>
      </c>
      <c r="W43" s="99">
        <f>SUM(Month!$P43:W43)</f>
        <v>0</v>
      </c>
      <c r="X43" s="99">
        <f>SUM(Month!$P43:X43)</f>
        <v>0</v>
      </c>
      <c r="Y43" s="99">
        <f>SUM(Month!$P43:Y43)</f>
        <v>0</v>
      </c>
      <c r="Z43" s="99">
        <f>SUM(Month!$P43:Z43)</f>
        <v>0</v>
      </c>
      <c r="AA43" s="99">
        <f>SUM(Month!$P43:AA43)</f>
        <v>0</v>
      </c>
      <c r="AB43" s="99">
        <f>SUM(Month!$AB43:AB43)</f>
        <v>0</v>
      </c>
      <c r="AC43" s="99">
        <f>SUM(Month!$AB43:AC43)</f>
        <v>0</v>
      </c>
      <c r="AD43" s="99">
        <f>SUM(Month!$AB43:AD43)</f>
        <v>0</v>
      </c>
      <c r="AE43" s="99">
        <f>SUM(Month!$AB43:AE43)</f>
        <v>0</v>
      </c>
      <c r="AF43" s="99">
        <f>SUM(Month!$AB43:AF43)</f>
        <v>0</v>
      </c>
      <c r="AG43" s="99">
        <f>SUM(Month!$AB43:AG43)</f>
        <v>0</v>
      </c>
      <c r="AH43" s="99">
        <f>SUM(Month!$AB43:AH43)</f>
        <v>0</v>
      </c>
      <c r="AI43" s="99">
        <f>SUM(Month!$AB43:AI43)</f>
        <v>0</v>
      </c>
      <c r="AJ43" s="99">
        <f>SUM(Month!$AB43:AJ43)</f>
        <v>0</v>
      </c>
      <c r="AK43" s="99">
        <f>SUM(Month!$AB43:AK43)</f>
        <v>0</v>
      </c>
      <c r="AL43" s="99">
        <f>SUM(Month!$AB43:AL43)</f>
        <v>0</v>
      </c>
      <c r="AM43" s="99">
        <f>SUM(Month!$AB43:AM43)</f>
        <v>0</v>
      </c>
      <c r="AN43" s="99">
        <f>SUM(Month!$AN43:AN43)</f>
        <v>0</v>
      </c>
      <c r="AO43" s="99">
        <f>SUM(Month!$AN43:AO43)</f>
        <v>0</v>
      </c>
      <c r="AP43" s="99">
        <f>SUM(Month!$AN43:AP43)</f>
        <v>0</v>
      </c>
      <c r="AQ43" s="99">
        <f>SUM(Month!$AN43:AQ43)</f>
        <v>0</v>
      </c>
      <c r="AR43" s="99">
        <f>SUM(Month!$AN43:AR43)</f>
        <v>0</v>
      </c>
      <c r="AS43" s="99">
        <f>SUM(Month!$AN43:AS43)</f>
        <v>0</v>
      </c>
      <c r="AT43" s="99">
        <f>SUM(Month!$AN43:AT43)</f>
        <v>0</v>
      </c>
      <c r="AU43" s="99">
        <f>SUM(Month!$AN43:AU43)</f>
        <v>0</v>
      </c>
      <c r="AV43" s="99">
        <f>SUM(Month!$AN43:AV43)</f>
        <v>0</v>
      </c>
      <c r="AW43" s="99">
        <f>SUM(Month!$AN43:AW43)</f>
        <v>0</v>
      </c>
      <c r="AX43" s="99">
        <f>SUM(Month!$AN43:AX43)</f>
        <v>0</v>
      </c>
      <c r="AY43" s="99">
        <f>SUM(Month!$AN43:AY43)</f>
        <v>0</v>
      </c>
      <c r="AZ43" s="99">
        <f>SUM(Month!$AZ43:AZ43)</f>
        <v>0</v>
      </c>
      <c r="BA43" s="99">
        <f>SUM(Month!$AZ43:BA43)</f>
        <v>0</v>
      </c>
      <c r="BB43" s="99">
        <f>SUM(Month!$AZ43:BB43)</f>
        <v>0</v>
      </c>
      <c r="BC43" s="99">
        <f>SUM(Month!$AZ43:BC43)</f>
        <v>0</v>
      </c>
      <c r="BD43" s="99">
        <f>SUM(Month!$AZ43:BD43)</f>
        <v>0</v>
      </c>
      <c r="BE43" s="99">
        <f>SUM(Month!$AZ43:BE43)</f>
        <v>0</v>
      </c>
      <c r="BF43" s="99">
        <f>SUM(Month!$AZ43:BF43)</f>
        <v>0</v>
      </c>
      <c r="BG43" s="99">
        <f>SUM(Month!$AZ43:BG43)</f>
        <v>0</v>
      </c>
      <c r="BH43" s="99">
        <f>SUM(Month!$AZ43:BH43)</f>
        <v>0</v>
      </c>
      <c r="BI43" s="99">
        <f>SUM(Month!$AZ43:BI43)</f>
        <v>0</v>
      </c>
      <c r="BJ43" s="99">
        <f>SUM(Month!$AZ43:BJ43)</f>
        <v>0</v>
      </c>
      <c r="BK43" s="99">
        <f>SUM(Month!$AZ43:BK43)</f>
        <v>0</v>
      </c>
      <c r="BL43" s="99">
        <f>SUM(Month!$BL43:BL43)</f>
        <v>191</v>
      </c>
      <c r="BM43" s="99">
        <f>SUM(Month!$BL43:BM43)</f>
        <v>383</v>
      </c>
      <c r="BN43" s="99">
        <f>SUM(Month!$BL43:BN43)</f>
        <v>563</v>
      </c>
      <c r="BO43" s="99">
        <f>SUM(Month!$BL43:BO43)</f>
        <v>764</v>
      </c>
      <c r="BP43" s="99">
        <f>SUM(Month!$BL43:BP43)</f>
        <v>958</v>
      </c>
      <c r="BQ43" s="99">
        <f>SUM(Month!$BL43:BQ43)</f>
        <v>1170</v>
      </c>
      <c r="BR43" s="99">
        <f>SUM(Month!$BL43:BR43)</f>
        <v>1388</v>
      </c>
      <c r="BS43" s="99">
        <f>SUM(Month!$BL43:BS43)</f>
        <v>1610</v>
      </c>
      <c r="BT43" s="99">
        <f>SUM(Month!$BL43:BT43)</f>
        <v>1842</v>
      </c>
      <c r="BU43" s="99">
        <f>SUM(Month!$BL43:BU43)</f>
        <v>1982</v>
      </c>
      <c r="BV43" s="99">
        <f>SUM(Month!$BL43:BV43)</f>
        <v>2116</v>
      </c>
      <c r="BW43" s="99">
        <f>SUM(Month!$BL43:BW43)</f>
        <v>2229</v>
      </c>
      <c r="BX43" s="99">
        <f>SUM(Month!$BX43:BX43)</f>
        <v>86</v>
      </c>
      <c r="BY43" s="99">
        <f>SUM(Month!$BX43:BY43)</f>
        <v>175</v>
      </c>
      <c r="BZ43" s="99">
        <f>SUM(Month!$BX43:BZ43)</f>
        <v>275</v>
      </c>
      <c r="CA43" s="99">
        <f>SUM(Month!$BX43:CA43)</f>
        <v>393</v>
      </c>
      <c r="CB43" s="99">
        <f>SUM(Month!$BX43:CB43)</f>
        <v>465</v>
      </c>
      <c r="CC43" s="99">
        <f>SUM(Month!$BX43:CC43)</f>
        <v>523</v>
      </c>
      <c r="CD43" s="99">
        <f>SUM(Month!$BX43:CD43)</f>
        <v>604</v>
      </c>
      <c r="CE43" s="99">
        <f>SUM(Month!$BX43:CE43)</f>
        <v>680</v>
      </c>
      <c r="CF43" s="99">
        <f>SUM(Month!$BX43:CF43)</f>
        <v>753</v>
      </c>
      <c r="CG43" s="99">
        <f>SUM(Month!$BX43:CG43)</f>
        <v>824</v>
      </c>
      <c r="CH43" s="99">
        <f>SUM(Month!$BX43:CH43)</f>
        <v>900</v>
      </c>
      <c r="CI43" s="99">
        <f>SUM(Month!$BX43:CI43)</f>
        <v>961</v>
      </c>
      <c r="CJ43" s="99">
        <f>SUM(Month!$CJ43:CJ43)</f>
        <v>94</v>
      </c>
      <c r="CK43" s="99">
        <f>SUM(Month!$CJ43:CK43)</f>
        <v>204</v>
      </c>
      <c r="CL43" s="99">
        <f>SUM(Month!$CJ43:CL43)</f>
        <v>293</v>
      </c>
      <c r="CM43" s="99">
        <f>SUM(Month!$CJ43:CM43)</f>
        <v>414</v>
      </c>
      <c r="CN43" s="99">
        <f>SUM(Month!$CJ43:CN43)</f>
        <v>539</v>
      </c>
      <c r="CO43" s="99">
        <f>SUM(Month!$CJ43:CO43)</f>
        <v>652</v>
      </c>
      <c r="CP43" s="99">
        <f>SUM(Month!$CJ43:CP43)</f>
        <v>790</v>
      </c>
      <c r="CQ43" s="99">
        <f>SUM(Month!$CJ43:CQ43)</f>
        <v>927</v>
      </c>
      <c r="CR43" s="99">
        <f>SUM(Month!$CJ43:CR43)</f>
        <v>1062</v>
      </c>
      <c r="CS43" s="99">
        <f>SUM(Month!$CJ43:CS43)</f>
        <v>1210</v>
      </c>
      <c r="CT43" s="99">
        <f>SUM(Month!$CJ43:CT43)</f>
        <v>1326</v>
      </c>
      <c r="CU43" s="99">
        <f>SUM(Month!$CJ43:CU43)</f>
        <v>1427</v>
      </c>
      <c r="CV43" s="99">
        <f>SUM(Month!$CV43:CV43)</f>
        <v>142</v>
      </c>
      <c r="CW43" s="99">
        <f>SUM(Month!$CV43:CW43)</f>
        <v>283</v>
      </c>
      <c r="CX43" s="99">
        <f>SUM(Month!$CV43:CX43)</f>
        <v>389</v>
      </c>
      <c r="CY43" s="99">
        <f>SUM(Month!$CV43:CY43)</f>
        <v>503</v>
      </c>
      <c r="CZ43" s="99">
        <f>SUM(Month!$CV43:CZ43)</f>
        <v>621</v>
      </c>
      <c r="DA43" s="99">
        <f>SUM(Month!$CV43:DA43)</f>
        <v>752</v>
      </c>
      <c r="DB43" s="99">
        <f>SUM(Month!$CV43:DB43)</f>
        <v>879</v>
      </c>
      <c r="DC43" s="99">
        <f>SUM(Month!$CV43:DC43)</f>
        <v>996</v>
      </c>
      <c r="DD43" s="99">
        <f>SUM(Month!$CV43:DD43)</f>
        <v>1060</v>
      </c>
      <c r="DE43" s="99">
        <f>SUM(Month!$CV43:DE43)</f>
        <v>1124</v>
      </c>
      <c r="DF43" s="99">
        <f>SUM(Month!$CV43:DF43)</f>
        <v>1187</v>
      </c>
      <c r="DG43" s="99">
        <f>SUM(Month!$CV43:DG43)</f>
        <v>1257</v>
      </c>
      <c r="DH43" s="99">
        <f>SUM(Month!$DH43:DH43)</f>
        <v>66</v>
      </c>
      <c r="DI43" s="99">
        <f>SUM(Month!$DH43:DI43)</f>
        <v>138</v>
      </c>
      <c r="DJ43" s="99">
        <f>SUM(Month!$DH43:DJ43)</f>
        <v>201</v>
      </c>
      <c r="DK43" s="99">
        <f>SUM(Month!$DH43:DK43)</f>
        <v>260</v>
      </c>
      <c r="DL43" s="99">
        <f>SUM(Month!$DH43:DL43)</f>
        <v>330</v>
      </c>
      <c r="DM43" s="99">
        <f>SUM(Month!$DH43:DM43)</f>
        <v>411</v>
      </c>
      <c r="DN43" s="99">
        <f>SUM(Month!$DH43:DN43)</f>
        <v>488</v>
      </c>
      <c r="DO43" s="99">
        <f>SUM(Month!$DH43:DO43)</f>
        <v>547</v>
      </c>
      <c r="DP43" s="99">
        <f>SUM(Month!$DH43:DP43)</f>
        <v>618</v>
      </c>
      <c r="DQ43" s="99">
        <f>SUM(Month!$DH43:DQ43)</f>
        <v>698</v>
      </c>
      <c r="DR43" s="99">
        <f>SUM(Month!$DH43:DR43)</f>
        <v>762</v>
      </c>
      <c r="DS43" s="99">
        <f>SUM(Month!$DH43:DS43)</f>
        <v>838</v>
      </c>
      <c r="DT43" s="99">
        <f>SUM(Month!$DT43:DT43)</f>
        <v>84</v>
      </c>
      <c r="DU43" s="99">
        <f>SUM(Month!$DT43:DU43)</f>
        <v>170</v>
      </c>
      <c r="DV43" s="99">
        <f>SUM(Month!$DT43:DV43)</f>
        <v>235</v>
      </c>
      <c r="DW43" s="99">
        <f>SUM(Month!$DT43:DW43)</f>
        <v>307</v>
      </c>
      <c r="DX43" s="99">
        <f>SUM(Month!$DT43:DX43)</f>
        <v>377</v>
      </c>
      <c r="DY43" s="99">
        <f>SUM(Month!$DT43:DY43)</f>
        <v>424</v>
      </c>
      <c r="DZ43" s="99">
        <f>SUM(Month!$DT43:DZ43)</f>
        <v>476</v>
      </c>
      <c r="EA43" s="99">
        <f>SUM(Month!$DT43:EA43)</f>
        <v>515</v>
      </c>
      <c r="EB43" s="99">
        <f>SUM(Month!$DT43:EB43)</f>
        <v>549</v>
      </c>
      <c r="EC43" s="99">
        <f>SUM(Month!$DT43:EC43)</f>
        <v>587</v>
      </c>
      <c r="ED43" s="99">
        <f>SUM(Month!$DT43:ED43)</f>
        <v>624</v>
      </c>
      <c r="EE43" s="99">
        <f>SUM(Month!$DT43:EE43)</f>
        <v>651</v>
      </c>
      <c r="EF43" s="99">
        <f>SUM(Month!$EF43:EF43)</f>
        <v>29</v>
      </c>
      <c r="EG43" s="99">
        <f>SUM(Month!$EF43:EG43)</f>
        <v>64</v>
      </c>
      <c r="EH43" s="99">
        <f>SUM(Month!$EF43:EH43)</f>
        <v>89</v>
      </c>
      <c r="EI43" s="99">
        <f>SUM(Month!$EF43:EI43)</f>
        <v>122</v>
      </c>
      <c r="EJ43" s="99">
        <f>SUM(Month!$EF43:EJ43)</f>
        <v>148</v>
      </c>
      <c r="EK43" s="99">
        <f>SUM(Month!$EF43:EK43)</f>
        <v>178</v>
      </c>
      <c r="EL43" s="99">
        <f>SUM(Month!$EF43:EL43)</f>
        <v>208</v>
      </c>
      <c r="EM43" s="99">
        <f>SUM(Month!$EF43:EM43)</f>
        <v>239</v>
      </c>
      <c r="EN43" s="99">
        <f>SUM(Month!$EF43:EN43)</f>
        <v>271</v>
      </c>
      <c r="EO43" s="99">
        <f>SUM(Month!$EF43:EO43)</f>
        <v>308</v>
      </c>
      <c r="EP43" s="99">
        <f>SUM(Month!$EF43:EP43)</f>
        <v>345</v>
      </c>
      <c r="EQ43" s="99">
        <f>SUM(Month!$EF43:EQ43)</f>
        <v>394</v>
      </c>
      <c r="ER43" s="99">
        <f>SUM(Month!$ER43:ER43)</f>
        <v>53</v>
      </c>
      <c r="ES43" s="99">
        <f>SUM(Month!$ER43:ES43)</f>
        <v>115</v>
      </c>
      <c r="ET43" s="99">
        <f>SUM(Month!$ER43:ET43)</f>
        <v>175</v>
      </c>
      <c r="EU43" s="99">
        <f>SUM(Month!$ER43:EU43)</f>
        <v>249</v>
      </c>
      <c r="EV43" s="99">
        <f>SUM(Month!$ER43:EV43)</f>
        <v>297</v>
      </c>
      <c r="EW43" s="99">
        <f>SUM(Month!$ER43:EW43)</f>
        <v>358</v>
      </c>
      <c r="EX43" s="99">
        <f>SUM(Month!$ER43:EX43)</f>
        <v>412</v>
      </c>
      <c r="EY43" s="99">
        <f>SUM(Month!$ER43:EY43)</f>
        <v>465</v>
      </c>
      <c r="EZ43" s="99">
        <f>SUM(Month!$ER43:EZ43)</f>
        <v>513</v>
      </c>
      <c r="FA43" s="99">
        <f>SUM(Month!$ER43:FA43)</f>
        <v>570</v>
      </c>
      <c r="FB43" s="99">
        <f>SUM(Month!$ER43:FB43)</f>
        <v>613</v>
      </c>
      <c r="FC43" s="99">
        <f>SUM(Month!$ER43:FC43)</f>
        <v>670</v>
      </c>
      <c r="FD43" s="99">
        <f>SUM(Month!$FD43:FD43)</f>
        <v>55</v>
      </c>
      <c r="FE43" s="99">
        <f>SUM(Month!$FD43:FE43)</f>
        <v>114</v>
      </c>
      <c r="FF43" s="99">
        <f>SUM(Month!$FD43:FF43)</f>
        <v>193</v>
      </c>
      <c r="FG43" s="99">
        <f>SUM(Month!$FD43:FG43)</f>
        <v>270</v>
      </c>
      <c r="FH43" s="99">
        <f>SUM(Month!$FD43:FH43)</f>
        <v>360</v>
      </c>
      <c r="FI43" s="99">
        <f>SUM(Month!$FD43:FI43)</f>
        <v>458</v>
      </c>
      <c r="FJ43" s="99">
        <f>SUM(Month!$FD43:FJ43)</f>
        <v>526</v>
      </c>
      <c r="FK43" s="99">
        <f>SUM(Month!$FD43:FK43)</f>
        <v>587</v>
      </c>
      <c r="FL43" s="99">
        <f>SUM(Month!$FD43:FL43)</f>
        <v>637</v>
      </c>
      <c r="FM43" s="99">
        <f>SUM(Month!$FD43:FM43)</f>
        <v>685</v>
      </c>
      <c r="FN43" s="99">
        <f>SUM(Month!$FD43:FN43)</f>
        <v>718</v>
      </c>
      <c r="FO43" s="99">
        <f>SUM(Month!$FD43:FO43)</f>
        <v>762</v>
      </c>
      <c r="FP43" s="99">
        <f>SUM(Month!$FP43:FP43)</f>
        <v>55</v>
      </c>
      <c r="FQ43" s="99">
        <f>SUM(Month!$FP43:FQ43)</f>
        <v>137</v>
      </c>
      <c r="FR43" s="99">
        <f>SUM(Month!$FP43:FR43)</f>
        <v>173</v>
      </c>
      <c r="FS43" s="99">
        <f>SUM(Month!$FP43:FS43)</f>
        <v>218</v>
      </c>
      <c r="FT43" s="99">
        <f>SUM(Month!$FP43:FT43)</f>
        <v>270</v>
      </c>
      <c r="FU43" s="99">
        <f>SUM(Month!$FP43:FU43)</f>
        <v>323</v>
      </c>
      <c r="FV43" s="99">
        <f>SUM(Month!$FP43:FV43)</f>
        <v>367</v>
      </c>
      <c r="FW43" s="99">
        <f>SUM(Month!$FP43:FW43)</f>
        <v>411</v>
      </c>
      <c r="FX43" s="99">
        <f>SUM(Month!$FP43:FX43)</f>
        <v>461</v>
      </c>
      <c r="FY43" s="99">
        <f>SUM(Month!$FP43:FY43)</f>
        <v>512</v>
      </c>
      <c r="FZ43" s="99">
        <f>SUM(Month!$FP43:FZ43)</f>
        <v>550</v>
      </c>
      <c r="GA43" s="99">
        <f>SUM(Month!$FP43:GA43)</f>
        <v>583</v>
      </c>
      <c r="GB43" s="99">
        <f>SUM(Month!$GB43:GB43)</f>
        <v>41</v>
      </c>
      <c r="GC43" s="99">
        <f>SUM(Month!$GB43:GC43)</f>
        <v>83</v>
      </c>
      <c r="GD43" s="99">
        <f>SUM(Month!$GB43:GD43)</f>
        <v>122</v>
      </c>
      <c r="GE43" s="99">
        <f>SUM(Month!$GB43:GE43)</f>
        <v>165</v>
      </c>
      <c r="GF43" s="99">
        <f>SUM(Month!$GB43:GF43)</f>
        <v>217</v>
      </c>
      <c r="GG43" s="99">
        <f>SUM(Month!$GB43:GG43)</f>
        <v>255</v>
      </c>
      <c r="GH43" s="99">
        <f>SUM(Month!$GB43:GH43)</f>
        <v>302</v>
      </c>
      <c r="GI43" s="99">
        <f>SUM(Month!$GB43:GI43)</f>
        <v>357</v>
      </c>
      <c r="GJ43" s="99">
        <f>SUM(Month!$GB43:GJ43)</f>
        <v>411</v>
      </c>
      <c r="GK43" s="99">
        <f>SUM(Month!$GB43:GK43)</f>
        <v>474</v>
      </c>
      <c r="GL43" s="99">
        <f>SUM(Month!$GB43:GL43)</f>
        <v>539</v>
      </c>
      <c r="GM43" s="99">
        <f>SUM(Month!$GB43:GM43)</f>
        <v>601</v>
      </c>
      <c r="GN43" s="99">
        <f>SUM(Month!$GN43:GN43)</f>
        <v>51</v>
      </c>
      <c r="GO43" s="99">
        <f>SUM(Month!$GN43:GO43)</f>
        <v>98</v>
      </c>
      <c r="GP43" s="99">
        <f>SUM(Month!$GN43:GP43)</f>
        <v>150</v>
      </c>
      <c r="GQ43" s="99">
        <f>SUM(Month!$GN43:GQ43)</f>
        <v>205</v>
      </c>
      <c r="GR43" s="99">
        <f>SUM(Month!$GN43:GR43)</f>
        <v>269</v>
      </c>
      <c r="GS43" s="99">
        <f>SUM(Month!$GN43:GS43)</f>
        <v>329</v>
      </c>
      <c r="GT43" s="99">
        <f>SUM(Month!$GN43:GT43)</f>
        <v>381</v>
      </c>
      <c r="GU43" s="99">
        <f>SUM(Month!$GN43:GU43)</f>
        <v>453</v>
      </c>
      <c r="GV43" s="99">
        <f>SUM(Month!$GN43:GV43)</f>
        <v>538</v>
      </c>
      <c r="GW43" s="99">
        <f>SUM(Month!$GN43:GW43)</f>
        <v>620</v>
      </c>
      <c r="GX43" s="99">
        <f>SUM(Month!$GN43:GX43)</f>
        <v>719</v>
      </c>
      <c r="GY43" s="99">
        <f>SUM(Month!$GN43:GY43)</f>
        <v>785</v>
      </c>
      <c r="GZ43" s="88">
        <f>SUM(Month!$GZ43:GZ43)</f>
        <v>91</v>
      </c>
      <c r="HA43" s="88">
        <f>SUM(Month!$GZ43:HA43)</f>
        <v>176</v>
      </c>
      <c r="HB43" s="88">
        <f>SUM(Month!$GZ43:HB43)</f>
        <v>264</v>
      </c>
      <c r="HC43" s="88">
        <f>SUM(Month!$GZ43:HC43)</f>
        <v>347</v>
      </c>
      <c r="HD43" s="88">
        <f>SUM(Month!$GZ43:HD43)</f>
        <v>453</v>
      </c>
      <c r="HE43" s="88">
        <f>SUM(Month!$GZ43:HE43)</f>
        <v>554</v>
      </c>
      <c r="HF43" s="88">
        <f>SUM(Month!$GZ43:HF43)</f>
        <v>640</v>
      </c>
      <c r="HG43" s="88">
        <f>SUM(Month!$GZ43:HG43)</f>
        <v>735</v>
      </c>
      <c r="HH43" s="88">
        <f>SUM(Month!$GZ43:HH43)</f>
        <v>816</v>
      </c>
      <c r="HI43" s="88">
        <f>SUM(Month!$GZ43:HI43)</f>
        <v>902</v>
      </c>
      <c r="HJ43" s="88">
        <f>SUM(Month!$GZ43:HJ43)</f>
        <v>998</v>
      </c>
      <c r="HK43" s="88">
        <f>SUM(Month!$GZ43:HK43)</f>
        <v>1080</v>
      </c>
      <c r="HL43" s="88">
        <f>SUM(Month!$HL43:HL43)</f>
        <v>89</v>
      </c>
      <c r="HM43" s="88">
        <f>SUM(Month!$HL43:HM43)</f>
        <v>175</v>
      </c>
      <c r="HN43" s="88">
        <f>SUM(Month!$HL43:HN43)</f>
        <v>269</v>
      </c>
      <c r="HO43" s="88">
        <f>SUM(Month!$HL43:HO43)</f>
        <v>361</v>
      </c>
      <c r="HP43" s="88">
        <f>SUM(Month!$HL43:HP43)</f>
        <v>462</v>
      </c>
      <c r="HQ43" s="88">
        <f>SUM(Month!$HL43:HQ43)</f>
        <v>570</v>
      </c>
      <c r="HR43" s="88">
        <f>SUM(Month!$HL43:HR43)</f>
        <v>659</v>
      </c>
      <c r="HS43" s="88">
        <f>SUM(Month!$HL43:HS43)</f>
        <v>743</v>
      </c>
      <c r="HT43" s="205"/>
      <c r="HU43" s="205"/>
      <c r="HV43" s="205"/>
    </row>
    <row r="44" ht="15.75" customHeight="1">
      <c r="A44" s="190">
        <f t="shared" si="3"/>
        <v>40</v>
      </c>
      <c r="B44" s="97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96"/>
      <c r="HU44" s="196"/>
      <c r="HV44" s="196"/>
    </row>
    <row r="45" ht="13.5" customHeight="1">
      <c r="A45" s="190">
        <f t="shared" si="3"/>
        <v>41</v>
      </c>
      <c r="B45" s="98" t="s">
        <v>37</v>
      </c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205"/>
      <c r="HU45" s="205"/>
      <c r="HV45" s="205"/>
    </row>
    <row r="46" ht="12.75" customHeight="1">
      <c r="A46" s="190">
        <f t="shared" si="3"/>
        <v>42</v>
      </c>
      <c r="B46" s="208" t="s">
        <v>38</v>
      </c>
      <c r="C46" s="99"/>
      <c r="D46" s="99">
        <f>Month!D$46</f>
        <v>2</v>
      </c>
      <c r="E46" s="99">
        <f>Month!E$46</f>
        <v>2</v>
      </c>
      <c r="F46" s="99">
        <f>Month!F$46</f>
        <v>2</v>
      </c>
      <c r="G46" s="99">
        <f>Month!G$46</f>
        <v>2</v>
      </c>
      <c r="H46" s="99">
        <f>Month!H$46</f>
        <v>2</v>
      </c>
      <c r="I46" s="99">
        <f>Month!I$46</f>
        <v>2</v>
      </c>
      <c r="J46" s="99">
        <f>Month!J$46</f>
        <v>2</v>
      </c>
      <c r="K46" s="99">
        <f>Month!K$46</f>
        <v>2</v>
      </c>
      <c r="L46" s="99">
        <f>Month!L$46</f>
        <v>2</v>
      </c>
      <c r="M46" s="99">
        <f>Month!M$46</f>
        <v>2</v>
      </c>
      <c r="N46" s="99">
        <f>Month!N$46</f>
        <v>2</v>
      </c>
      <c r="O46" s="99">
        <f>Month!O$46</f>
        <v>2</v>
      </c>
      <c r="P46" s="99">
        <f>Month!P$46</f>
        <v>2</v>
      </c>
      <c r="Q46" s="99">
        <f>Month!Q$46</f>
        <v>2</v>
      </c>
      <c r="R46" s="99">
        <f>Month!R$46</f>
        <v>2</v>
      </c>
      <c r="S46" s="99">
        <f>Month!S$46</f>
        <v>3</v>
      </c>
      <c r="T46" s="99">
        <f>Month!T$46</f>
        <v>3</v>
      </c>
      <c r="U46" s="99">
        <f>Month!U$46</f>
        <v>3</v>
      </c>
      <c r="V46" s="99">
        <f>Month!V$46</f>
        <v>3</v>
      </c>
      <c r="W46" s="99">
        <f>Month!W$46</f>
        <v>3</v>
      </c>
      <c r="X46" s="99">
        <f>Month!X$46</f>
        <v>3</v>
      </c>
      <c r="Y46" s="99">
        <f>Month!Y$46</f>
        <v>3</v>
      </c>
      <c r="Z46" s="99">
        <f>Month!Z$46</f>
        <v>3</v>
      </c>
      <c r="AA46" s="99">
        <f>Month!AA$46</f>
        <v>3</v>
      </c>
      <c r="AB46" s="99">
        <f>Month!AB$46</f>
        <v>3</v>
      </c>
      <c r="AC46" s="99">
        <f>Month!AC$46</f>
        <v>3</v>
      </c>
      <c r="AD46" s="99">
        <f>Month!AD$46</f>
        <v>3</v>
      </c>
      <c r="AE46" s="99">
        <f>Month!AE$46</f>
        <v>3</v>
      </c>
      <c r="AF46" s="99">
        <f>Month!AF$46</f>
        <v>4</v>
      </c>
      <c r="AG46" s="99">
        <f>Month!AG$46</f>
        <v>4</v>
      </c>
      <c r="AH46" s="99">
        <f>Month!AH$46</f>
        <v>4</v>
      </c>
      <c r="AI46" s="99">
        <f>Month!AI$46</f>
        <v>4</v>
      </c>
      <c r="AJ46" s="99">
        <f>Month!AJ$46</f>
        <v>5</v>
      </c>
      <c r="AK46" s="99">
        <f>Month!AK$46</f>
        <v>5</v>
      </c>
      <c r="AL46" s="99">
        <f>Month!AL$46</f>
        <v>5</v>
      </c>
      <c r="AM46" s="99">
        <f>Month!AM$46</f>
        <v>5</v>
      </c>
      <c r="AN46" s="99">
        <f>Month!AN$46</f>
        <v>5</v>
      </c>
      <c r="AO46" s="99">
        <f>Month!AO$46</f>
        <v>5</v>
      </c>
      <c r="AP46" s="99">
        <f>Month!AP$46</f>
        <v>5</v>
      </c>
      <c r="AQ46" s="99">
        <f>Month!AQ$46</f>
        <v>6</v>
      </c>
      <c r="AR46" s="99">
        <f>Month!AR$46</f>
        <v>6</v>
      </c>
      <c r="AS46" s="99">
        <f>Month!AS$46</f>
        <v>6</v>
      </c>
      <c r="AT46" s="99">
        <f>Month!AT$46</f>
        <v>6</v>
      </c>
      <c r="AU46" s="99">
        <f>Month!AU$46</f>
        <v>7</v>
      </c>
      <c r="AV46" s="99">
        <f>Month!AV$46</f>
        <v>7</v>
      </c>
      <c r="AW46" s="99">
        <f>Month!AW$46</f>
        <v>7</v>
      </c>
      <c r="AX46" s="99">
        <f>Month!AX$46</f>
        <v>7</v>
      </c>
      <c r="AY46" s="99">
        <f>Month!AY$46</f>
        <v>7</v>
      </c>
      <c r="AZ46" s="99">
        <f>Month!AZ$46</f>
        <v>7</v>
      </c>
      <c r="BA46" s="99">
        <f>Month!BA$46</f>
        <v>8</v>
      </c>
      <c r="BB46" s="99">
        <f>Month!BB$46</f>
        <v>8</v>
      </c>
      <c r="BC46" s="99">
        <f>Month!BC$46</f>
        <v>8</v>
      </c>
      <c r="BD46" s="99">
        <f>Month!BD$46</f>
        <v>8</v>
      </c>
      <c r="BE46" s="99">
        <f>Month!BE$46</f>
        <v>9</v>
      </c>
      <c r="BF46" s="99">
        <f>Month!BF$46</f>
        <v>9</v>
      </c>
      <c r="BG46" s="99">
        <f>Month!BG$46</f>
        <v>9</v>
      </c>
      <c r="BH46" s="99">
        <f>Month!BH$46</f>
        <v>9</v>
      </c>
      <c r="BI46" s="99">
        <f>Month!BI$46</f>
        <v>10</v>
      </c>
      <c r="BJ46" s="99">
        <f>Month!BJ$46</f>
        <v>10</v>
      </c>
      <c r="BK46" s="99">
        <f>Month!BK$46</f>
        <v>10</v>
      </c>
      <c r="BL46" s="99">
        <f>Month!BL$46</f>
        <v>10</v>
      </c>
      <c r="BM46" s="99">
        <f>Month!BM$46</f>
        <v>10</v>
      </c>
      <c r="BN46" s="99">
        <f>Month!BN$46</f>
        <v>11</v>
      </c>
      <c r="BO46" s="99">
        <f>Month!BO$46</f>
        <v>11</v>
      </c>
      <c r="BP46" s="99">
        <f>Month!BP$46</f>
        <v>11</v>
      </c>
      <c r="BQ46" s="99">
        <f>Month!BQ$46</f>
        <v>11</v>
      </c>
      <c r="BR46" s="99">
        <f>Month!BR$46</f>
        <v>12</v>
      </c>
      <c r="BS46" s="99">
        <f>Month!BS$46</f>
        <v>12</v>
      </c>
      <c r="BT46" s="99">
        <f>Month!BT$46</f>
        <v>12</v>
      </c>
      <c r="BU46" s="99">
        <f>Month!BU$46</f>
        <v>12</v>
      </c>
      <c r="BV46" s="99">
        <f>Month!BV$46</f>
        <v>12</v>
      </c>
      <c r="BW46" s="99">
        <f>Month!BW$46</f>
        <v>12</v>
      </c>
      <c r="BX46" s="99">
        <f>Month!BX$46</f>
        <v>12</v>
      </c>
      <c r="BY46" s="99">
        <f>Month!BY$46</f>
        <v>12</v>
      </c>
      <c r="BZ46" s="99">
        <f>Month!BZ$46</f>
        <v>13</v>
      </c>
      <c r="CA46" s="99">
        <f>Month!CA$46</f>
        <v>13</v>
      </c>
      <c r="CB46" s="99">
        <f>Month!CB$46</f>
        <v>13</v>
      </c>
      <c r="CC46" s="99">
        <f>Month!CC$46</f>
        <v>13</v>
      </c>
      <c r="CD46" s="99">
        <f>Month!CD$46</f>
        <v>13</v>
      </c>
      <c r="CE46" s="99">
        <f>Month!CE$46</f>
        <v>14</v>
      </c>
      <c r="CF46" s="99">
        <f>Month!CF$46</f>
        <v>14</v>
      </c>
      <c r="CG46" s="99">
        <f>Month!CG$46</f>
        <v>14</v>
      </c>
      <c r="CH46" s="99">
        <f>Month!CH$46</f>
        <v>14</v>
      </c>
      <c r="CI46" s="99">
        <f>Month!CI$46</f>
        <v>14</v>
      </c>
      <c r="CJ46" s="99">
        <f>Month!CJ$46</f>
        <v>14</v>
      </c>
      <c r="CK46" s="99">
        <f>Month!CK$46</f>
        <v>14</v>
      </c>
      <c r="CL46" s="99">
        <f>Month!CL$46</f>
        <v>15</v>
      </c>
      <c r="CM46" s="99">
        <f>Month!CM$46</f>
        <v>15</v>
      </c>
      <c r="CN46" s="99">
        <f>Month!CN$46</f>
        <v>15</v>
      </c>
      <c r="CO46" s="99">
        <f>Month!CO$46</f>
        <v>15</v>
      </c>
      <c r="CP46" s="99">
        <f>Month!CP$46</f>
        <v>15</v>
      </c>
      <c r="CQ46" s="99">
        <f>Month!CQ$46</f>
        <v>15</v>
      </c>
      <c r="CR46" s="99">
        <f>Month!CR$46</f>
        <v>15</v>
      </c>
      <c r="CS46" s="99">
        <f>Month!CS$46</f>
        <v>17</v>
      </c>
      <c r="CT46" s="99">
        <f>Month!CT$46</f>
        <v>18</v>
      </c>
      <c r="CU46" s="99">
        <f>Month!CU$46</f>
        <v>18</v>
      </c>
      <c r="CV46" s="99">
        <f>Month!CV$46</f>
        <v>18</v>
      </c>
      <c r="CW46" s="99">
        <f>Month!CW$46</f>
        <v>18</v>
      </c>
      <c r="CX46" s="99">
        <f>Month!CX$46</f>
        <v>18</v>
      </c>
      <c r="CY46" s="99">
        <f>Month!CY$46</f>
        <v>19</v>
      </c>
      <c r="CZ46" s="99">
        <f>Month!CZ$46</f>
        <v>19</v>
      </c>
      <c r="DA46" s="99">
        <f>Month!DA$46</f>
        <v>19</v>
      </c>
      <c r="DB46" s="99">
        <f>Month!DB$46</f>
        <v>19</v>
      </c>
      <c r="DC46" s="99">
        <f>Month!DC$46</f>
        <v>19</v>
      </c>
      <c r="DD46" s="99">
        <f>Month!DD$46</f>
        <v>19</v>
      </c>
      <c r="DE46" s="99">
        <f>Month!DE$46</f>
        <v>19</v>
      </c>
      <c r="DF46" s="99">
        <f>Month!DF$46</f>
        <v>19</v>
      </c>
      <c r="DG46" s="99">
        <f>Month!DG$46</f>
        <v>19</v>
      </c>
      <c r="DH46" s="99">
        <f>Month!DH$46</f>
        <v>19</v>
      </c>
      <c r="DI46" s="99">
        <f>Month!DI$46</f>
        <v>19</v>
      </c>
      <c r="DJ46" s="99">
        <f>Month!DJ$46</f>
        <v>19</v>
      </c>
      <c r="DK46" s="99">
        <f>Month!DK$46</f>
        <v>19</v>
      </c>
      <c r="DL46" s="99">
        <f>Month!DL$46</f>
        <v>19</v>
      </c>
      <c r="DM46" s="99">
        <f>Month!DM$46</f>
        <v>19</v>
      </c>
      <c r="DN46" s="99">
        <f>Month!DN$46</f>
        <v>19</v>
      </c>
      <c r="DO46" s="99">
        <f>Month!DO$46</f>
        <v>19</v>
      </c>
      <c r="DP46" s="99">
        <f>Month!DP$46</f>
        <v>19</v>
      </c>
      <c r="DQ46" s="99">
        <f>Month!DQ$46</f>
        <v>19</v>
      </c>
      <c r="DR46" s="99">
        <f>Month!DR$46</f>
        <v>19</v>
      </c>
      <c r="DS46" s="99">
        <f>Month!DS$46</f>
        <v>19</v>
      </c>
      <c r="DT46" s="99">
        <f>Month!DT$46</f>
        <v>19</v>
      </c>
      <c r="DU46" s="99">
        <f>Month!DU$46</f>
        <v>19</v>
      </c>
      <c r="DV46" s="99">
        <f>Month!DV$46</f>
        <v>19</v>
      </c>
      <c r="DW46" s="99">
        <f>Month!DW$46</f>
        <v>19</v>
      </c>
      <c r="DX46" s="99">
        <f>Month!DX$46</f>
        <v>20</v>
      </c>
      <c r="DY46" s="99">
        <f>Month!DY$46</f>
        <v>21</v>
      </c>
      <c r="DZ46" s="99">
        <f>Month!DZ$46</f>
        <v>21</v>
      </c>
      <c r="EA46" s="99">
        <f>Month!EA$46</f>
        <v>21</v>
      </c>
      <c r="EB46" s="99">
        <f>Month!EB$46</f>
        <v>21</v>
      </c>
      <c r="EC46" s="99">
        <f>Month!EC$46</f>
        <v>21</v>
      </c>
      <c r="ED46" s="99">
        <f>Month!ED$46</f>
        <v>22</v>
      </c>
      <c r="EE46" s="99">
        <f>Month!EE$46</f>
        <v>22</v>
      </c>
      <c r="EF46" s="99">
        <f>Month!EF$46</f>
        <v>23</v>
      </c>
      <c r="EG46" s="99">
        <f>Month!EG$46</f>
        <v>23</v>
      </c>
      <c r="EH46" s="99">
        <f>Month!EH$46</f>
        <v>23</v>
      </c>
      <c r="EI46" s="99">
        <f>Month!EI$46</f>
        <v>23</v>
      </c>
      <c r="EJ46" s="99">
        <f>Month!EJ$46</f>
        <v>23</v>
      </c>
      <c r="EK46" s="99">
        <f>Month!EK$46</f>
        <v>23</v>
      </c>
      <c r="EL46" s="99">
        <f>Month!EL$46</f>
        <v>23</v>
      </c>
      <c r="EM46" s="99">
        <f>Month!EM$46</f>
        <v>23</v>
      </c>
      <c r="EN46" s="99">
        <f>Month!EN$46</f>
        <v>23</v>
      </c>
      <c r="EO46" s="99">
        <f>Month!EO$46</f>
        <v>23</v>
      </c>
      <c r="EP46" s="99">
        <f>Month!EP$46</f>
        <v>23</v>
      </c>
      <c r="EQ46" s="99">
        <f>Month!EQ$46</f>
        <v>23</v>
      </c>
      <c r="ER46" s="99">
        <f>Month!ER$46</f>
        <v>23</v>
      </c>
      <c r="ES46" s="99">
        <f>Month!ES$46</f>
        <v>23</v>
      </c>
      <c r="ET46" s="99">
        <f>Month!ET$46</f>
        <v>23</v>
      </c>
      <c r="EU46" s="99">
        <f>Month!EU$46</f>
        <v>23</v>
      </c>
      <c r="EV46" s="99">
        <f>Month!EV$46</f>
        <v>23</v>
      </c>
      <c r="EW46" s="99">
        <f>Month!EW$46</f>
        <v>23</v>
      </c>
      <c r="EX46" s="99">
        <f>Month!EX$46</f>
        <v>23</v>
      </c>
      <c r="EY46" s="99">
        <f>Month!EY$46</f>
        <v>23</v>
      </c>
      <c r="EZ46" s="99">
        <f>Month!EZ$46</f>
        <v>23</v>
      </c>
      <c r="FA46" s="99">
        <f>Month!FA$46</f>
        <v>23</v>
      </c>
      <c r="FB46" s="99">
        <f>Month!FB$46</f>
        <v>23</v>
      </c>
      <c r="FC46" s="99">
        <f>Month!FC$46</f>
        <v>23</v>
      </c>
      <c r="FD46" s="99">
        <f>Month!FD$46</f>
        <v>23</v>
      </c>
      <c r="FE46" s="99">
        <f>Month!FE$46</f>
        <v>23</v>
      </c>
      <c r="FF46" s="99">
        <f>Month!FF$46</f>
        <v>23</v>
      </c>
      <c r="FG46" s="99">
        <f>Month!FG$46</f>
        <v>23</v>
      </c>
      <c r="FH46" s="99">
        <f>Month!FH$46</f>
        <v>23</v>
      </c>
      <c r="FI46" s="99">
        <f>Month!FI$46</f>
        <v>23</v>
      </c>
      <c r="FJ46" s="99">
        <f>Month!FJ$46</f>
        <v>23</v>
      </c>
      <c r="FK46" s="99">
        <f>Month!FK$46</f>
        <v>23</v>
      </c>
      <c r="FL46" s="99">
        <f>Month!FL$46</f>
        <v>23</v>
      </c>
      <c r="FM46" s="99">
        <f>Month!FM$46</f>
        <v>23</v>
      </c>
      <c r="FN46" s="99">
        <f>Month!FN$46</f>
        <v>23</v>
      </c>
      <c r="FO46" s="99">
        <f>Month!FO$46</f>
        <v>23</v>
      </c>
      <c r="FP46" s="99">
        <f>Month!FP$46</f>
        <v>23</v>
      </c>
      <c r="FQ46" s="99">
        <f>Month!FQ$46</f>
        <v>23</v>
      </c>
      <c r="FR46" s="99">
        <f>Month!FR$46</f>
        <v>23</v>
      </c>
      <c r="FS46" s="99">
        <f>Month!FS$46</f>
        <v>23</v>
      </c>
      <c r="FT46" s="99">
        <f>Month!FT$46</f>
        <v>23</v>
      </c>
      <c r="FU46" s="99">
        <f>Month!FU$46</f>
        <v>23</v>
      </c>
      <c r="FV46" s="99">
        <f>Month!FV$46</f>
        <v>23</v>
      </c>
      <c r="FW46" s="99">
        <f>Month!FW$46</f>
        <v>23</v>
      </c>
      <c r="FX46" s="99">
        <f>Month!FX$46</f>
        <v>23</v>
      </c>
      <c r="FY46" s="99">
        <f>Month!FY$46</f>
        <v>23</v>
      </c>
      <c r="FZ46" s="99">
        <f>Month!FZ$46</f>
        <v>23</v>
      </c>
      <c r="GA46" s="99">
        <f>Month!GA$46</f>
        <v>23</v>
      </c>
      <c r="GB46" s="99">
        <f>Month!GB$46</f>
        <v>23</v>
      </c>
      <c r="GC46" s="99">
        <f>Month!GC$46</f>
        <v>23</v>
      </c>
      <c r="GD46" s="99">
        <f>Month!GD$46</f>
        <v>23</v>
      </c>
      <c r="GE46" s="99">
        <f>Month!GE$46</f>
        <v>23</v>
      </c>
      <c r="GF46" s="99">
        <f>Month!GF$46</f>
        <v>23</v>
      </c>
      <c r="GG46" s="99">
        <f>Month!GG$46</f>
        <v>23</v>
      </c>
      <c r="GH46" s="99">
        <f>Month!GH$46</f>
        <v>23</v>
      </c>
      <c r="GI46" s="99">
        <f>Month!GI$46</f>
        <v>23</v>
      </c>
      <c r="GJ46" s="99">
        <f>Month!GJ$46</f>
        <v>23</v>
      </c>
      <c r="GK46" s="99">
        <f>Month!GK$46</f>
        <v>23</v>
      </c>
      <c r="GL46" s="99">
        <f>Month!GL$46</f>
        <v>23</v>
      </c>
      <c r="GM46" s="99">
        <f>Month!GM$46</f>
        <v>23</v>
      </c>
      <c r="GN46" s="99">
        <f>Month!GN$46</f>
        <v>23</v>
      </c>
      <c r="GO46" s="99">
        <f>Month!GO$46</f>
        <v>23</v>
      </c>
      <c r="GP46" s="99">
        <f>Month!GP$46</f>
        <v>23</v>
      </c>
      <c r="GQ46" s="99">
        <f>Month!GQ$46</f>
        <v>23</v>
      </c>
      <c r="GR46" s="99">
        <f>Month!GR$46</f>
        <v>23</v>
      </c>
      <c r="GS46" s="99">
        <f>Month!GS$46</f>
        <v>23</v>
      </c>
      <c r="GT46" s="99">
        <f>Month!GT$46</f>
        <v>25</v>
      </c>
      <c r="GU46" s="99">
        <f>Month!GU$46</f>
        <v>25</v>
      </c>
      <c r="GV46" s="99">
        <f>Month!GV$46</f>
        <v>25</v>
      </c>
      <c r="GW46" s="99">
        <f>Month!GW$46</f>
        <v>25</v>
      </c>
      <c r="GX46" s="99">
        <f>Month!GX$46</f>
        <v>25</v>
      </c>
      <c r="GY46" s="99">
        <f>Month!GY$46</f>
        <v>25</v>
      </c>
      <c r="GZ46" s="111">
        <f>Month!GZ46</f>
        <v>25</v>
      </c>
      <c r="HA46" s="111">
        <f>Month!HA46</f>
        <v>25</v>
      </c>
      <c r="HB46" s="111">
        <f>Month!HB46</f>
        <v>25</v>
      </c>
      <c r="HC46" s="111">
        <f>Month!HC46</f>
        <v>25</v>
      </c>
      <c r="HD46" s="111">
        <f>Month!HD46</f>
        <v>25</v>
      </c>
      <c r="HE46" s="111">
        <f>Month!HE46</f>
        <v>25</v>
      </c>
      <c r="HF46" s="111">
        <f>Month!HF46</f>
        <v>25</v>
      </c>
      <c r="HG46" s="111">
        <f>Month!HG46</f>
        <v>25</v>
      </c>
      <c r="HH46" s="111">
        <f>Month!HH46</f>
        <v>25</v>
      </c>
      <c r="HI46" s="111">
        <f>Month!HI46</f>
        <v>25</v>
      </c>
      <c r="HJ46" s="111">
        <f>Month!HJ46</f>
        <v>25</v>
      </c>
      <c r="HK46" s="111">
        <f>Month!HK46</f>
        <v>25</v>
      </c>
      <c r="HL46" s="111">
        <f>Month!HL46</f>
        <v>25</v>
      </c>
      <c r="HM46" s="111">
        <f>Month!HM46</f>
        <v>25</v>
      </c>
      <c r="HN46" s="111">
        <f>Month!HN46</f>
        <v>25</v>
      </c>
      <c r="HO46" s="111">
        <f>Month!HO46</f>
        <v>25</v>
      </c>
      <c r="HP46" s="111">
        <f>Month!HP46</f>
        <v>25</v>
      </c>
      <c r="HQ46" s="111">
        <f>Month!HQ46</f>
        <v>25</v>
      </c>
      <c r="HR46" s="111">
        <f>Month!HR46</f>
        <v>25</v>
      </c>
      <c r="HS46" s="111">
        <f>Month!HS46</f>
        <v>25</v>
      </c>
      <c r="HT46" s="207"/>
      <c r="HU46" s="207"/>
      <c r="HV46" s="207"/>
    </row>
    <row r="47" ht="12.75" customHeight="1">
      <c r="A47" s="190">
        <f t="shared" si="3"/>
        <v>43</v>
      </c>
      <c r="B47" s="174" t="s">
        <v>39</v>
      </c>
      <c r="C47" s="116"/>
      <c r="D47" s="116">
        <f>SUM(Month!$D47:D47)</f>
        <v>62</v>
      </c>
      <c r="E47" s="116">
        <f>SUM(Month!$D47:E47)</f>
        <v>124</v>
      </c>
      <c r="F47" s="116">
        <f>SUM(Month!$D47:F47)</f>
        <v>180</v>
      </c>
      <c r="G47" s="116">
        <f>SUM(Month!$D47:G47)</f>
        <v>242</v>
      </c>
      <c r="H47" s="116">
        <f>SUM(Month!$D47:H47)</f>
        <v>302</v>
      </c>
      <c r="I47" s="116">
        <f>SUM(Month!$D47:I47)</f>
        <v>363.208</v>
      </c>
      <c r="J47" s="116">
        <f>SUM(Month!$D47:J47)</f>
        <v>423.208</v>
      </c>
      <c r="K47" s="116">
        <f>SUM(Month!$D47:K47)</f>
        <v>485.208</v>
      </c>
      <c r="L47" s="116">
        <f>SUM(Month!$D47:L47)</f>
        <v>547.208</v>
      </c>
      <c r="M47" s="116">
        <f>SUM(Month!$D47:M47)</f>
        <v>607.208</v>
      </c>
      <c r="N47" s="116">
        <f>SUM(Month!$D47:N47)</f>
        <v>669.208</v>
      </c>
      <c r="O47" s="116">
        <f>SUM(Month!$D47:O47)</f>
        <v>729.208</v>
      </c>
      <c r="P47" s="116">
        <f>SUM(Month!$P47:P47)</f>
        <v>62</v>
      </c>
      <c r="Q47" s="116">
        <f>SUM(Month!$P47:Q47)</f>
        <v>124</v>
      </c>
      <c r="R47" s="116">
        <f>SUM(Month!$P47:R47)</f>
        <v>180</v>
      </c>
      <c r="S47" s="116">
        <f>SUM(Month!$P47:S47)</f>
        <v>242</v>
      </c>
      <c r="T47" s="116">
        <f>SUM(Month!$P47:T47)</f>
        <v>302</v>
      </c>
      <c r="U47" s="116">
        <f>SUM(Month!$P47:U47)</f>
        <v>394</v>
      </c>
      <c r="V47" s="116">
        <f>SUM(Month!$P47:V47)</f>
        <v>484</v>
      </c>
      <c r="W47" s="116">
        <f>SUM(Month!$P47:W47)</f>
        <v>577</v>
      </c>
      <c r="X47" s="116">
        <f>SUM(Month!$P47:X47)</f>
        <v>670</v>
      </c>
      <c r="Y47" s="116">
        <f>SUM(Month!$P47:Y47)</f>
        <v>760</v>
      </c>
      <c r="Z47" s="116">
        <f>SUM(Month!$P47:Z47)</f>
        <v>853</v>
      </c>
      <c r="AA47" s="116">
        <f>SUM(Month!$P47:AA47)</f>
        <v>943</v>
      </c>
      <c r="AB47" s="116">
        <f>SUM(Month!$AB47:AB47)</f>
        <v>93</v>
      </c>
      <c r="AC47" s="116">
        <f>SUM(Month!$AB47:AC47)</f>
        <v>186</v>
      </c>
      <c r="AD47" s="116">
        <f>SUM(Month!$AB47:AD47)</f>
        <v>273</v>
      </c>
      <c r="AE47" s="116">
        <f>SUM(Month!$AB47:AE47)</f>
        <v>364.75</v>
      </c>
      <c r="AF47" s="116">
        <f>SUM(Month!$AB47:AF47)</f>
        <v>469.444</v>
      </c>
      <c r="AG47" s="116">
        <f>SUM(Month!$AB47:AG47)</f>
        <v>573.681</v>
      </c>
      <c r="AH47" s="116">
        <f>SUM(Month!$AB47:AH47)</f>
        <v>691.285</v>
      </c>
      <c r="AI47" s="116">
        <f>SUM(Month!$AB47:AI47)</f>
        <v>805.806</v>
      </c>
      <c r="AJ47" s="116">
        <f>SUM(Month!$AB47:AJ47)</f>
        <v>926.103</v>
      </c>
      <c r="AK47" s="116">
        <f>SUM(Month!$AB47:AK47)</f>
        <v>1076.103</v>
      </c>
      <c r="AL47" s="116">
        <f>SUM(Month!$AB47:AL47)</f>
        <v>1216.291</v>
      </c>
      <c r="AM47" s="116">
        <f>SUM(Month!$AB47:AM47)</f>
        <v>1359.2115</v>
      </c>
      <c r="AN47" s="116">
        <f>SUM(Month!$AN47:AN47)</f>
        <v>153.409</v>
      </c>
      <c r="AO47" s="116">
        <f>SUM(Month!$AN47:AO47)</f>
        <v>299.517</v>
      </c>
      <c r="AP47" s="116">
        <f>SUM(Month!$AN47:AP47)</f>
        <v>433.827</v>
      </c>
      <c r="AQ47" s="116">
        <f>SUM(Month!$AN47:AQ47)</f>
        <v>614.827</v>
      </c>
      <c r="AR47" s="116">
        <f>SUM(Month!$AN47:AR47)</f>
        <v>778.827</v>
      </c>
      <c r="AS47" s="116">
        <f>SUM(Month!$AN47:AS47)</f>
        <v>935.207</v>
      </c>
      <c r="AT47" s="116">
        <f>SUM(Month!$AN47:AT47)</f>
        <v>1097.207</v>
      </c>
      <c r="AU47" s="116">
        <f>SUM(Month!$AN47:AU47)</f>
        <v>1260.534</v>
      </c>
      <c r="AV47" s="116">
        <f>SUM(Month!$AN47:AV47)</f>
        <v>1447.378</v>
      </c>
      <c r="AW47" s="116">
        <f>SUM(Month!$AN47:AW47)</f>
        <v>1657.878</v>
      </c>
      <c r="AX47" s="116">
        <f>SUM(Month!$AN47:AX47)</f>
        <v>1864.8363</v>
      </c>
      <c r="AY47" s="116">
        <f>SUM(Month!$AN47:AY47)</f>
        <v>2045.3053</v>
      </c>
      <c r="AZ47" s="116">
        <f>SUM(Month!$AZ47:AZ47)</f>
        <v>171.459</v>
      </c>
      <c r="BA47" s="116">
        <f>SUM(Month!$AZ47:BA47)</f>
        <v>405.3935</v>
      </c>
      <c r="BB47" s="116">
        <f>SUM(Month!$AZ47:BB47)</f>
        <v>630.5115</v>
      </c>
      <c r="BC47" s="116">
        <f>SUM(Month!$AZ47:BC47)</f>
        <v>863.9245</v>
      </c>
      <c r="BD47" s="116">
        <f>SUM(Month!$AZ47:BD47)</f>
        <v>1105.3665</v>
      </c>
      <c r="BE47" s="116">
        <f>SUM(Month!$AZ47:BE47)</f>
        <v>1348.2747</v>
      </c>
      <c r="BF47" s="116">
        <f>SUM(Month!$AZ47:BF47)</f>
        <v>1616.4015</v>
      </c>
      <c r="BG47" s="116">
        <f>SUM(Month!$AZ47:BG47)</f>
        <v>1892.9645</v>
      </c>
      <c r="BH47" s="116">
        <f>SUM(Month!$AZ47:BH47)</f>
        <v>2167.3755</v>
      </c>
      <c r="BI47" s="116">
        <f>SUM(Month!$AZ47:BI47)</f>
        <v>2453.437988</v>
      </c>
      <c r="BJ47" s="116">
        <f>SUM(Month!$AZ47:BJ47)</f>
        <v>2751.990977</v>
      </c>
      <c r="BK47" s="116">
        <f>SUM(Month!$AZ47:BK47)</f>
        <v>3067.259594</v>
      </c>
      <c r="BL47" s="116">
        <f>SUM(Month!$BL47:BL47)</f>
        <v>227.82</v>
      </c>
      <c r="BM47" s="116">
        <f>SUM(Month!$BL47:BM47)</f>
        <v>534.82</v>
      </c>
      <c r="BN47" s="116">
        <f>SUM(Month!$BL47:BN47)</f>
        <v>829.8029769</v>
      </c>
      <c r="BO47" s="116">
        <f>SUM(Month!$BL47:BO47)</f>
        <v>1168.874977</v>
      </c>
      <c r="BP47" s="116">
        <f>SUM(Month!$BL47:BP47)</f>
        <v>1482.170977</v>
      </c>
      <c r="BQ47" s="116">
        <f>SUM(Month!$BL47:BQ47)</f>
        <v>1808.981977</v>
      </c>
      <c r="BR47" s="116">
        <f>SUM(Month!$BL47:BR47)</f>
        <v>2114.544965</v>
      </c>
      <c r="BS47" s="116">
        <f>SUM(Month!$BL47:BS47)</f>
        <v>2480.444865</v>
      </c>
      <c r="BT47" s="116">
        <f>SUM(Month!$BL47:BT47)</f>
        <v>2846.583865</v>
      </c>
      <c r="BU47" s="116">
        <f>SUM(Month!$BL47:BU47)</f>
        <v>3190.625865</v>
      </c>
      <c r="BV47" s="116">
        <f>SUM(Month!$BL47:BV47)</f>
        <v>3544.025865</v>
      </c>
      <c r="BW47" s="116">
        <f>SUM(Month!$BL47:BW47)</f>
        <v>3968.979865</v>
      </c>
      <c r="BX47" s="116">
        <f>SUM(Month!$BX47:BX47)</f>
        <v>288.292</v>
      </c>
      <c r="BY47" s="116">
        <f>SUM(Month!$BX47:BY47)</f>
        <v>644.624</v>
      </c>
      <c r="BZ47" s="116">
        <f>SUM(Month!$BX47:BZ47)</f>
        <v>1003.697</v>
      </c>
      <c r="CA47" s="116">
        <f>SUM(Month!$BX47:CA47)</f>
        <v>1402.969</v>
      </c>
      <c r="CB47" s="116">
        <f>SUM(Month!$BX47:CB47)</f>
        <v>1787.198</v>
      </c>
      <c r="CC47" s="116">
        <f>SUM(Month!$BX47:CC47)</f>
        <v>2175.809</v>
      </c>
      <c r="CD47" s="116">
        <f>SUM(Month!$BX47:CD47)</f>
        <v>2565.424</v>
      </c>
      <c r="CE47" s="116">
        <f>SUM(Month!$BX47:CE47)</f>
        <v>2974.369794</v>
      </c>
      <c r="CF47" s="116">
        <f>SUM(Month!$BX47:CF47)</f>
        <v>3384.259702</v>
      </c>
      <c r="CG47" s="116">
        <f>SUM(Month!$BX47:CG47)</f>
        <v>3786.196896</v>
      </c>
      <c r="CH47" s="116">
        <f>SUM(Month!$BX47:CH47)</f>
        <v>4209.841896</v>
      </c>
      <c r="CI47" s="116">
        <f>SUM(Month!$BX47:CI47)</f>
        <v>4702.403873</v>
      </c>
      <c r="CJ47" s="116">
        <f>SUM(Month!$CJ47:CJ47)</f>
        <v>341.676</v>
      </c>
      <c r="CK47" s="116">
        <f>SUM(Month!$CJ47:CK47)</f>
        <v>768.104</v>
      </c>
      <c r="CL47" s="116">
        <f>SUM(Month!$CJ47:CL47)</f>
        <v>1135.229</v>
      </c>
      <c r="CM47" s="116">
        <f>SUM(Month!$CJ47:CM47)</f>
        <v>1558.08</v>
      </c>
      <c r="CN47" s="116">
        <f>SUM(Month!$CJ47:CN47)</f>
        <v>1967.936</v>
      </c>
      <c r="CO47" s="116">
        <f>SUM(Month!$CJ47:CO47)</f>
        <v>2407.864</v>
      </c>
      <c r="CP47" s="116">
        <f>SUM(Month!$CJ47:CP47)</f>
        <v>2846.054</v>
      </c>
      <c r="CQ47" s="116">
        <f>SUM(Month!$CJ47:CQ47)</f>
        <v>3298.732</v>
      </c>
      <c r="CR47" s="116">
        <f>SUM(Month!$CJ47:CR47)</f>
        <v>3741.188</v>
      </c>
      <c r="CS47" s="116">
        <f>SUM(Month!$CJ47:CS47)</f>
        <v>4206.637</v>
      </c>
      <c r="CT47" s="116">
        <f>SUM(Month!$CJ47:CT47)</f>
        <v>4732.943</v>
      </c>
      <c r="CU47" s="116">
        <f>SUM(Month!$CJ47:CU47)</f>
        <v>5368.59</v>
      </c>
      <c r="CV47" s="116">
        <f>SUM(Month!$CV47:CV47)</f>
        <v>436.857</v>
      </c>
      <c r="CW47" s="116">
        <f>SUM(Month!$CV47:CW47)</f>
        <v>993.0747</v>
      </c>
      <c r="CX47" s="116">
        <f>SUM(Month!$CV47:CX47)</f>
        <v>1491.0043</v>
      </c>
      <c r="CY47" s="116">
        <f>SUM(Month!$CV47:CY47)</f>
        <v>2045.3723</v>
      </c>
      <c r="CZ47" s="116">
        <f>SUM(Month!$CV47:CZ47)</f>
        <v>2614.415539</v>
      </c>
      <c r="DA47" s="116">
        <f>SUM(Month!$CV47:DA47)</f>
        <v>3190.770039</v>
      </c>
      <c r="DB47" s="116">
        <f>SUM(Month!$CV47:DB47)</f>
        <v>3743.229039</v>
      </c>
      <c r="DC47" s="116">
        <f>SUM(Month!$CV47:DC47)</f>
        <v>4322.450039</v>
      </c>
      <c r="DD47" s="116">
        <f>SUM(Month!$CV47:DD47)</f>
        <v>4887.450039</v>
      </c>
      <c r="DE47" s="116">
        <f>SUM(Month!$CV47:DE47)</f>
        <v>5449.856843</v>
      </c>
      <c r="DF47" s="116">
        <f>SUM(Month!$CV47:DF47)</f>
        <v>6011.21769</v>
      </c>
      <c r="DG47" s="116">
        <f>SUM(Month!$CV47:DG47)</f>
        <v>6683.21769</v>
      </c>
      <c r="DH47" s="116">
        <f>SUM(Month!$DH47:DH47)</f>
        <v>461.3578</v>
      </c>
      <c r="DI47" s="116">
        <f>SUM(Month!$DH47:DI47)</f>
        <v>1037.6187</v>
      </c>
      <c r="DJ47" s="116">
        <f>SUM(Month!$DH47:DJ47)</f>
        <v>1556.4507</v>
      </c>
      <c r="DK47" s="116">
        <f>SUM(Month!$DH47:DK47)</f>
        <v>2130.4507</v>
      </c>
      <c r="DL47" s="116">
        <f>SUM(Month!$DH47:DL47)</f>
        <v>2689.4507</v>
      </c>
      <c r="DM47" s="116">
        <f>SUM(Month!$DH47:DM47)</f>
        <v>3266.4507</v>
      </c>
      <c r="DN47" s="116">
        <f>SUM(Month!$DH47:DN47)</f>
        <v>3824.4507</v>
      </c>
      <c r="DO47" s="116">
        <f>SUM(Month!$DH47:DO47)</f>
        <v>4400.4507</v>
      </c>
      <c r="DP47" s="116">
        <f>SUM(Month!$DH47:DP47)</f>
        <v>4982.6487</v>
      </c>
      <c r="DQ47" s="116">
        <f>SUM(Month!$DH47:DQ47)</f>
        <v>5531.7047</v>
      </c>
      <c r="DR47" s="116">
        <f>SUM(Month!$DH47:DR47)</f>
        <v>6059.7047</v>
      </c>
      <c r="DS47" s="116">
        <f>SUM(Month!$DH47:DS47)</f>
        <v>6585.7047</v>
      </c>
      <c r="DT47" s="116">
        <f>SUM(Month!$DT47:DT47)</f>
        <v>404.2754</v>
      </c>
      <c r="DU47" s="116">
        <f>SUM(Month!$DT47:DU47)</f>
        <v>907.617</v>
      </c>
      <c r="DV47" s="116">
        <f>SUM(Month!$DT47:DV47)</f>
        <v>1421.617</v>
      </c>
      <c r="DW47" s="116">
        <f>SUM(Month!$DT47:DW47)</f>
        <v>1950.617</v>
      </c>
      <c r="DX47" s="116">
        <f>SUM(Month!$DT47:DX47)</f>
        <v>2457.617</v>
      </c>
      <c r="DY47" s="116">
        <f>SUM(Month!$DT47:DY47)</f>
        <v>2990.617</v>
      </c>
      <c r="DZ47" s="116">
        <f>SUM(Month!$DT47:DZ47)</f>
        <v>3511.617</v>
      </c>
      <c r="EA47" s="116">
        <f>SUM(Month!$DT47:EA47)</f>
        <v>4085.617</v>
      </c>
      <c r="EB47" s="116">
        <f>SUM(Month!$DT47:EB47)</f>
        <v>4665.617</v>
      </c>
      <c r="EC47" s="116">
        <f>SUM(Month!$DT47:EC47)</f>
        <v>5207.617</v>
      </c>
      <c r="ED47" s="116">
        <f>SUM(Month!$DT47:ED47)</f>
        <v>5733.017118</v>
      </c>
      <c r="EE47" s="116">
        <f>SUM(Month!$DT47:EE47)</f>
        <v>6429.017118</v>
      </c>
      <c r="EF47" s="116">
        <f>SUM(Month!$EF47:EF47)</f>
        <v>474.4329</v>
      </c>
      <c r="EG47" s="116">
        <f>SUM(Month!$EF47:EG47)</f>
        <v>964.5610556</v>
      </c>
      <c r="EH47" s="116">
        <f>SUM(Month!$EF47:EH47)</f>
        <v>1466.274056</v>
      </c>
      <c r="EI47" s="116">
        <f>SUM(Month!$EF47:EI47)</f>
        <v>2028.311056</v>
      </c>
      <c r="EJ47" s="116">
        <f>SUM(Month!$EF47:EJ47)</f>
        <v>2573.308076</v>
      </c>
      <c r="EK47" s="116">
        <f>SUM(Month!$EF47:EK47)</f>
        <v>3143.902097</v>
      </c>
      <c r="EL47" s="116">
        <f>SUM(Month!$EF47:EL47)</f>
        <v>3677.415076</v>
      </c>
      <c r="EM47" s="116">
        <f>SUM(Month!$EF47:EM47)</f>
        <v>4240.946076</v>
      </c>
      <c r="EN47" s="116">
        <f>SUM(Month!$EF47:EN47)</f>
        <v>4797.234076</v>
      </c>
      <c r="EO47" s="116">
        <f>SUM(Month!$EF47:EO47)</f>
        <v>5227.110076</v>
      </c>
      <c r="EP47" s="116">
        <f>SUM(Month!$EF47:EP47)</f>
        <v>5608.011076</v>
      </c>
      <c r="EQ47" s="116">
        <f>SUM(Month!$EF47:EQ47)</f>
        <v>6035.098876</v>
      </c>
      <c r="ER47" s="116">
        <f>SUM(Month!$ER47:ER47)</f>
        <v>329.0446111</v>
      </c>
      <c r="ES47" s="116">
        <f>SUM(Month!$ER47:ES47)</f>
        <v>758.3507</v>
      </c>
      <c r="ET47" s="116">
        <f>SUM(Month!$ER47:ET47)</f>
        <v>1174.2268</v>
      </c>
      <c r="EU47" s="116">
        <f>SUM(Month!$ER47:EU47)</f>
        <v>1624.9672</v>
      </c>
      <c r="EV47" s="116">
        <f>SUM(Month!$ER47:EV47)</f>
        <v>2076.6142</v>
      </c>
      <c r="EW47" s="116">
        <f>SUM(Month!$ER47:EW47)</f>
        <v>2532.8142</v>
      </c>
      <c r="EX47" s="116">
        <f>SUM(Month!$ER47:EX47)</f>
        <v>3007.9463</v>
      </c>
      <c r="EY47" s="116">
        <f>SUM(Month!$ER47:EY47)</f>
        <v>3538.388022</v>
      </c>
      <c r="EZ47" s="116">
        <f>SUM(Month!$ER47:EZ47)</f>
        <v>3974.845711</v>
      </c>
      <c r="FA47" s="116">
        <f>SUM(Month!$ER47:FA47)</f>
        <v>4381.483027</v>
      </c>
      <c r="FB47" s="116">
        <f>SUM(Month!$ER47:FB47)</f>
        <v>4730.296427</v>
      </c>
      <c r="FC47" s="116">
        <f>SUM(Month!$ER47:FC47)</f>
        <v>5126.205127</v>
      </c>
      <c r="FD47" s="116">
        <f>SUM(Month!$FD47:FD47)</f>
        <v>314.189</v>
      </c>
      <c r="FE47" s="116">
        <f>SUM(Month!$FD47:FE47)</f>
        <v>696.126</v>
      </c>
      <c r="FF47" s="116">
        <f>SUM(Month!$FD47:FF47)</f>
        <v>1043.787</v>
      </c>
      <c r="FG47" s="116">
        <f>SUM(Month!$FD47:FG47)</f>
        <v>1434.689875</v>
      </c>
      <c r="FH47" s="116">
        <f>SUM(Month!$FD47:FH47)</f>
        <v>1874.611307</v>
      </c>
      <c r="FI47" s="116">
        <f>SUM(Month!$FD47:FI47)</f>
        <v>2264.621293</v>
      </c>
      <c r="FJ47" s="116">
        <f>SUM(Month!$FD47:FJ47)</f>
        <v>2693.262733</v>
      </c>
      <c r="FK47" s="116">
        <f>SUM(Month!$FD47:FK47)</f>
        <v>3161.786755</v>
      </c>
      <c r="FL47" s="116">
        <f>SUM(Month!$FD47:FL47)</f>
        <v>3636.831838</v>
      </c>
      <c r="FM47" s="116">
        <f>SUM(Month!$FD47:FM47)</f>
        <v>4128.259155</v>
      </c>
      <c r="FN47" s="116">
        <f>SUM(Month!$FD47:FN47)</f>
        <v>4596.149438</v>
      </c>
      <c r="FO47" s="116">
        <f>SUM(Month!$FD47:FO47)</f>
        <v>5128.426438</v>
      </c>
      <c r="FP47" s="116">
        <f>SUM(Month!$FP47:FP47)</f>
        <v>401.1246112</v>
      </c>
      <c r="FQ47" s="116">
        <f>SUM(Month!$FP47:FQ47)</f>
        <v>861.5127112</v>
      </c>
      <c r="FR47" s="116">
        <f>SUM(Month!$FP47:FR47)</f>
        <v>1326.939686</v>
      </c>
      <c r="FS47" s="116">
        <f>SUM(Month!$FP47:FS47)</f>
        <v>1780.793508</v>
      </c>
      <c r="FT47" s="116">
        <f>SUM(Month!$FP47:FT47)</f>
        <v>2175.011719</v>
      </c>
      <c r="FU47" s="116">
        <f>SUM(Month!$FP47:FU47)</f>
        <v>2552.847931</v>
      </c>
      <c r="FV47" s="116">
        <f>SUM(Month!$FP47:FV47)</f>
        <v>2965.040432</v>
      </c>
      <c r="FW47" s="116">
        <f>SUM(Month!$FP47:FW47)</f>
        <v>3441.576421</v>
      </c>
      <c r="FX47" s="116">
        <f>SUM(Month!$FP47:FX47)</f>
        <v>3930.196852</v>
      </c>
      <c r="FY47" s="116">
        <f>SUM(Month!$FP47:FY47)</f>
        <v>4391.801078</v>
      </c>
      <c r="FZ47" s="116">
        <f>SUM(Month!$FP47:FZ47)</f>
        <v>4839.95412</v>
      </c>
      <c r="GA47" s="116">
        <f>SUM(Month!$FP47:GA47)</f>
        <v>5356.079302</v>
      </c>
      <c r="GB47" s="116">
        <f>SUM(Month!$GB47:GB47)</f>
        <v>346.3085685</v>
      </c>
      <c r="GC47" s="116">
        <f>SUM(Month!$GB47:GC47)</f>
        <v>821.8917638</v>
      </c>
      <c r="GD47" s="116">
        <f>SUM(Month!$GB47:GD47)</f>
        <v>1247.071577</v>
      </c>
      <c r="GE47" s="116">
        <f>SUM(Month!$GB47:GE47)</f>
        <v>1734.025262</v>
      </c>
      <c r="GF47" s="116">
        <f>SUM(Month!$GB47:GF47)</f>
        <v>2152.694762</v>
      </c>
      <c r="GG47" s="116">
        <f>SUM(Month!$GB47:GG47)</f>
        <v>2573.118762</v>
      </c>
      <c r="GH47" s="116">
        <f>SUM(Month!$GB47:GH47)</f>
        <v>3027.364162</v>
      </c>
      <c r="GI47" s="116">
        <f>SUM(Month!$GB47:GI47)</f>
        <v>3464.419162</v>
      </c>
      <c r="GJ47" s="116">
        <f>SUM(Month!$GB47:GJ47)</f>
        <v>3924.903862</v>
      </c>
      <c r="GK47" s="116">
        <f>SUM(Month!$GB47:GK47)</f>
        <v>4384.061462</v>
      </c>
      <c r="GL47" s="116">
        <f>SUM(Month!$GB47:GL47)</f>
        <v>4844.771862</v>
      </c>
      <c r="GM47" s="116">
        <f>SUM(Month!$GB47:GM47)</f>
        <v>5399.754243</v>
      </c>
      <c r="GN47" s="116">
        <f>SUM(Month!$GN47:GN47)</f>
        <v>404.1482</v>
      </c>
      <c r="GO47" s="116">
        <f>SUM(Month!$GN47:GO47)</f>
        <v>917.3295</v>
      </c>
      <c r="GP47" s="116">
        <f>SUM(Month!$GN47:GP47)</f>
        <v>1399.6334</v>
      </c>
      <c r="GQ47" s="116">
        <f>SUM(Month!$GN47:GQ47)</f>
        <v>1954.8709</v>
      </c>
      <c r="GR47" s="116">
        <f>SUM(Month!$GN47:GR47)</f>
        <v>2554.2797</v>
      </c>
      <c r="GS47" s="116">
        <f>SUM(Month!$GN47:GS47)</f>
        <v>3103.8258</v>
      </c>
      <c r="GT47" s="116">
        <f>SUM(Month!$GN47:GT47)</f>
        <v>3615.139556</v>
      </c>
      <c r="GU47" s="116">
        <f>SUM(Month!$GN47:GU47)</f>
        <v>4162.909517</v>
      </c>
      <c r="GV47" s="116">
        <f>SUM(Month!$GN47:GV47)</f>
        <v>4703.054878</v>
      </c>
      <c r="GW47" s="116">
        <f>SUM(Month!$GN47:GW47)</f>
        <v>5250.563889</v>
      </c>
      <c r="GX47" s="116">
        <f>SUM(Month!$GN47:GX47)</f>
        <v>5775.689456</v>
      </c>
      <c r="GY47" s="116">
        <f>SUM(Month!$GN47:GY47)</f>
        <v>6488.526733</v>
      </c>
      <c r="GZ47" s="186">
        <f>SUM(Month!$GZ47:GZ47)</f>
        <v>526.9529389</v>
      </c>
      <c r="HA47" s="186">
        <f>SUM(Month!$GZ47:HA47)</f>
        <v>1149.387856</v>
      </c>
      <c r="HB47" s="186">
        <f>SUM(Month!$GZ47:HB47)</f>
        <v>1743.972255</v>
      </c>
      <c r="HC47" s="186">
        <f>SUM(Month!$GZ47:HC47)</f>
        <v>2371.920166</v>
      </c>
      <c r="HD47" s="186">
        <f>SUM(Month!$GZ47:HD47)</f>
        <v>3016.976233</v>
      </c>
      <c r="HE47" s="186">
        <f>SUM(Month!$GZ47:HE47)</f>
        <v>3657.371533</v>
      </c>
      <c r="HF47" s="186">
        <f>SUM(Month!$GZ47:HF47)</f>
        <v>4261.036733</v>
      </c>
      <c r="HG47" s="186">
        <f>SUM(Month!$GZ47:HG47)</f>
        <v>4892.298833</v>
      </c>
      <c r="HH47" s="186">
        <f>SUM(Month!$GZ47:HH47)</f>
        <v>5509.217433</v>
      </c>
      <c r="HI47" s="186">
        <f>SUM(Month!$GZ47:HI47)</f>
        <v>6049.817533</v>
      </c>
      <c r="HJ47" s="186">
        <f>SUM(Month!$GZ47:HJ47)</f>
        <v>6645.162633</v>
      </c>
      <c r="HK47" s="186">
        <f>SUM(Month!$GZ47:HK47)</f>
        <v>7371.288733</v>
      </c>
      <c r="HL47" s="186">
        <f>SUM(Month!$HL47:HL47)</f>
        <v>537.65</v>
      </c>
      <c r="HM47" s="186">
        <f>SUM(Month!$HL47:HM47)</f>
        <v>1236.88</v>
      </c>
      <c r="HN47" s="186">
        <f>SUM(Month!$HL47:HN47)</f>
        <v>1896.43</v>
      </c>
      <c r="HO47" s="186">
        <f>SUM(Month!$HL47:HO47)</f>
        <v>2556.81</v>
      </c>
      <c r="HP47" s="186">
        <f>SUM(Month!$HL47:HP47)</f>
        <v>3232.1</v>
      </c>
      <c r="HQ47" s="186">
        <f>SUM(Month!$HL47:HQ47)</f>
        <v>3892.88</v>
      </c>
      <c r="HR47" s="186">
        <f>SUM(Month!$HL47:HR47)</f>
        <v>4559.88</v>
      </c>
      <c r="HS47" s="186">
        <f>SUM(Month!$HL47:HS47)</f>
        <v>5234.546</v>
      </c>
      <c r="HT47" s="207"/>
      <c r="HU47" s="207"/>
      <c r="HV47" s="207"/>
    </row>
    <row r="48" ht="15.0" customHeight="1">
      <c r="A48" s="190">
        <f t="shared" si="3"/>
        <v>44</v>
      </c>
      <c r="B48" s="177" t="s">
        <v>40</v>
      </c>
      <c r="C48" s="126"/>
      <c r="D48" s="126">
        <f t="shared" ref="D48:GY48" si="5">D47/(D46*D$4)</f>
        <v>1</v>
      </c>
      <c r="E48" s="126">
        <f t="shared" si="5"/>
        <v>1.050847458</v>
      </c>
      <c r="F48" s="126">
        <f t="shared" si="5"/>
        <v>1</v>
      </c>
      <c r="G48" s="126">
        <f t="shared" si="5"/>
        <v>1.008333333</v>
      </c>
      <c r="H48" s="126">
        <f t="shared" si="5"/>
        <v>1</v>
      </c>
      <c r="I48" s="126">
        <f t="shared" si="5"/>
        <v>1.003337017</v>
      </c>
      <c r="J48" s="126">
        <f t="shared" si="5"/>
        <v>0.9981320755</v>
      </c>
      <c r="K48" s="126">
        <f t="shared" si="5"/>
        <v>0.9983703704</v>
      </c>
      <c r="L48" s="126">
        <f t="shared" si="5"/>
        <v>1.002212454</v>
      </c>
      <c r="M48" s="126">
        <f t="shared" si="5"/>
        <v>0.9986973684</v>
      </c>
      <c r="N48" s="126">
        <f t="shared" si="5"/>
        <v>1.001808383</v>
      </c>
      <c r="O48" s="126">
        <f t="shared" si="5"/>
        <v>0.9989150685</v>
      </c>
      <c r="P48" s="126">
        <f t="shared" si="5"/>
        <v>1</v>
      </c>
      <c r="Q48" s="126">
        <f t="shared" si="5"/>
        <v>1.050847458</v>
      </c>
      <c r="R48" s="126">
        <f t="shared" si="5"/>
        <v>1</v>
      </c>
      <c r="S48" s="126">
        <f t="shared" si="5"/>
        <v>0.6722222222</v>
      </c>
      <c r="T48" s="126">
        <f t="shared" si="5"/>
        <v>0.6666666667</v>
      </c>
      <c r="U48" s="126">
        <f t="shared" si="5"/>
        <v>0.7255985267</v>
      </c>
      <c r="V48" s="126">
        <f t="shared" si="5"/>
        <v>0.7610062893</v>
      </c>
      <c r="W48" s="126">
        <f t="shared" si="5"/>
        <v>0.7914951989</v>
      </c>
      <c r="X48" s="126">
        <f t="shared" si="5"/>
        <v>0.8180708181</v>
      </c>
      <c r="Y48" s="126">
        <f t="shared" si="5"/>
        <v>0.8333333333</v>
      </c>
      <c r="Z48" s="126">
        <f t="shared" si="5"/>
        <v>0.8512974052</v>
      </c>
      <c r="AA48" s="126">
        <f t="shared" si="5"/>
        <v>0.8611872146</v>
      </c>
      <c r="AB48" s="126">
        <f t="shared" si="5"/>
        <v>1</v>
      </c>
      <c r="AC48" s="126">
        <f t="shared" si="5"/>
        <v>1.033333333</v>
      </c>
      <c r="AD48" s="126">
        <f t="shared" si="5"/>
        <v>1</v>
      </c>
      <c r="AE48" s="126">
        <f t="shared" si="5"/>
        <v>1.004820937</v>
      </c>
      <c r="AF48" s="126">
        <f t="shared" si="5"/>
        <v>0.7721118421</v>
      </c>
      <c r="AG48" s="126">
        <f t="shared" si="5"/>
        <v>0.7880233516</v>
      </c>
      <c r="AH48" s="126">
        <f t="shared" si="5"/>
        <v>0.8113673709</v>
      </c>
      <c r="AI48" s="126">
        <f t="shared" si="5"/>
        <v>0.8256209016</v>
      </c>
      <c r="AJ48" s="126">
        <f t="shared" si="5"/>
        <v>0.6759875912</v>
      </c>
      <c r="AK48" s="126">
        <f t="shared" si="5"/>
        <v>0.7056413115</v>
      </c>
      <c r="AL48" s="126">
        <f t="shared" si="5"/>
        <v>0.7261438806</v>
      </c>
      <c r="AM48" s="126">
        <f t="shared" si="5"/>
        <v>0.7427385246</v>
      </c>
      <c r="AN48" s="126">
        <f t="shared" si="5"/>
        <v>0.9897354839</v>
      </c>
      <c r="AO48" s="126">
        <f t="shared" si="5"/>
        <v>1.015311864</v>
      </c>
      <c r="AP48" s="126">
        <f t="shared" si="5"/>
        <v>0.96406</v>
      </c>
      <c r="AQ48" s="126">
        <f t="shared" si="5"/>
        <v>0.8539263889</v>
      </c>
      <c r="AR48" s="126">
        <f t="shared" si="5"/>
        <v>0.8596324503</v>
      </c>
      <c r="AS48" s="126">
        <f t="shared" si="5"/>
        <v>0.8611482505</v>
      </c>
      <c r="AT48" s="126">
        <f t="shared" si="5"/>
        <v>0.8625841195</v>
      </c>
      <c r="AU48" s="126">
        <f t="shared" si="5"/>
        <v>0.7410546737</v>
      </c>
      <c r="AV48" s="126">
        <f t="shared" si="5"/>
        <v>0.757392988</v>
      </c>
      <c r="AW48" s="126">
        <f t="shared" si="5"/>
        <v>0.7790780075</v>
      </c>
      <c r="AX48" s="126">
        <f t="shared" si="5"/>
        <v>0.7976203165</v>
      </c>
      <c r="AY48" s="126">
        <f t="shared" si="5"/>
        <v>0.8005108806</v>
      </c>
      <c r="AZ48" s="126">
        <f t="shared" si="5"/>
        <v>0.7901336406</v>
      </c>
      <c r="BA48" s="126">
        <f t="shared" si="5"/>
        <v>0.8588845339</v>
      </c>
      <c r="BB48" s="126">
        <f t="shared" si="5"/>
        <v>0.8757104167</v>
      </c>
      <c r="BC48" s="126">
        <f t="shared" si="5"/>
        <v>0.8999213542</v>
      </c>
      <c r="BD48" s="126">
        <f t="shared" si="5"/>
        <v>0.9150384934</v>
      </c>
      <c r="BE48" s="126">
        <f t="shared" si="5"/>
        <v>0.8276701657</v>
      </c>
      <c r="BF48" s="126">
        <f t="shared" si="5"/>
        <v>0.8471705975</v>
      </c>
      <c r="BG48" s="126">
        <f t="shared" si="5"/>
        <v>0.8655530407</v>
      </c>
      <c r="BH48" s="126">
        <f t="shared" si="5"/>
        <v>0.8821227106</v>
      </c>
      <c r="BI48" s="126">
        <f t="shared" si="5"/>
        <v>0.8070519699</v>
      </c>
      <c r="BJ48" s="126">
        <f t="shared" si="5"/>
        <v>0.8239493943</v>
      </c>
      <c r="BK48" s="126">
        <f t="shared" si="5"/>
        <v>0.8403450943</v>
      </c>
      <c r="BL48" s="126">
        <f t="shared" si="5"/>
        <v>0.7349032258</v>
      </c>
      <c r="BM48" s="126">
        <f t="shared" si="5"/>
        <v>0.9064745763</v>
      </c>
      <c r="BN48" s="126">
        <f t="shared" si="5"/>
        <v>0.8381848251</v>
      </c>
      <c r="BO48" s="126">
        <f t="shared" si="5"/>
        <v>0.8855113461</v>
      </c>
      <c r="BP48" s="126">
        <f t="shared" si="5"/>
        <v>0.8923365303</v>
      </c>
      <c r="BQ48" s="126">
        <f t="shared" si="5"/>
        <v>0.9085795966</v>
      </c>
      <c r="BR48" s="126">
        <f t="shared" si="5"/>
        <v>0.8311890587</v>
      </c>
      <c r="BS48" s="126">
        <f t="shared" si="5"/>
        <v>0.8506326698</v>
      </c>
      <c r="BT48" s="126">
        <f t="shared" si="5"/>
        <v>0.8689205938</v>
      </c>
      <c r="BU48" s="126">
        <f t="shared" si="5"/>
        <v>0.8746233183</v>
      </c>
      <c r="BV48" s="126">
        <f t="shared" si="5"/>
        <v>0.8842379903</v>
      </c>
      <c r="BW48" s="126">
        <f t="shared" si="5"/>
        <v>0.9061597866</v>
      </c>
      <c r="BX48" s="126">
        <f t="shared" si="5"/>
        <v>0.7749784946</v>
      </c>
      <c r="BY48" s="126">
        <f t="shared" si="5"/>
        <v>0.8953111111</v>
      </c>
      <c r="BZ48" s="126">
        <f t="shared" si="5"/>
        <v>0.8484336433</v>
      </c>
      <c r="CA48" s="126">
        <f t="shared" si="5"/>
        <v>0.891906548</v>
      </c>
      <c r="CB48" s="126">
        <f t="shared" si="5"/>
        <v>0.9044524291</v>
      </c>
      <c r="CC48" s="126">
        <f t="shared" si="5"/>
        <v>0.919614962</v>
      </c>
      <c r="CD48" s="126">
        <f t="shared" si="5"/>
        <v>0.9264803178</v>
      </c>
      <c r="CE48" s="126">
        <f t="shared" si="5"/>
        <v>0.8707171528</v>
      </c>
      <c r="CF48" s="126">
        <f t="shared" si="5"/>
        <v>0.8822366272</v>
      </c>
      <c r="CG48" s="126">
        <f t="shared" si="5"/>
        <v>0.8866971655</v>
      </c>
      <c r="CH48" s="126">
        <f t="shared" si="5"/>
        <v>0.8976208734</v>
      </c>
      <c r="CI48" s="126">
        <f t="shared" si="5"/>
        <v>0.9177212868</v>
      </c>
      <c r="CJ48" s="126">
        <f t="shared" si="5"/>
        <v>0.7872718894</v>
      </c>
      <c r="CK48" s="126">
        <f t="shared" si="5"/>
        <v>0.9299079903</v>
      </c>
      <c r="CL48" s="126">
        <f t="shared" si="5"/>
        <v>0.8409103704</v>
      </c>
      <c r="CM48" s="126">
        <f t="shared" si="5"/>
        <v>0.8656</v>
      </c>
      <c r="CN48" s="126">
        <f t="shared" si="5"/>
        <v>0.8688459161</v>
      </c>
      <c r="CO48" s="126">
        <f t="shared" si="5"/>
        <v>0.8868744015</v>
      </c>
      <c r="CP48" s="126">
        <f t="shared" si="5"/>
        <v>0.8949855346</v>
      </c>
      <c r="CQ48" s="126">
        <f t="shared" si="5"/>
        <v>0.9050019204</v>
      </c>
      <c r="CR48" s="126">
        <f t="shared" si="5"/>
        <v>0.9135990232</v>
      </c>
      <c r="CS48" s="126">
        <f t="shared" si="5"/>
        <v>0.8139777477</v>
      </c>
      <c r="CT48" s="126">
        <f t="shared" si="5"/>
        <v>0.7872493347</v>
      </c>
      <c r="CU48" s="126">
        <f t="shared" si="5"/>
        <v>0.8171369863</v>
      </c>
      <c r="CV48" s="126">
        <f t="shared" si="5"/>
        <v>0.7828978495</v>
      </c>
      <c r="CW48" s="126">
        <f t="shared" si="5"/>
        <v>0.9350985876</v>
      </c>
      <c r="CX48" s="126">
        <f t="shared" si="5"/>
        <v>0.9203730247</v>
      </c>
      <c r="CY48" s="126">
        <f t="shared" si="5"/>
        <v>0.897093114</v>
      </c>
      <c r="CZ48" s="126">
        <f t="shared" si="5"/>
        <v>0.9112636943</v>
      </c>
      <c r="DA48" s="126">
        <f t="shared" si="5"/>
        <v>0.9278191448</v>
      </c>
      <c r="DB48" s="126">
        <f t="shared" si="5"/>
        <v>0.9293021447</v>
      </c>
      <c r="DC48" s="126">
        <f t="shared" si="5"/>
        <v>0.9362031706</v>
      </c>
      <c r="DD48" s="126">
        <f t="shared" si="5"/>
        <v>0.9422498629</v>
      </c>
      <c r="DE48" s="126">
        <f t="shared" si="5"/>
        <v>0.9435347719</v>
      </c>
      <c r="DF48" s="126">
        <f t="shared" si="5"/>
        <v>0.947245145</v>
      </c>
      <c r="DG48" s="126">
        <f t="shared" si="5"/>
        <v>0.9636939712</v>
      </c>
      <c r="DH48" s="126">
        <f t="shared" si="5"/>
        <v>0.783289983</v>
      </c>
      <c r="DI48" s="126">
        <f t="shared" si="5"/>
        <v>0.9256188225</v>
      </c>
      <c r="DJ48" s="126">
        <f t="shared" si="5"/>
        <v>0.9102050877</v>
      </c>
      <c r="DK48" s="126">
        <f t="shared" si="5"/>
        <v>0.9344082018</v>
      </c>
      <c r="DL48" s="126">
        <f t="shared" si="5"/>
        <v>0.9374174625</v>
      </c>
      <c r="DM48" s="126">
        <f t="shared" si="5"/>
        <v>0.9498257342</v>
      </c>
      <c r="DN48" s="126">
        <f t="shared" si="5"/>
        <v>0.9494664101</v>
      </c>
      <c r="DO48" s="126">
        <f t="shared" si="5"/>
        <v>0.9530974009</v>
      </c>
      <c r="DP48" s="126">
        <f t="shared" si="5"/>
        <v>0.960603181</v>
      </c>
      <c r="DQ48" s="126">
        <f t="shared" si="5"/>
        <v>0.9577051073</v>
      </c>
      <c r="DR48" s="126">
        <f t="shared" si="5"/>
        <v>0.9548857075</v>
      </c>
      <c r="DS48" s="126">
        <f t="shared" si="5"/>
        <v>0.9496329776</v>
      </c>
      <c r="DT48" s="126">
        <f t="shared" si="5"/>
        <v>0.6863758913</v>
      </c>
      <c r="DU48" s="126">
        <f t="shared" si="5"/>
        <v>0.7961552632</v>
      </c>
      <c r="DV48" s="126">
        <f t="shared" si="5"/>
        <v>0.8222192019</v>
      </c>
      <c r="DW48" s="126">
        <f t="shared" si="5"/>
        <v>0.8484632449</v>
      </c>
      <c r="DX48" s="126">
        <f t="shared" si="5"/>
        <v>0.8084266447</v>
      </c>
      <c r="DY48" s="126">
        <f t="shared" si="5"/>
        <v>0.782474359</v>
      </c>
      <c r="DZ48" s="126">
        <f t="shared" si="5"/>
        <v>0.7850697518</v>
      </c>
      <c r="EA48" s="126">
        <f t="shared" si="5"/>
        <v>0.7973491413</v>
      </c>
      <c r="EB48" s="126">
        <f t="shared" si="5"/>
        <v>0.8108475843</v>
      </c>
      <c r="EC48" s="126">
        <f t="shared" si="5"/>
        <v>0.8130549571</v>
      </c>
      <c r="ED48" s="126">
        <f t="shared" si="5"/>
        <v>0.7778856334</v>
      </c>
      <c r="EE48" s="126">
        <f t="shared" si="5"/>
        <v>0.7984372973</v>
      </c>
      <c r="EF48" s="126">
        <f t="shared" si="5"/>
        <v>0.6654037868</v>
      </c>
      <c r="EG48" s="126">
        <f t="shared" si="5"/>
        <v>0.7108040203</v>
      </c>
      <c r="EH48" s="126">
        <f t="shared" si="5"/>
        <v>0.7083449544</v>
      </c>
      <c r="EI48" s="126">
        <f t="shared" si="5"/>
        <v>0.73489531</v>
      </c>
      <c r="EJ48" s="126">
        <f t="shared" si="5"/>
        <v>0.7409467539</v>
      </c>
      <c r="EK48" s="126">
        <f t="shared" si="5"/>
        <v>0.7552010803</v>
      </c>
      <c r="EL48" s="126">
        <f t="shared" si="5"/>
        <v>0.7541868491</v>
      </c>
      <c r="EM48" s="126">
        <f t="shared" si="5"/>
        <v>0.7588023039</v>
      </c>
      <c r="EN48" s="126">
        <f t="shared" si="5"/>
        <v>0.7640124345</v>
      </c>
      <c r="EO48" s="126">
        <f t="shared" si="5"/>
        <v>0.7475843931</v>
      </c>
      <c r="EP48" s="126">
        <f t="shared" si="5"/>
        <v>0.7300196663</v>
      </c>
      <c r="EQ48" s="126">
        <f t="shared" si="5"/>
        <v>0.7188920639</v>
      </c>
      <c r="ER48" s="126">
        <f t="shared" si="5"/>
        <v>0.4614931432</v>
      </c>
      <c r="ES48" s="126">
        <f t="shared" si="5"/>
        <v>0.558843552</v>
      </c>
      <c r="ET48" s="126">
        <f t="shared" si="5"/>
        <v>0.5672593237</v>
      </c>
      <c r="EU48" s="126">
        <f t="shared" si="5"/>
        <v>0.5887562319</v>
      </c>
      <c r="EV48" s="126">
        <f t="shared" si="5"/>
        <v>0.5979309531</v>
      </c>
      <c r="EW48" s="126">
        <f t="shared" si="5"/>
        <v>0.6084108095</v>
      </c>
      <c r="EX48" s="126">
        <f t="shared" si="5"/>
        <v>0.6168880845</v>
      </c>
      <c r="EY48" s="126">
        <f t="shared" si="5"/>
        <v>0.6330985904</v>
      </c>
      <c r="EZ48" s="126">
        <f t="shared" si="5"/>
        <v>0.6330380173</v>
      </c>
      <c r="FA48" s="126">
        <f t="shared" si="5"/>
        <v>0.6266423093</v>
      </c>
      <c r="FB48" s="126">
        <f t="shared" si="5"/>
        <v>0.6157636588</v>
      </c>
      <c r="FC48" s="126">
        <f t="shared" si="5"/>
        <v>0.6106259829</v>
      </c>
      <c r="FD48" s="126">
        <f t="shared" si="5"/>
        <v>0.440657784</v>
      </c>
      <c r="FE48" s="126">
        <f t="shared" si="5"/>
        <v>0.5129889462</v>
      </c>
      <c r="FF48" s="126">
        <f t="shared" si="5"/>
        <v>0.5042449275</v>
      </c>
      <c r="FG48" s="126">
        <f t="shared" si="5"/>
        <v>0.5198151719</v>
      </c>
      <c r="FH48" s="126">
        <f t="shared" si="5"/>
        <v>0.5397671486</v>
      </c>
      <c r="FI48" s="126">
        <f t="shared" si="5"/>
        <v>0.5439878196</v>
      </c>
      <c r="FJ48" s="126">
        <f t="shared" si="5"/>
        <v>0.5523508477</v>
      </c>
      <c r="FK48" s="126">
        <f t="shared" si="5"/>
        <v>0.5657160055</v>
      </c>
      <c r="FL48" s="126">
        <f t="shared" si="5"/>
        <v>0.5792055802</v>
      </c>
      <c r="FM48" s="126">
        <f t="shared" si="5"/>
        <v>0.5904260805</v>
      </c>
      <c r="FN48" s="126">
        <f t="shared" si="5"/>
        <v>0.5983011505</v>
      </c>
      <c r="FO48" s="126">
        <f t="shared" si="5"/>
        <v>0.6108905822</v>
      </c>
      <c r="FP48" s="126">
        <f t="shared" si="5"/>
        <v>0.5625871124</v>
      </c>
      <c r="FQ48" s="126">
        <f t="shared" si="5"/>
        <v>0.6242845733</v>
      </c>
      <c r="FR48" s="126">
        <f t="shared" si="5"/>
        <v>0.6339893389</v>
      </c>
      <c r="FS48" s="126">
        <f t="shared" si="5"/>
        <v>0.6398826834</v>
      </c>
      <c r="FT48" s="126">
        <f t="shared" si="5"/>
        <v>0.6221429403</v>
      </c>
      <c r="FU48" s="126">
        <f t="shared" si="5"/>
        <v>0.609853782</v>
      </c>
      <c r="FV48" s="126">
        <f t="shared" si="5"/>
        <v>0.6052338092</v>
      </c>
      <c r="FW48" s="126">
        <f t="shared" si="5"/>
        <v>0.6132531042</v>
      </c>
      <c r="FX48" s="126">
        <f t="shared" si="5"/>
        <v>0.6236427883</v>
      </c>
      <c r="FY48" s="126">
        <f t="shared" si="5"/>
        <v>0.6260585999</v>
      </c>
      <c r="FZ48" s="126">
        <f t="shared" si="5"/>
        <v>0.6281575757</v>
      </c>
      <c r="GA48" s="126">
        <f t="shared" si="5"/>
        <v>0.6362650632</v>
      </c>
      <c r="GB48" s="126">
        <f t="shared" si="5"/>
        <v>0.4857062672</v>
      </c>
      <c r="GC48" s="126">
        <f t="shared" si="5"/>
        <v>0.6056682121</v>
      </c>
      <c r="GD48" s="126">
        <f t="shared" si="5"/>
        <v>0.6024500373</v>
      </c>
      <c r="GE48" s="126">
        <f t="shared" si="5"/>
        <v>0.6282700224</v>
      </c>
      <c r="GF48" s="126">
        <f t="shared" si="5"/>
        <v>0.6198372479</v>
      </c>
      <c r="GG48" s="126">
        <f t="shared" si="5"/>
        <v>0.6180924242</v>
      </c>
      <c r="GH48" s="126">
        <f t="shared" si="5"/>
        <v>0.6208704187</v>
      </c>
      <c r="GI48" s="126">
        <f t="shared" si="5"/>
        <v>0.6198638686</v>
      </c>
      <c r="GJ48" s="126">
        <f t="shared" si="5"/>
        <v>0.6250842271</v>
      </c>
      <c r="GK48" s="126">
        <f t="shared" si="5"/>
        <v>0.6270110786</v>
      </c>
      <c r="GL48" s="126">
        <f t="shared" si="5"/>
        <v>0.6306654337</v>
      </c>
      <c r="GM48" s="126">
        <f t="shared" si="5"/>
        <v>0.6432107497</v>
      </c>
      <c r="GN48" s="126">
        <f t="shared" si="5"/>
        <v>0.56682777</v>
      </c>
      <c r="GO48" s="126">
        <f t="shared" si="5"/>
        <v>0.6759981577</v>
      </c>
      <c r="GP48" s="126">
        <f t="shared" si="5"/>
        <v>0.676151401</v>
      </c>
      <c r="GQ48" s="126">
        <f t="shared" si="5"/>
        <v>0.708286558</v>
      </c>
      <c r="GR48" s="126">
        <f t="shared" si="5"/>
        <v>0.7354678088</v>
      </c>
      <c r="GS48" s="126">
        <f t="shared" si="5"/>
        <v>0.7455742974</v>
      </c>
      <c r="GT48" s="126">
        <f t="shared" si="5"/>
        <v>0.6821018029</v>
      </c>
      <c r="GU48" s="126">
        <f t="shared" si="5"/>
        <v>0.6852525953</v>
      </c>
      <c r="GV48" s="126">
        <f t="shared" si="5"/>
        <v>0.6890922898</v>
      </c>
      <c r="GW48" s="126">
        <f t="shared" si="5"/>
        <v>0.6908636696</v>
      </c>
      <c r="GX48" s="126">
        <f t="shared" si="5"/>
        <v>0.691699336</v>
      </c>
      <c r="GY48" s="126">
        <f t="shared" si="5"/>
        <v>0.7110714228</v>
      </c>
      <c r="GZ48" s="127">
        <f t="shared" ref="GZ48:HL48" si="6">GZ47/(GZ46*GZ4)</f>
        <v>0.679939276</v>
      </c>
      <c r="HA48" s="127">
        <f t="shared" si="6"/>
        <v>0.7792460038</v>
      </c>
      <c r="HB48" s="127">
        <f t="shared" si="6"/>
        <v>0.7750987801</v>
      </c>
      <c r="HC48" s="127">
        <f t="shared" si="6"/>
        <v>0.7906400554</v>
      </c>
      <c r="HD48" s="127">
        <f t="shared" si="6"/>
        <v>0.7991990021</v>
      </c>
      <c r="HE48" s="127">
        <f t="shared" si="6"/>
        <v>0.8082589023</v>
      </c>
      <c r="HF48" s="127">
        <f t="shared" si="6"/>
        <v>0.8039691949</v>
      </c>
      <c r="HG48" s="127">
        <f t="shared" si="6"/>
        <v>0.8053166803</v>
      </c>
      <c r="HH48" s="127">
        <f t="shared" si="6"/>
        <v>0.8072113455</v>
      </c>
      <c r="HI48" s="127">
        <f t="shared" si="6"/>
        <v>0.7960286228</v>
      </c>
      <c r="HJ48" s="127">
        <f t="shared" si="6"/>
        <v>0.7958278602</v>
      </c>
      <c r="HK48" s="127">
        <f t="shared" si="6"/>
        <v>0.8078124639</v>
      </c>
      <c r="HL48" s="127">
        <f t="shared" si="6"/>
        <v>0.6937419355</v>
      </c>
      <c r="HM48" s="209" t="s">
        <v>120</v>
      </c>
      <c r="HN48" s="209" t="s">
        <v>121</v>
      </c>
      <c r="HO48" s="209" t="s">
        <v>121</v>
      </c>
      <c r="HP48" s="209" t="s">
        <v>121</v>
      </c>
      <c r="HQ48" s="209" t="s">
        <v>121</v>
      </c>
      <c r="HR48" s="209" t="s">
        <v>121</v>
      </c>
      <c r="HS48" s="209" t="s">
        <v>121</v>
      </c>
      <c r="HT48" s="201"/>
      <c r="HU48" s="201"/>
      <c r="HV48" s="201"/>
    </row>
    <row r="49" ht="15.75" customHeight="1">
      <c r="A49" s="190">
        <f t="shared" si="3"/>
        <v>45</v>
      </c>
      <c r="B49" s="128" t="s">
        <v>41</v>
      </c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72"/>
      <c r="HA49" s="172"/>
      <c r="HB49" s="172"/>
      <c r="HC49" s="172"/>
      <c r="HD49" s="172"/>
      <c r="HE49" s="172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07"/>
      <c r="HS49" s="207"/>
      <c r="HT49" s="207"/>
      <c r="HU49" s="207"/>
      <c r="HV49" s="207"/>
    </row>
    <row r="50" ht="15.75" customHeight="1">
      <c r="A50" s="190">
        <f t="shared" si="3"/>
        <v>46</v>
      </c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GD50" s="211"/>
      <c r="GE50" s="211"/>
      <c r="GF50" s="211"/>
      <c r="GG50" s="211"/>
      <c r="GH50" s="211"/>
      <c r="GI50" s="211"/>
      <c r="GJ50" s="211"/>
      <c r="GK50" s="211"/>
      <c r="GL50" s="211"/>
      <c r="GM50" s="211"/>
      <c r="GN50" s="211"/>
      <c r="GO50" s="211"/>
      <c r="GP50" s="211"/>
      <c r="GQ50" s="211"/>
      <c r="GR50" s="211"/>
      <c r="GS50" s="211"/>
      <c r="GT50" s="211"/>
      <c r="GU50" s="211"/>
      <c r="GV50" s="211"/>
      <c r="GW50" s="211"/>
      <c r="GX50" s="211"/>
      <c r="GY50" s="211"/>
      <c r="GZ50" s="212"/>
      <c r="HA50" s="212"/>
      <c r="HB50" s="212"/>
      <c r="HC50" s="212"/>
      <c r="HD50" s="212"/>
      <c r="HE50" s="212"/>
      <c r="HF50" s="212"/>
      <c r="HG50" s="212"/>
      <c r="HH50" s="212"/>
      <c r="HI50" s="212"/>
      <c r="HJ50" s="212"/>
      <c r="HK50" s="212"/>
      <c r="HL50" s="212"/>
      <c r="HM50" s="212"/>
      <c r="HN50" s="212"/>
      <c r="HO50" s="212"/>
      <c r="HP50" s="212"/>
      <c r="HQ50" s="212"/>
    </row>
    <row r="51" ht="13.5" customHeight="1">
      <c r="A51" s="190">
        <f t="shared" si="3"/>
        <v>47</v>
      </c>
      <c r="B51" s="98" t="s">
        <v>42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205"/>
      <c r="HS51" s="205"/>
      <c r="HT51" s="205"/>
      <c r="HU51" s="205"/>
      <c r="HV51" s="205"/>
    </row>
    <row r="52" ht="13.5" customHeight="1">
      <c r="A52" s="190">
        <f t="shared" si="3"/>
        <v>48</v>
      </c>
      <c r="B52" s="139" t="s">
        <v>43</v>
      </c>
      <c r="C52" s="99"/>
      <c r="D52" s="99">
        <f>SUM(Month!$D52:D52)</f>
        <v>0</v>
      </c>
      <c r="E52" s="99">
        <f>SUM(Month!$D52:E52)</f>
        <v>0</v>
      </c>
      <c r="F52" s="99">
        <f>SUM(Month!$D52:F52)</f>
        <v>0</v>
      </c>
      <c r="G52" s="99">
        <f>SUM(Month!$D52:G52)</f>
        <v>0</v>
      </c>
      <c r="H52" s="99">
        <f>SUM(Month!$D52:H52)</f>
        <v>0</v>
      </c>
      <c r="I52" s="99">
        <f>SUM(Month!$D52:I52)</f>
        <v>0</v>
      </c>
      <c r="J52" s="99">
        <f>SUM(Month!$D52:J52)</f>
        <v>0</v>
      </c>
      <c r="K52" s="99">
        <f>SUM(Month!$D52:K52)</f>
        <v>0</v>
      </c>
      <c r="L52" s="99">
        <f>SUM(Month!$D52:L52)</f>
        <v>0</v>
      </c>
      <c r="M52" s="99">
        <f>SUM(Month!$D52:M52)</f>
        <v>0</v>
      </c>
      <c r="N52" s="99">
        <f>SUM(Month!$D52:N52)</f>
        <v>0</v>
      </c>
      <c r="O52" s="99">
        <f>SUM(Month!$D52:O52)</f>
        <v>0</v>
      </c>
      <c r="P52" s="99">
        <f>SUM(Month!$P52:P52)</f>
        <v>0</v>
      </c>
      <c r="Q52" s="99">
        <f>SUM(Month!$P52:Q52)</f>
        <v>0</v>
      </c>
      <c r="R52" s="99">
        <f>SUM(Month!$P52:R52)</f>
        <v>1</v>
      </c>
      <c r="S52" s="99">
        <f>SUM(Month!$P52:S52)</f>
        <v>1</v>
      </c>
      <c r="T52" s="99">
        <f>SUM(Month!$P52:T52)</f>
        <v>1</v>
      </c>
      <c r="U52" s="99">
        <f>SUM(Month!$P52:U52)</f>
        <v>1</v>
      </c>
      <c r="V52" s="99">
        <f>SUM(Month!$P52:V52)</f>
        <v>1</v>
      </c>
      <c r="W52" s="99">
        <f>SUM(Month!$P52:W52)</f>
        <v>1</v>
      </c>
      <c r="X52" s="99">
        <f>SUM(Month!$P52:X52)</f>
        <v>1</v>
      </c>
      <c r="Y52" s="99">
        <f>SUM(Month!$P52:Y52)</f>
        <v>1</v>
      </c>
      <c r="Z52" s="99">
        <f>SUM(Month!$P52:Z52)</f>
        <v>1</v>
      </c>
      <c r="AA52" s="99">
        <f>SUM(Month!$P52:AA52)</f>
        <v>1</v>
      </c>
      <c r="AB52" s="99">
        <f>SUM(Month!$AB52:AB52)</f>
        <v>0</v>
      </c>
      <c r="AC52" s="99">
        <f>SUM(Month!$AB52:AC52)</f>
        <v>0</v>
      </c>
      <c r="AD52" s="99">
        <f>SUM(Month!$AB52:AD52)</f>
        <v>0</v>
      </c>
      <c r="AE52" s="99">
        <f>SUM(Month!$AB52:AE52)</f>
        <v>1</v>
      </c>
      <c r="AF52" s="99">
        <f>SUM(Month!$AB52:AF52)</f>
        <v>1</v>
      </c>
      <c r="AG52" s="99">
        <f>SUM(Month!$AB52:AG52)</f>
        <v>1</v>
      </c>
      <c r="AH52" s="99">
        <f>SUM(Month!$AB52:AH52)</f>
        <v>1</v>
      </c>
      <c r="AI52" s="99">
        <f>SUM(Month!$AB52:AI52)</f>
        <v>2</v>
      </c>
      <c r="AJ52" s="99">
        <f>SUM(Month!$AB52:AJ52)</f>
        <v>2</v>
      </c>
      <c r="AK52" s="99">
        <f>SUM(Month!$AB52:AK52)</f>
        <v>2</v>
      </c>
      <c r="AL52" s="99">
        <f>SUM(Month!$AB52:AL52)</f>
        <v>2</v>
      </c>
      <c r="AM52" s="99">
        <f>SUM(Month!$AB52:AM52)</f>
        <v>2</v>
      </c>
      <c r="AN52" s="99">
        <f>SUM(Month!$AN52:AN52)</f>
        <v>0</v>
      </c>
      <c r="AO52" s="99">
        <f>SUM(Month!$AN52:AO52)</f>
        <v>0</v>
      </c>
      <c r="AP52" s="99">
        <f>SUM(Month!$AN52:AP52)</f>
        <v>1</v>
      </c>
      <c r="AQ52" s="99">
        <f>SUM(Month!$AN52:AQ52)</f>
        <v>1</v>
      </c>
      <c r="AR52" s="99">
        <f>SUM(Month!$AN52:AR52)</f>
        <v>1</v>
      </c>
      <c r="AS52" s="99">
        <f>SUM(Month!$AN52:AS52)</f>
        <v>1</v>
      </c>
      <c r="AT52" s="99">
        <f>SUM(Month!$AN52:AT52)</f>
        <v>2</v>
      </c>
      <c r="AU52" s="99">
        <f>SUM(Month!$AN52:AU52)</f>
        <v>2</v>
      </c>
      <c r="AV52" s="99">
        <f>SUM(Month!$AN52:AV52)</f>
        <v>2</v>
      </c>
      <c r="AW52" s="99">
        <f>SUM(Month!$AN52:AW52)</f>
        <v>2</v>
      </c>
      <c r="AX52" s="99">
        <f>SUM(Month!$AN52:AX52)</f>
        <v>2</v>
      </c>
      <c r="AY52" s="99">
        <f>SUM(Month!$AN52:AY52)</f>
        <v>2</v>
      </c>
      <c r="AZ52" s="99">
        <f>SUM(Month!$AZ52:AZ52)</f>
        <v>1</v>
      </c>
      <c r="BA52" s="99">
        <f>SUM(Month!$AZ52:BA52)</f>
        <v>1</v>
      </c>
      <c r="BB52" s="99">
        <f>SUM(Month!$AZ52:BB52)</f>
        <v>1</v>
      </c>
      <c r="BC52" s="99">
        <f>SUM(Month!$AZ52:BC52)</f>
        <v>1</v>
      </c>
      <c r="BD52" s="99">
        <f>SUM(Month!$AZ52:BD52)</f>
        <v>2</v>
      </c>
      <c r="BE52" s="99">
        <f>SUM(Month!$AZ52:BE52)</f>
        <v>2</v>
      </c>
      <c r="BF52" s="99">
        <f>SUM(Month!$AZ52:BF52)</f>
        <v>2</v>
      </c>
      <c r="BG52" s="99">
        <f>SUM(Month!$AZ52:BG52)</f>
        <v>2</v>
      </c>
      <c r="BH52" s="99">
        <f>SUM(Month!$AZ52:BH52)</f>
        <v>3</v>
      </c>
      <c r="BI52" s="99">
        <f>SUM(Month!$AZ52:BI52)</f>
        <v>3</v>
      </c>
      <c r="BJ52" s="99">
        <f>SUM(Month!$AZ52:BJ52)</f>
        <v>3</v>
      </c>
      <c r="BK52" s="99">
        <f>SUM(Month!$AZ52:BK52)</f>
        <v>3</v>
      </c>
      <c r="BL52" s="99">
        <f>SUM(Month!$BL52:BL52)</f>
        <v>0</v>
      </c>
      <c r="BM52" s="99">
        <f>SUM(Month!$BL52:BM52)</f>
        <v>0</v>
      </c>
      <c r="BN52" s="99">
        <f>SUM(Month!$BL52:BN52)</f>
        <v>1</v>
      </c>
      <c r="BO52" s="99">
        <f>SUM(Month!$BL52:BO52)</f>
        <v>1</v>
      </c>
      <c r="BP52" s="99">
        <f>SUM(Month!$BL52:BP52)</f>
        <v>1</v>
      </c>
      <c r="BQ52" s="99">
        <f>SUM(Month!$BL52:BQ52)</f>
        <v>1</v>
      </c>
      <c r="BR52" s="99">
        <f>SUM(Month!$BL52:BR52)</f>
        <v>2</v>
      </c>
      <c r="BS52" s="99">
        <f>SUM(Month!$BL52:BS52)</f>
        <v>2</v>
      </c>
      <c r="BT52" s="99">
        <f>SUM(Month!$BL52:BT52)</f>
        <v>2</v>
      </c>
      <c r="BU52" s="99">
        <f>SUM(Month!$BL52:BU52)</f>
        <v>2</v>
      </c>
      <c r="BV52" s="99">
        <f>SUM(Month!$BL52:BV52)</f>
        <v>2</v>
      </c>
      <c r="BW52" s="99">
        <f>SUM(Month!$BL52:BW52)</f>
        <v>2</v>
      </c>
      <c r="BX52" s="99">
        <f>SUM(Month!$BX52:BX52)</f>
        <v>0</v>
      </c>
      <c r="BY52" s="99">
        <f>SUM(Month!$BX52:BY52)</f>
        <v>1</v>
      </c>
      <c r="BZ52" s="99">
        <f>SUM(Month!$BX52:BZ52)</f>
        <v>1</v>
      </c>
      <c r="CA52" s="99">
        <f>SUM(Month!$BX52:CA52)</f>
        <v>1</v>
      </c>
      <c r="CB52" s="99">
        <f>SUM(Month!$BX52:CB52)</f>
        <v>1</v>
      </c>
      <c r="CC52" s="99">
        <f>SUM(Month!$BX52:CC52)</f>
        <v>1</v>
      </c>
      <c r="CD52" s="99">
        <f>SUM(Month!$BX52:CD52)</f>
        <v>1</v>
      </c>
      <c r="CE52" s="99">
        <f>SUM(Month!$BX52:CE52)</f>
        <v>2</v>
      </c>
      <c r="CF52" s="99">
        <f>SUM(Month!$BX52:CF52)</f>
        <v>2</v>
      </c>
      <c r="CG52" s="99">
        <f>SUM(Month!$BX52:CG52)</f>
        <v>2</v>
      </c>
      <c r="CH52" s="99">
        <f>SUM(Month!$BX52:CH52)</f>
        <v>2</v>
      </c>
      <c r="CI52" s="99">
        <f>SUM(Month!$BX52:CI52)</f>
        <v>2</v>
      </c>
      <c r="CJ52" s="99">
        <f>SUM(Month!$CJ52:CJ52)</f>
        <v>0</v>
      </c>
      <c r="CK52" s="99">
        <f>SUM(Month!$CJ52:CK52)</f>
        <v>0</v>
      </c>
      <c r="CL52" s="99">
        <f>SUM(Month!$CJ52:CL52)</f>
        <v>1</v>
      </c>
      <c r="CM52" s="99">
        <f>SUM(Month!$CJ52:CM52)</f>
        <v>1</v>
      </c>
      <c r="CN52" s="99">
        <f>SUM(Month!$CJ52:CN52)</f>
        <v>1</v>
      </c>
      <c r="CO52" s="99">
        <f>SUM(Month!$CJ52:CO52)</f>
        <v>1</v>
      </c>
      <c r="CP52" s="99">
        <f>SUM(Month!$CJ52:CP52)</f>
        <v>1</v>
      </c>
      <c r="CQ52" s="99">
        <f>SUM(Month!$CJ52:CQ52)</f>
        <v>1</v>
      </c>
      <c r="CR52" s="99">
        <f>SUM(Month!$CJ52:CR52)</f>
        <v>2</v>
      </c>
      <c r="CS52" s="99">
        <f>SUM(Month!$CJ52:CS52)</f>
        <v>2</v>
      </c>
      <c r="CT52" s="99">
        <f>SUM(Month!$CJ52:CT52)</f>
        <v>3</v>
      </c>
      <c r="CU52" s="99">
        <f>SUM(Month!$CJ52:CU52)</f>
        <v>3</v>
      </c>
      <c r="CV52" s="99">
        <f>SUM(Month!$CV52:CV52)</f>
        <v>0</v>
      </c>
      <c r="CW52" s="99">
        <f>SUM(Month!$CV52:CW52)</f>
        <v>0</v>
      </c>
      <c r="CX52" s="99">
        <f>SUM(Month!$CV52:CX52)</f>
        <v>1</v>
      </c>
      <c r="CY52" s="99">
        <f>SUM(Month!$CV52:CY52)</f>
        <v>1</v>
      </c>
      <c r="CZ52" s="99">
        <f>SUM(Month!$CV52:CZ52)</f>
        <v>1</v>
      </c>
      <c r="DA52" s="99">
        <f>SUM(Month!$CV52:DA52)</f>
        <v>1</v>
      </c>
      <c r="DB52" s="99">
        <f>SUM(Month!$CV52:DB52)</f>
        <v>1</v>
      </c>
      <c r="DC52" s="99">
        <f>SUM(Month!$CV52:DC52)</f>
        <v>1</v>
      </c>
      <c r="DD52" s="99">
        <f>SUM(Month!$CV52:DD52)</f>
        <v>1</v>
      </c>
      <c r="DE52" s="99">
        <f>SUM(Month!$CV52:DE52)</f>
        <v>1</v>
      </c>
      <c r="DF52" s="99">
        <f>SUM(Month!$CV52:DF52)</f>
        <v>1</v>
      </c>
      <c r="DG52" s="99">
        <f>SUM(Month!$CV52:DG52)</f>
        <v>1</v>
      </c>
      <c r="DH52" s="99">
        <f>SUM(Month!$DH52:DH52)</f>
        <v>0</v>
      </c>
      <c r="DI52" s="99">
        <f>SUM(Month!$DH52:DI52)</f>
        <v>0</v>
      </c>
      <c r="DJ52" s="99">
        <f>SUM(Month!$DH52:DJ52)</f>
        <v>0</v>
      </c>
      <c r="DK52" s="99">
        <f>SUM(Month!$DH52:DK52)</f>
        <v>0</v>
      </c>
      <c r="DL52" s="99">
        <f>SUM(Month!$DH52:DL52)</f>
        <v>0</v>
      </c>
      <c r="DM52" s="99">
        <f>SUM(Month!$DH52:DM52)</f>
        <v>0</v>
      </c>
      <c r="DN52" s="99">
        <f>SUM(Month!$DH52:DN52)</f>
        <v>0</v>
      </c>
      <c r="DO52" s="99">
        <f>SUM(Month!$DH52:DO52)</f>
        <v>0</v>
      </c>
      <c r="DP52" s="99">
        <f>SUM(Month!$DH52:DP52)</f>
        <v>0</v>
      </c>
      <c r="DQ52" s="99">
        <f>SUM(Month!$DH52:DQ52)</f>
        <v>0</v>
      </c>
      <c r="DR52" s="99">
        <f>SUM(Month!$DH52:DR52)</f>
        <v>1</v>
      </c>
      <c r="DS52" s="99">
        <f>SUM(Month!$DH52:DS52)</f>
        <v>2</v>
      </c>
      <c r="DT52" s="99">
        <f>SUM(Month!$DT52:DT52)</f>
        <v>0</v>
      </c>
      <c r="DU52" s="99">
        <f>SUM(Month!$DT52:DU52)</f>
        <v>0</v>
      </c>
      <c r="DV52" s="99">
        <f>SUM(Month!$DT52:DV52)</f>
        <v>0</v>
      </c>
      <c r="DW52" s="99">
        <f>SUM(Month!$DT52:DW52)</f>
        <v>1</v>
      </c>
      <c r="DX52" s="99">
        <f>SUM(Month!$DT52:DX52)</f>
        <v>1</v>
      </c>
      <c r="DY52" s="99">
        <f>SUM(Month!$DT52:DY52)</f>
        <v>2</v>
      </c>
      <c r="DZ52" s="99">
        <f>SUM(Month!$DT52:DZ52)</f>
        <v>2</v>
      </c>
      <c r="EA52" s="99">
        <f>SUM(Month!$DT52:EA52)</f>
        <v>2</v>
      </c>
      <c r="EB52" s="99">
        <f>SUM(Month!$DT52:EB52)</f>
        <v>2</v>
      </c>
      <c r="EC52" s="99">
        <f>SUM(Month!$DT52:EC52)</f>
        <v>3</v>
      </c>
      <c r="ED52" s="99">
        <f>SUM(Month!$DT52:ED52)</f>
        <v>3</v>
      </c>
      <c r="EE52" s="99">
        <f>SUM(Month!$DT52:EE52)</f>
        <v>3</v>
      </c>
      <c r="EF52" s="99">
        <f>SUM(Month!$EF52:EF52)</f>
        <v>0</v>
      </c>
      <c r="EG52" s="99">
        <f>SUM(Month!$EF52:EG52)</f>
        <v>0</v>
      </c>
      <c r="EH52" s="99">
        <f>SUM(Month!$EF52:EH52)</f>
        <v>0</v>
      </c>
      <c r="EI52" s="99">
        <f>SUM(Month!$EF52:EI52)</f>
        <v>0</v>
      </c>
      <c r="EJ52" s="99">
        <f>SUM(Month!$EF52:EJ52)</f>
        <v>0</v>
      </c>
      <c r="EK52" s="99">
        <f>SUM(Month!$EF52:EK52)</f>
        <v>0</v>
      </c>
      <c r="EL52" s="99">
        <f>SUM(Month!$EF52:EL52)</f>
        <v>0</v>
      </c>
      <c r="EM52" s="99">
        <f>SUM(Month!$EF52:EM52)</f>
        <v>0</v>
      </c>
      <c r="EN52" s="99">
        <f>SUM(Month!$EF52:EN52)</f>
        <v>0</v>
      </c>
      <c r="EO52" s="99">
        <f>SUM(Month!$EF52:EO52)</f>
        <v>0</v>
      </c>
      <c r="EP52" s="99">
        <f>SUM(Month!$EF52:EP52)</f>
        <v>0</v>
      </c>
      <c r="EQ52" s="99">
        <f>SUM(Month!$EF52:EQ52)</f>
        <v>0</v>
      </c>
      <c r="ER52" s="99">
        <f>SUM(Month!$ER52:ER52)</f>
        <v>0</v>
      </c>
      <c r="ES52" s="99">
        <f>SUM(Month!$ER52:ES52)</f>
        <v>0</v>
      </c>
      <c r="ET52" s="99">
        <f>SUM(Month!$ER52:ET52)</f>
        <v>0</v>
      </c>
      <c r="EU52" s="99">
        <f>SUM(Month!$ER52:EU52)</f>
        <v>0</v>
      </c>
      <c r="EV52" s="99">
        <f>SUM(Month!$ER52:EV52)</f>
        <v>0</v>
      </c>
      <c r="EW52" s="99">
        <f>SUM(Month!$ER52:EW52)</f>
        <v>0</v>
      </c>
      <c r="EX52" s="99">
        <f>SUM(Month!$ER52:EX52)</f>
        <v>0</v>
      </c>
      <c r="EY52" s="99">
        <f>SUM(Month!$ER52:EY52)</f>
        <v>0</v>
      </c>
      <c r="EZ52" s="99">
        <f>SUM(Month!$ER52:EZ52)</f>
        <v>0</v>
      </c>
      <c r="FA52" s="99">
        <f>SUM(Month!$ER52:FA52)</f>
        <v>0</v>
      </c>
      <c r="FB52" s="99">
        <f>SUM(Month!$ER52:FB52)</f>
        <v>0</v>
      </c>
      <c r="FC52" s="99">
        <f>SUM(Month!$ER52:FC52)</f>
        <v>0</v>
      </c>
      <c r="FD52" s="99">
        <f>SUM(Month!$FD52:FD52)</f>
        <v>0</v>
      </c>
      <c r="FE52" s="99">
        <f>SUM(Month!$FD52:FE52)</f>
        <v>0</v>
      </c>
      <c r="FF52" s="99">
        <f>SUM(Month!$FD52:FF52)</f>
        <v>0</v>
      </c>
      <c r="FG52" s="99">
        <f>SUM(Month!$FD52:FG52)</f>
        <v>0</v>
      </c>
      <c r="FH52" s="99">
        <f>SUM(Month!$FD52:FH52)</f>
        <v>0</v>
      </c>
      <c r="FI52" s="99">
        <f>SUM(Month!$FD52:FI52)</f>
        <v>0</v>
      </c>
      <c r="FJ52" s="99">
        <f>SUM(Month!$FD52:FJ52)</f>
        <v>0</v>
      </c>
      <c r="FK52" s="99">
        <f>SUM(Month!$FD52:FK52)</f>
        <v>0</v>
      </c>
      <c r="FL52" s="99">
        <f>SUM(Month!$FD52:FL52)</f>
        <v>0</v>
      </c>
      <c r="FM52" s="99">
        <f>SUM(Month!$FD52:FM52)</f>
        <v>0</v>
      </c>
      <c r="FN52" s="99">
        <f>SUM(Month!$FD52:FN52)</f>
        <v>0</v>
      </c>
      <c r="FO52" s="99">
        <f>SUM(Month!$FD52:FO52)</f>
        <v>0</v>
      </c>
      <c r="FP52" s="99">
        <f>SUM(Month!$FP52:FP52)</f>
        <v>0</v>
      </c>
      <c r="FQ52" s="99">
        <f>SUM(Month!$FP52:FQ52)</f>
        <v>0</v>
      </c>
      <c r="FR52" s="99">
        <f>SUM(Month!$FP52:FR52)</f>
        <v>0</v>
      </c>
      <c r="FS52" s="99">
        <f>SUM(Month!$FP52:FS52)</f>
        <v>0</v>
      </c>
      <c r="FT52" s="99">
        <f>SUM(Month!$FP52:FT52)</f>
        <v>0</v>
      </c>
      <c r="FU52" s="99">
        <f>SUM(Month!$FP52:FU52)</f>
        <v>0</v>
      </c>
      <c r="FV52" s="99">
        <f>SUM(Month!$FP52:FV52)</f>
        <v>0</v>
      </c>
      <c r="FW52" s="99">
        <f>SUM(Month!$FP52:FW52)</f>
        <v>0</v>
      </c>
      <c r="FX52" s="99">
        <f>SUM(Month!$FP52:FX52)</f>
        <v>0</v>
      </c>
      <c r="FY52" s="99">
        <f>SUM(Month!$FP52:FY52)</f>
        <v>0</v>
      </c>
      <c r="FZ52" s="99">
        <f>SUM(Month!$FP52:FZ52)</f>
        <v>0</v>
      </c>
      <c r="GA52" s="99">
        <f>SUM(Month!$FP52:GA52)</f>
        <v>0</v>
      </c>
      <c r="GB52" s="99">
        <f>SUM(Month!$GB52:GB52)</f>
        <v>0</v>
      </c>
      <c r="GC52" s="99">
        <f>SUM(Month!$GB52:GC52)</f>
        <v>0</v>
      </c>
      <c r="GD52" s="99">
        <f>SUM(Month!$GB52:GD52)</f>
        <v>0</v>
      </c>
      <c r="GE52" s="99">
        <f>SUM(Month!$GB52:GE52)</f>
        <v>0</v>
      </c>
      <c r="GF52" s="99">
        <f>SUM(Month!$GB52:GF52)</f>
        <v>0</v>
      </c>
      <c r="GG52" s="99">
        <f>SUM(Month!$GB52:GG52)</f>
        <v>0</v>
      </c>
      <c r="GH52" s="99">
        <f>SUM(Month!$GB52:GH52)</f>
        <v>0</v>
      </c>
      <c r="GI52" s="99">
        <f>SUM(Month!$GB52:GI52)</f>
        <v>0</v>
      </c>
      <c r="GJ52" s="99">
        <f>SUM(Month!$GB52:GJ52)</f>
        <v>0</v>
      </c>
      <c r="GK52" s="99">
        <f>SUM(Month!$GB52:GK52)</f>
        <v>0</v>
      </c>
      <c r="GL52" s="99">
        <f>SUM(Month!$GB52:GL52)</f>
        <v>0</v>
      </c>
      <c r="GM52" s="99">
        <f>SUM(Month!$GB52:GM52)</f>
        <v>0</v>
      </c>
      <c r="GN52" s="99">
        <f>SUM(Month!$GB52:GN52)</f>
        <v>0</v>
      </c>
      <c r="GO52" s="99">
        <f>SUM(Month!$GB52:GO52)</f>
        <v>0</v>
      </c>
      <c r="GP52" s="99">
        <f>SUM(Month!$GB52:GP52)</f>
        <v>0</v>
      </c>
      <c r="GQ52" s="99">
        <f>SUM(Month!$GB52:GQ52)</f>
        <v>0</v>
      </c>
      <c r="GR52" s="99">
        <f>SUM(Month!$GB52:GR52)</f>
        <v>0</v>
      </c>
      <c r="GS52" s="99">
        <f>SUM(Month!$GB52:GS52)</f>
        <v>0</v>
      </c>
      <c r="GT52" s="99">
        <f>SUM(Month!$GB52:GT52)</f>
        <v>0</v>
      </c>
      <c r="GU52" s="99">
        <f>SUM(Month!$GB52:GU52)</f>
        <v>0</v>
      </c>
      <c r="GV52" s="99">
        <f>SUM(Month!$GB52:GV52)</f>
        <v>0</v>
      </c>
      <c r="GW52" s="99">
        <f>SUM(Month!$GB52:GW52)</f>
        <v>0</v>
      </c>
      <c r="GX52" s="99">
        <f>SUM(Month!$GB52:GX52)</f>
        <v>0</v>
      </c>
      <c r="GY52" s="99">
        <f>SUM(Month!$GB52:GY52)</f>
        <v>0</v>
      </c>
      <c r="GZ52" s="111">
        <f>SUM(Month!$GZ52:GZ52)</f>
        <v>0</v>
      </c>
      <c r="HA52" s="111">
        <f>SUM(Month!$GZ52:HA52)</f>
        <v>0</v>
      </c>
      <c r="HB52" s="111">
        <f>SUM(Month!$GZ52:HB52)</f>
        <v>0</v>
      </c>
      <c r="HC52" s="111">
        <f>SUM(Month!$GZ52:HC52)</f>
        <v>0</v>
      </c>
      <c r="HD52" s="111">
        <f>SUM(Month!$GZ52:HD52)</f>
        <v>0</v>
      </c>
      <c r="HE52" s="111">
        <f>SUM(Month!$GZ52:HE52)</f>
        <v>0</v>
      </c>
      <c r="HF52" s="111">
        <f>SUM(Month!$GZ52:HF52)</f>
        <v>0</v>
      </c>
      <c r="HG52" s="111">
        <f>SUM(Month!$GZ52:HG52)</f>
        <v>0</v>
      </c>
      <c r="HH52" s="111">
        <f>SUM(Month!$GZ52:HH52)</f>
        <v>0</v>
      </c>
      <c r="HI52" s="111">
        <f>SUM(Month!$GZ52:HI52)</f>
        <v>0</v>
      </c>
      <c r="HJ52" s="111">
        <f>SUM(Month!$GZ52:HJ52)</f>
        <v>0</v>
      </c>
      <c r="HK52" s="111">
        <f>SUM(Month!$GZ52:HK52)</f>
        <v>0</v>
      </c>
      <c r="HL52" s="101">
        <v>0.0</v>
      </c>
      <c r="HM52" s="101">
        <v>0.0</v>
      </c>
      <c r="HN52" s="101">
        <v>0.0</v>
      </c>
      <c r="HO52" s="101">
        <v>0.0</v>
      </c>
      <c r="HP52" s="101">
        <v>0.0</v>
      </c>
      <c r="HQ52" s="101">
        <v>0.0</v>
      </c>
      <c r="HR52" s="207"/>
      <c r="HS52" s="207"/>
      <c r="HT52" s="207"/>
      <c r="HU52" s="207"/>
      <c r="HV52" s="207"/>
    </row>
    <row r="53" ht="12.75" customHeight="1">
      <c r="A53" s="190">
        <f t="shared" si="3"/>
        <v>49</v>
      </c>
      <c r="B53" s="141" t="s">
        <v>44</v>
      </c>
      <c r="C53" s="142"/>
      <c r="D53" s="142">
        <f>SUM(Month!$D53:D53)</f>
        <v>0</v>
      </c>
      <c r="E53" s="142">
        <f>SUM(Month!$D53:E53)</f>
        <v>0</v>
      </c>
      <c r="F53" s="142">
        <f>SUM(Month!$D53:F53)</f>
        <v>1</v>
      </c>
      <c r="G53" s="142">
        <f>SUM(Month!$D53:G53)</f>
        <v>2</v>
      </c>
      <c r="H53" s="142">
        <f>SUM(Month!$D53:H53)</f>
        <v>2</v>
      </c>
      <c r="I53" s="142">
        <f>SUM(Month!$D53:I53)</f>
        <v>2</v>
      </c>
      <c r="J53" s="142">
        <f>SUM(Month!$D53:J53)</f>
        <v>2</v>
      </c>
      <c r="K53" s="142">
        <f>SUM(Month!$D53:K53)</f>
        <v>2</v>
      </c>
      <c r="L53" s="142">
        <f>SUM(Month!$D53:L53)</f>
        <v>2</v>
      </c>
      <c r="M53" s="142">
        <f>SUM(Month!$D53:M53)</f>
        <v>2</v>
      </c>
      <c r="N53" s="142">
        <f>SUM(Month!$D53:N53)</f>
        <v>2</v>
      </c>
      <c r="O53" s="142">
        <f>SUM(Month!$D53:O53)</f>
        <v>2</v>
      </c>
      <c r="P53" s="142">
        <f>SUM(Month!$P53:P53)</f>
        <v>0</v>
      </c>
      <c r="Q53" s="142">
        <f>SUM(Month!$P53:Q53)</f>
        <v>0</v>
      </c>
      <c r="R53" s="142">
        <f>SUM(Month!$P53:R53)</f>
        <v>0</v>
      </c>
      <c r="S53" s="142">
        <f>SUM(Month!$P53:S53)</f>
        <v>0</v>
      </c>
      <c r="T53" s="142">
        <f>SUM(Month!$P53:T53)</f>
        <v>0</v>
      </c>
      <c r="U53" s="142">
        <f>SUM(Month!$P53:U53)</f>
        <v>0</v>
      </c>
      <c r="V53" s="142">
        <f>SUM(Month!$P53:V53)</f>
        <v>0</v>
      </c>
      <c r="W53" s="142">
        <f>SUM(Month!$P53:W53)</f>
        <v>1</v>
      </c>
      <c r="X53" s="142">
        <f>SUM(Month!$P53:X53)</f>
        <v>1</v>
      </c>
      <c r="Y53" s="142">
        <f>SUM(Month!$P53:Y53)</f>
        <v>2</v>
      </c>
      <c r="Z53" s="142">
        <f>SUM(Month!$P53:Z53)</f>
        <v>2</v>
      </c>
      <c r="AA53" s="142">
        <f>SUM(Month!$P53:AA53)</f>
        <v>2</v>
      </c>
      <c r="AB53" s="142">
        <f>SUM(Month!$AB53:AB53)</f>
        <v>0</v>
      </c>
      <c r="AC53" s="142">
        <f>SUM(Month!$AB53:AC53)</f>
        <v>0</v>
      </c>
      <c r="AD53" s="142">
        <f>SUM(Month!$AB53:AD53)</f>
        <v>0</v>
      </c>
      <c r="AE53" s="142">
        <f>SUM(Month!$AB53:AE53)</f>
        <v>0</v>
      </c>
      <c r="AF53" s="142">
        <f>SUM(Month!$AB53:AF53)</f>
        <v>1</v>
      </c>
      <c r="AG53" s="142">
        <f>SUM(Month!$AB53:AG53)</f>
        <v>1</v>
      </c>
      <c r="AH53" s="142">
        <f>SUM(Month!$AB53:AH53)</f>
        <v>1</v>
      </c>
      <c r="AI53" s="142">
        <f>SUM(Month!$AB53:AI53)</f>
        <v>1</v>
      </c>
      <c r="AJ53" s="142">
        <f>SUM(Month!$AB53:AJ53)</f>
        <v>1</v>
      </c>
      <c r="AK53" s="142">
        <f>SUM(Month!$AB53:AK53)</f>
        <v>1</v>
      </c>
      <c r="AL53" s="142">
        <f>SUM(Month!$AB53:AL53)</f>
        <v>1</v>
      </c>
      <c r="AM53" s="142">
        <f>SUM(Month!$AB53:AM53)</f>
        <v>2</v>
      </c>
      <c r="AN53" s="142">
        <f>SUM(Month!$AN53:AN53)</f>
        <v>0</v>
      </c>
      <c r="AO53" s="142">
        <f>SUM(Month!$AN53:AO53)</f>
        <v>0</v>
      </c>
      <c r="AP53" s="142">
        <f>SUM(Month!$AN53:AP53)</f>
        <v>1</v>
      </c>
      <c r="AQ53" s="142">
        <f>SUM(Month!$AN53:AQ53)</f>
        <v>1</v>
      </c>
      <c r="AR53" s="142">
        <f>SUM(Month!$AN53:AR53)</f>
        <v>1</v>
      </c>
      <c r="AS53" s="142">
        <f>SUM(Month!$AN53:AS53)</f>
        <v>3</v>
      </c>
      <c r="AT53" s="142">
        <f>SUM(Month!$AN53:AT53)</f>
        <v>3</v>
      </c>
      <c r="AU53" s="142">
        <f>SUM(Month!$AN53:AU53)</f>
        <v>3</v>
      </c>
      <c r="AV53" s="142">
        <f>SUM(Month!$AN53:AV53)</f>
        <v>3</v>
      </c>
      <c r="AW53" s="142">
        <f>SUM(Month!$AN53:AW53)</f>
        <v>4</v>
      </c>
      <c r="AX53" s="142">
        <f>SUM(Month!$AN53:AX53)</f>
        <v>5</v>
      </c>
      <c r="AY53" s="142">
        <f>SUM(Month!$AN53:AY53)</f>
        <v>7</v>
      </c>
      <c r="AZ53" s="142">
        <f>SUM(Month!$AZ53:AZ53)</f>
        <v>0</v>
      </c>
      <c r="BA53" s="142">
        <f>SUM(Month!$AZ53:BA53)</f>
        <v>0</v>
      </c>
      <c r="BB53" s="142">
        <f>SUM(Month!$AZ53:BB53)</f>
        <v>0</v>
      </c>
      <c r="BC53" s="142">
        <f>SUM(Month!$AZ53:BC53)</f>
        <v>1</v>
      </c>
      <c r="BD53" s="142">
        <f>SUM(Month!$AZ53:BD53)</f>
        <v>1</v>
      </c>
      <c r="BE53" s="142">
        <f>SUM(Month!$AZ53:BE53)</f>
        <v>1</v>
      </c>
      <c r="BF53" s="142">
        <f>SUM(Month!$AZ53:BF53)</f>
        <v>2</v>
      </c>
      <c r="BG53" s="142">
        <f>SUM(Month!$AZ53:BG53)</f>
        <v>2</v>
      </c>
      <c r="BH53" s="142">
        <f>SUM(Month!$AZ53:BH53)</f>
        <v>2</v>
      </c>
      <c r="BI53" s="142">
        <f>SUM(Month!$AZ53:BI53)</f>
        <v>3</v>
      </c>
      <c r="BJ53" s="142">
        <f>SUM(Month!$AZ53:BJ53)</f>
        <v>4</v>
      </c>
      <c r="BK53" s="142">
        <f>SUM(Month!$AZ53:BK53)</f>
        <v>5</v>
      </c>
      <c r="BL53" s="142">
        <f>SUM(Month!$BL53:BL53)</f>
        <v>0</v>
      </c>
      <c r="BM53" s="142">
        <f>SUM(Month!$BL53:BM53)</f>
        <v>0</v>
      </c>
      <c r="BN53" s="142">
        <f>SUM(Month!$BL53:BN53)</f>
        <v>0</v>
      </c>
      <c r="BO53" s="142">
        <f>SUM(Month!$BL53:BO53)</f>
        <v>0</v>
      </c>
      <c r="BP53" s="142">
        <f>SUM(Month!$BL53:BP53)</f>
        <v>1</v>
      </c>
      <c r="BQ53" s="142">
        <f>SUM(Month!$BL53:BQ53)</f>
        <v>1</v>
      </c>
      <c r="BR53" s="142">
        <f>SUM(Month!$BL53:BR53)</f>
        <v>2</v>
      </c>
      <c r="BS53" s="142">
        <f>SUM(Month!$BL53:BS53)</f>
        <v>2</v>
      </c>
      <c r="BT53" s="142">
        <f>SUM(Month!$BL53:BT53)</f>
        <v>3</v>
      </c>
      <c r="BU53" s="142">
        <f>SUM(Month!$BL53:BU53)</f>
        <v>3</v>
      </c>
      <c r="BV53" s="142">
        <f>SUM(Month!$BL53:BV53)</f>
        <v>3</v>
      </c>
      <c r="BW53" s="142">
        <f>SUM(Month!$BL53:BW53)</f>
        <v>4</v>
      </c>
      <c r="BX53" s="142">
        <f>SUM(Month!$BX53:BX53)</f>
        <v>0</v>
      </c>
      <c r="BY53" s="142">
        <f>SUM(Month!$BX53:BY53)</f>
        <v>0</v>
      </c>
      <c r="BZ53" s="142">
        <f>SUM(Month!$BX53:BZ53)</f>
        <v>0</v>
      </c>
      <c r="CA53" s="142">
        <f>SUM(Month!$BX53:CA53)</f>
        <v>0</v>
      </c>
      <c r="CB53" s="142">
        <f>SUM(Month!$BX53:CB53)</f>
        <v>1</v>
      </c>
      <c r="CC53" s="142">
        <f>SUM(Month!$BX53:CC53)</f>
        <v>1</v>
      </c>
      <c r="CD53" s="142">
        <f>SUM(Month!$BX53:CD53)</f>
        <v>1</v>
      </c>
      <c r="CE53" s="142">
        <f>SUM(Month!$BX53:CE53)</f>
        <v>1</v>
      </c>
      <c r="CF53" s="142">
        <f>SUM(Month!$BX53:CF53)</f>
        <v>1</v>
      </c>
      <c r="CG53" s="142">
        <f>SUM(Month!$BX53:CG53)</f>
        <v>1</v>
      </c>
      <c r="CH53" s="142">
        <f>SUM(Month!$BX53:CH53)</f>
        <v>2</v>
      </c>
      <c r="CI53" s="142">
        <f>SUM(Month!$BX53:CI53)</f>
        <v>2</v>
      </c>
      <c r="CJ53" s="142">
        <f>SUM(Month!$CJ53:CJ53)</f>
        <v>0</v>
      </c>
      <c r="CK53" s="142">
        <f>SUM(Month!$CJ53:CK53)</f>
        <v>0</v>
      </c>
      <c r="CL53" s="142">
        <f>SUM(Month!$CJ53:CL53)</f>
        <v>0</v>
      </c>
      <c r="CM53" s="142">
        <f>SUM(Month!$CJ53:CM53)</f>
        <v>1</v>
      </c>
      <c r="CN53" s="142">
        <f>SUM(Month!$CJ53:CN53)</f>
        <v>1</v>
      </c>
      <c r="CO53" s="142">
        <f>SUM(Month!$CJ53:CO53)</f>
        <v>1</v>
      </c>
      <c r="CP53" s="142">
        <f>SUM(Month!$CJ53:CP53)</f>
        <v>1</v>
      </c>
      <c r="CQ53" s="142">
        <f>SUM(Month!$CJ53:CQ53)</f>
        <v>1</v>
      </c>
      <c r="CR53" s="142">
        <f>SUM(Month!$CJ53:CR53)</f>
        <v>1</v>
      </c>
      <c r="CS53" s="142">
        <f>SUM(Month!$CJ53:CS53)</f>
        <v>1</v>
      </c>
      <c r="CT53" s="142">
        <f>SUM(Month!$CJ53:CT53)</f>
        <v>1</v>
      </c>
      <c r="CU53" s="142">
        <f>SUM(Month!$CJ53:CU53)</f>
        <v>1</v>
      </c>
      <c r="CV53" s="142">
        <f>SUM(Month!$CV53:CV53)</f>
        <v>0</v>
      </c>
      <c r="CW53" s="142">
        <f>SUM(Month!$CV53:CW53)</f>
        <v>1</v>
      </c>
      <c r="CX53" s="142">
        <f>SUM(Month!$CV53:CX53)</f>
        <v>1</v>
      </c>
      <c r="CY53" s="142">
        <f>SUM(Month!$CV53:CY53)</f>
        <v>1</v>
      </c>
      <c r="CZ53" s="142">
        <f>SUM(Month!$CV53:CZ53)</f>
        <v>1</v>
      </c>
      <c r="DA53" s="142">
        <f>SUM(Month!$CV53:DA53)</f>
        <v>2</v>
      </c>
      <c r="DB53" s="142">
        <f>SUM(Month!$CV53:DB53)</f>
        <v>3</v>
      </c>
      <c r="DC53" s="142">
        <f>SUM(Month!$CV53:DC53)</f>
        <v>4</v>
      </c>
      <c r="DD53" s="142">
        <f>SUM(Month!$CV53:DD53)</f>
        <v>4</v>
      </c>
      <c r="DE53" s="142">
        <f>SUM(Month!$CV53:DE53)</f>
        <v>5</v>
      </c>
      <c r="DF53" s="142">
        <f>SUM(Month!$CV53:DF53)</f>
        <v>5</v>
      </c>
      <c r="DG53" s="142">
        <f>SUM(Month!$CV53:DG53)</f>
        <v>5</v>
      </c>
      <c r="DH53" s="142">
        <f>SUM(Month!$DH53:DH53)</f>
        <v>0</v>
      </c>
      <c r="DI53" s="142">
        <f>SUM(Month!$DH53:DI53)</f>
        <v>0</v>
      </c>
      <c r="DJ53" s="142">
        <f>SUM(Month!$DH53:DJ53)</f>
        <v>0</v>
      </c>
      <c r="DK53" s="142">
        <f>SUM(Month!$DH53:DK53)</f>
        <v>0</v>
      </c>
      <c r="DL53" s="142">
        <f>SUM(Month!$DH53:DL53)</f>
        <v>0</v>
      </c>
      <c r="DM53" s="142">
        <f>SUM(Month!$DH53:DM53)</f>
        <v>0</v>
      </c>
      <c r="DN53" s="142">
        <f>SUM(Month!$DH53:DN53)</f>
        <v>0</v>
      </c>
      <c r="DO53" s="142">
        <f>SUM(Month!$DH53:DO53)</f>
        <v>0</v>
      </c>
      <c r="DP53" s="142">
        <f>SUM(Month!$DH53:DP53)</f>
        <v>0</v>
      </c>
      <c r="DQ53" s="142">
        <f>SUM(Month!$DH53:DQ53)</f>
        <v>0</v>
      </c>
      <c r="DR53" s="142">
        <f>SUM(Month!$DH53:DR53)</f>
        <v>1</v>
      </c>
      <c r="DS53" s="142">
        <f>SUM(Month!$DH53:DS53)</f>
        <v>1</v>
      </c>
      <c r="DT53" s="142">
        <f>SUM(Month!$DT53:DT53)</f>
        <v>1</v>
      </c>
      <c r="DU53" s="142">
        <f>SUM(Month!$DT53:DU53)</f>
        <v>1</v>
      </c>
      <c r="DV53" s="142">
        <f>SUM(Month!$DT53:DV53)</f>
        <v>1</v>
      </c>
      <c r="DW53" s="142">
        <f>SUM(Month!$DT53:DW53)</f>
        <v>1</v>
      </c>
      <c r="DX53" s="142">
        <f>SUM(Month!$DT53:DX53)</f>
        <v>3</v>
      </c>
      <c r="DY53" s="142">
        <f>SUM(Month!$DT53:DY53)</f>
        <v>3</v>
      </c>
      <c r="DZ53" s="142">
        <f>SUM(Month!$DT53:DZ53)</f>
        <v>3</v>
      </c>
      <c r="EA53" s="142">
        <f>SUM(Month!$DT53:EA53)</f>
        <v>4</v>
      </c>
      <c r="EB53" s="142">
        <f>SUM(Month!$DT53:EB53)</f>
        <v>4</v>
      </c>
      <c r="EC53" s="142">
        <f>SUM(Month!$DT53:EC53)</f>
        <v>4</v>
      </c>
      <c r="ED53" s="142">
        <f>SUM(Month!$DT53:ED53)</f>
        <v>5</v>
      </c>
      <c r="EE53" s="142">
        <f>SUM(Month!$DT53:EE53)</f>
        <v>6</v>
      </c>
      <c r="EF53" s="142">
        <f>SUM(Month!$EF53:EF53)</f>
        <v>0</v>
      </c>
      <c r="EG53" s="142">
        <f>SUM(Month!$EF53:EG53)</f>
        <v>0</v>
      </c>
      <c r="EH53" s="142">
        <f>SUM(Month!$EF53:EH53)</f>
        <v>0</v>
      </c>
      <c r="EI53" s="142">
        <f>SUM(Month!$EF53:EI53)</f>
        <v>0</v>
      </c>
      <c r="EJ53" s="142">
        <f>SUM(Month!$EF53:EJ53)</f>
        <v>0</v>
      </c>
      <c r="EK53" s="142">
        <f>SUM(Month!$EF53:EK53)</f>
        <v>0</v>
      </c>
      <c r="EL53" s="142">
        <f>SUM(Month!$EF53:EL53)</f>
        <v>1</v>
      </c>
      <c r="EM53" s="142">
        <f>SUM(Month!$EF53:EM53)</f>
        <v>1</v>
      </c>
      <c r="EN53" s="142">
        <f>SUM(Month!$EF53:EN53)</f>
        <v>1</v>
      </c>
      <c r="EO53" s="142">
        <f>SUM(Month!$EF53:EO53)</f>
        <v>2</v>
      </c>
      <c r="EP53" s="142">
        <f>SUM(Month!$EF53:EP53)</f>
        <v>2</v>
      </c>
      <c r="EQ53" s="142">
        <f>SUM(Month!$EF53:EQ53)</f>
        <v>2</v>
      </c>
      <c r="ER53" s="142">
        <f>SUM(Month!$ER53:ER53)</f>
        <v>0</v>
      </c>
      <c r="ES53" s="142">
        <f>SUM(Month!$ER53:ES53)</f>
        <v>0</v>
      </c>
      <c r="ET53" s="142">
        <f>SUM(Month!$ER53:ET53)</f>
        <v>0</v>
      </c>
      <c r="EU53" s="142">
        <f>SUM(Month!$ER53:EU53)</f>
        <v>0</v>
      </c>
      <c r="EV53" s="142">
        <f>SUM(Month!$ER53:EV53)</f>
        <v>0</v>
      </c>
      <c r="EW53" s="142">
        <f>SUM(Month!$ER53:EW53)</f>
        <v>0</v>
      </c>
      <c r="EX53" s="142">
        <f>SUM(Month!$ER53:EX53)</f>
        <v>1</v>
      </c>
      <c r="EY53" s="142">
        <f>SUM(Month!$ER53:EY53)</f>
        <v>1</v>
      </c>
      <c r="EZ53" s="142">
        <f>SUM(Month!$ER53:EZ53)</f>
        <v>1</v>
      </c>
      <c r="FA53" s="142">
        <f>SUM(Month!$ER53:FA53)</f>
        <v>1</v>
      </c>
      <c r="FB53" s="142">
        <f>SUM(Month!$ER53:FB53)</f>
        <v>2</v>
      </c>
      <c r="FC53" s="142">
        <f>SUM(Month!$ER53:FC53)</f>
        <v>3</v>
      </c>
      <c r="FD53" s="142">
        <f>SUM(Month!$FD53:FD53)</f>
        <v>0</v>
      </c>
      <c r="FE53" s="142">
        <f>SUM(Month!$FD53:FE53)</f>
        <v>0</v>
      </c>
      <c r="FF53" s="142">
        <f>SUM(Month!$FD53:FF53)</f>
        <v>0</v>
      </c>
      <c r="FG53" s="142">
        <f>SUM(Month!$FD53:FG53)</f>
        <v>0</v>
      </c>
      <c r="FH53" s="142">
        <f>SUM(Month!$FD53:FH53)</f>
        <v>0</v>
      </c>
      <c r="FI53" s="142">
        <f>SUM(Month!$FD53:FI53)</f>
        <v>0</v>
      </c>
      <c r="FJ53" s="142">
        <f>SUM(Month!$FD53:FJ53)</f>
        <v>1</v>
      </c>
      <c r="FK53" s="142">
        <f>SUM(Month!$FD53:FK53)</f>
        <v>1</v>
      </c>
      <c r="FL53" s="142">
        <f>SUM(Month!$FD53:FL53)</f>
        <v>1</v>
      </c>
      <c r="FM53" s="142">
        <f>SUM(Month!$FD53:FM53)</f>
        <v>1</v>
      </c>
      <c r="FN53" s="142">
        <f>SUM(Month!$FD53:FN53)</f>
        <v>1</v>
      </c>
      <c r="FO53" s="142">
        <f>SUM(Month!$FD53:FO53)</f>
        <v>1</v>
      </c>
      <c r="FP53" s="142">
        <f>SUM(Month!$FP53:FP53)</f>
        <v>0</v>
      </c>
      <c r="FQ53" s="142">
        <f>SUM(Month!$FP53:FQ53)</f>
        <v>0</v>
      </c>
      <c r="FR53" s="142">
        <f>SUM(Month!$FP53:FR53)</f>
        <v>0</v>
      </c>
      <c r="FS53" s="142">
        <f>SUM(Month!$FP53:FS53)</f>
        <v>0</v>
      </c>
      <c r="FT53" s="142">
        <f>SUM(Month!$FP53:FT53)</f>
        <v>0</v>
      </c>
      <c r="FU53" s="142">
        <f>SUM(Month!$FP53:FU53)</f>
        <v>0</v>
      </c>
      <c r="FV53" s="142">
        <f>SUM(Month!$FP53:FV53)</f>
        <v>0</v>
      </c>
      <c r="FW53" s="142">
        <f>SUM(Month!$FP53:FW53)</f>
        <v>0</v>
      </c>
      <c r="FX53" s="142">
        <f>SUM(Month!$FP53:FX53)</f>
        <v>0</v>
      </c>
      <c r="FY53" s="142">
        <f>SUM(Month!$FP53:FY53)</f>
        <v>0</v>
      </c>
      <c r="FZ53" s="142">
        <f>SUM(Month!$FP53:FZ53)</f>
        <v>0</v>
      </c>
      <c r="GA53" s="142">
        <f>SUM(Month!$FP53:GA53)</f>
        <v>0</v>
      </c>
      <c r="GB53" s="142">
        <f>SUM(Month!$GB53:GB53)</f>
        <v>0</v>
      </c>
      <c r="GC53" s="142">
        <f>SUM(Month!$GB53:GC53)</f>
        <v>0</v>
      </c>
      <c r="GD53" s="142">
        <f>SUM(Month!$GB53:GD53)</f>
        <v>0</v>
      </c>
      <c r="GE53" s="142">
        <f>SUM(Month!$GB53:GE53)</f>
        <v>0</v>
      </c>
      <c r="GF53" s="142">
        <f>SUM(Month!$GB53:GF53)</f>
        <v>0</v>
      </c>
      <c r="GG53" s="142">
        <f>SUM(Month!$GB53:GG53)</f>
        <v>0</v>
      </c>
      <c r="GH53" s="142">
        <f>SUM(Month!$GB53:GH53)</f>
        <v>0</v>
      </c>
      <c r="GI53" s="142">
        <f>SUM(Month!$GB53:GI53)</f>
        <v>0</v>
      </c>
      <c r="GJ53" s="142">
        <f>SUM(Month!$GB53:GJ53)</f>
        <v>0</v>
      </c>
      <c r="GK53" s="142">
        <f>SUM(Month!$GB53:GK53)</f>
        <v>0</v>
      </c>
      <c r="GL53" s="142">
        <f>SUM(Month!$GB53:GL53)</f>
        <v>0</v>
      </c>
      <c r="GM53" s="142">
        <f>SUM(Month!$GB53:GM53)</f>
        <v>0</v>
      </c>
      <c r="GN53" s="142">
        <f>SUM(Month!$GB53:GN53)</f>
        <v>0</v>
      </c>
      <c r="GO53" s="142">
        <f>SUM(Month!$GB53:GO53)</f>
        <v>0</v>
      </c>
      <c r="GP53" s="142">
        <f>SUM(Month!$GB53:GP53)</f>
        <v>0</v>
      </c>
      <c r="GQ53" s="142">
        <f>SUM(Month!$GB53:GQ53)</f>
        <v>0</v>
      </c>
      <c r="GR53" s="142">
        <f>SUM(Month!$GB53:GR53)</f>
        <v>0</v>
      </c>
      <c r="GS53" s="142">
        <f>SUM(Month!$GB53:GS53)</f>
        <v>0</v>
      </c>
      <c r="GT53" s="142">
        <f>SUM(Month!$GB53:GT53)</f>
        <v>0</v>
      </c>
      <c r="GU53" s="142">
        <f>SUM(Month!$GB53:GU53)</f>
        <v>0</v>
      </c>
      <c r="GV53" s="142">
        <f>SUM(Month!$GB53:GV53)</f>
        <v>0</v>
      </c>
      <c r="GW53" s="142">
        <f>SUM(Month!$GB53:GW53)</f>
        <v>0</v>
      </c>
      <c r="GX53" s="142">
        <f>SUM(Month!$GB53:GX53)</f>
        <v>0</v>
      </c>
      <c r="GY53" s="142">
        <f>SUM(Month!$GB53:GY53)</f>
        <v>0</v>
      </c>
      <c r="GZ53" s="186">
        <f>SUM(Month!$GZ53:GZ53)</f>
        <v>0</v>
      </c>
      <c r="HA53" s="186">
        <f>SUM(Month!$GZ53:HA53)</f>
        <v>0</v>
      </c>
      <c r="HB53" s="186">
        <f>SUM(Month!$GZ53:HB53)</f>
        <v>0</v>
      </c>
      <c r="HC53" s="186">
        <f>SUM(Month!$GZ53:HC53)</f>
        <v>0</v>
      </c>
      <c r="HD53" s="186">
        <f>SUM(Month!$GZ53:HD53)</f>
        <v>0</v>
      </c>
      <c r="HE53" s="186">
        <f>SUM(Month!$GZ53:HE53)</f>
        <v>0</v>
      </c>
      <c r="HF53" s="186">
        <f>SUM(Month!$GZ53:HF53)</f>
        <v>0</v>
      </c>
      <c r="HG53" s="186">
        <f>SUM(Month!$GZ53:HG53)</f>
        <v>0</v>
      </c>
      <c r="HH53" s="186">
        <f>SUM(Month!$GZ53:HH53)</f>
        <v>0</v>
      </c>
      <c r="HI53" s="186">
        <f>SUM(Month!$GZ53:HI53)</f>
        <v>0</v>
      </c>
      <c r="HJ53" s="186">
        <f>SUM(Month!$GZ53:HJ53)</f>
        <v>0</v>
      </c>
      <c r="HK53" s="186">
        <f>SUM(Month!$GZ53:HK53)</f>
        <v>0</v>
      </c>
      <c r="HL53" s="213">
        <v>0.0</v>
      </c>
      <c r="HM53" s="213">
        <v>0.0</v>
      </c>
      <c r="HN53" s="213">
        <v>0.0</v>
      </c>
      <c r="HO53" s="213">
        <v>0.0</v>
      </c>
      <c r="HP53" s="213">
        <v>0.0</v>
      </c>
      <c r="HQ53" s="213">
        <v>0.0</v>
      </c>
      <c r="HR53" s="207"/>
      <c r="HS53" s="207"/>
      <c r="HT53" s="207"/>
      <c r="HU53" s="207"/>
      <c r="HV53" s="207"/>
    </row>
    <row r="54" ht="15.75" customHeight="1">
      <c r="A54" s="190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GD54" s="211"/>
      <c r="GE54" s="211"/>
      <c r="GF54" s="211"/>
      <c r="GG54" s="211"/>
      <c r="GH54" s="211"/>
      <c r="GI54" s="211"/>
      <c r="GJ54" s="211"/>
      <c r="GK54" s="211"/>
      <c r="GL54" s="211"/>
      <c r="GM54" s="211"/>
      <c r="GN54" s="211"/>
      <c r="GO54" s="211"/>
      <c r="GP54" s="211"/>
      <c r="GQ54" s="211"/>
      <c r="GR54" s="211"/>
      <c r="GS54" s="211"/>
      <c r="GT54" s="211"/>
      <c r="GU54" s="211"/>
      <c r="GV54" s="211"/>
      <c r="GW54" s="211"/>
      <c r="GX54" s="211"/>
      <c r="GY54" s="211"/>
      <c r="GZ54" s="210"/>
      <c r="HA54" s="210"/>
      <c r="HB54" s="210"/>
      <c r="HC54" s="210"/>
      <c r="HD54" s="210"/>
      <c r="HE54" s="210"/>
      <c r="HF54" s="210"/>
      <c r="HG54" s="210"/>
      <c r="HH54" s="210"/>
      <c r="HI54" s="210"/>
      <c r="HJ54" s="210"/>
      <c r="HK54" s="210"/>
      <c r="HL54" s="210"/>
      <c r="HM54" s="210"/>
      <c r="HN54" s="195"/>
      <c r="HO54" s="195"/>
      <c r="HP54" s="195"/>
      <c r="HQ54" s="196"/>
      <c r="HR54" s="196"/>
      <c r="HS54" s="196"/>
      <c r="HT54" s="196"/>
      <c r="HU54" s="196"/>
      <c r="HV54" s="196"/>
    </row>
    <row r="55">
      <c r="GZ55" s="210"/>
      <c r="HA55" s="210"/>
      <c r="HB55" s="210"/>
      <c r="HC55" s="210"/>
      <c r="HD55" s="210"/>
      <c r="HE55" s="210"/>
      <c r="HF55" s="210"/>
      <c r="HG55" s="210"/>
      <c r="HH55" s="210"/>
      <c r="HI55" s="210"/>
      <c r="HJ55" s="210"/>
      <c r="HK55" s="210"/>
      <c r="HL55" s="210"/>
      <c r="HM55" s="210"/>
      <c r="HN55" s="195"/>
      <c r="HO55" s="195"/>
      <c r="HP55" s="195"/>
      <c r="HQ55" s="196"/>
      <c r="HR55" s="196"/>
      <c r="HS55" s="196"/>
      <c r="HT55" s="196"/>
      <c r="HU55" s="196"/>
      <c r="HV55" s="196"/>
    </row>
    <row r="56">
      <c r="GZ56" s="210"/>
      <c r="HA56" s="210"/>
      <c r="HB56" s="210"/>
      <c r="HC56" s="210"/>
      <c r="HD56" s="210"/>
      <c r="HE56" s="210"/>
      <c r="HF56" s="210"/>
      <c r="HG56" s="210"/>
      <c r="HH56" s="210"/>
      <c r="HI56" s="210"/>
      <c r="HJ56" s="210"/>
      <c r="HK56" s="210"/>
      <c r="HL56" s="210"/>
      <c r="HM56" s="210"/>
      <c r="HN56" s="195"/>
      <c r="HO56" s="195"/>
      <c r="HP56" s="195"/>
      <c r="HQ56" s="196"/>
      <c r="HR56" s="196"/>
      <c r="HS56" s="196"/>
      <c r="HT56" s="196"/>
      <c r="HU56" s="196"/>
      <c r="HV56" s="196"/>
    </row>
    <row r="57">
      <c r="GZ57" s="210"/>
      <c r="HA57" s="210"/>
      <c r="HB57" s="210"/>
      <c r="HC57" s="210"/>
      <c r="HD57" s="210"/>
      <c r="HE57" s="210"/>
      <c r="HF57" s="210"/>
      <c r="HG57" s="210"/>
      <c r="HH57" s="210"/>
      <c r="HI57" s="210"/>
      <c r="HJ57" s="210"/>
      <c r="HK57" s="210"/>
      <c r="HL57" s="210"/>
      <c r="HM57" s="210"/>
      <c r="HN57" s="195"/>
      <c r="HO57" s="195"/>
      <c r="HP57" s="195"/>
      <c r="HQ57" s="196"/>
      <c r="HR57" s="196"/>
      <c r="HS57" s="196"/>
      <c r="HT57" s="196"/>
      <c r="HU57" s="196"/>
      <c r="HV57" s="196"/>
    </row>
    <row r="58">
      <c r="GZ58" s="210"/>
      <c r="HA58" s="210"/>
      <c r="HB58" s="210"/>
      <c r="HC58" s="210"/>
      <c r="HD58" s="210"/>
      <c r="HE58" s="210"/>
      <c r="HF58" s="210"/>
      <c r="HG58" s="210"/>
      <c r="HH58" s="210"/>
      <c r="HI58" s="210"/>
      <c r="HJ58" s="210"/>
      <c r="HK58" s="210"/>
      <c r="HL58" s="210"/>
      <c r="HM58" s="210"/>
      <c r="HN58" s="195"/>
      <c r="HO58" s="195"/>
      <c r="HP58" s="195"/>
      <c r="HQ58" s="196"/>
      <c r="HR58" s="196"/>
      <c r="HS58" s="196"/>
      <c r="HT58" s="196"/>
      <c r="HU58" s="196"/>
      <c r="HV58" s="196"/>
    </row>
    <row r="59">
      <c r="GZ59" s="210"/>
      <c r="HA59" s="210"/>
      <c r="HB59" s="210"/>
      <c r="HC59" s="210"/>
      <c r="HD59" s="210"/>
      <c r="HE59" s="210"/>
      <c r="HF59" s="210"/>
      <c r="HG59" s="210"/>
      <c r="HH59" s="210"/>
      <c r="HI59" s="210"/>
      <c r="HJ59" s="210"/>
      <c r="HK59" s="210"/>
      <c r="HL59" s="210"/>
      <c r="HM59" s="210"/>
      <c r="HN59" s="195"/>
      <c r="HO59" s="195"/>
      <c r="HP59" s="195"/>
      <c r="HQ59" s="196"/>
      <c r="HR59" s="196"/>
      <c r="HS59" s="196"/>
      <c r="HT59" s="196"/>
      <c r="HU59" s="196"/>
      <c r="HV59" s="196"/>
    </row>
    <row r="60">
      <c r="GZ60" s="210"/>
      <c r="HA60" s="210"/>
      <c r="HB60" s="210"/>
      <c r="HC60" s="210"/>
      <c r="HD60" s="210"/>
      <c r="HE60" s="210"/>
      <c r="HF60" s="210"/>
      <c r="HG60" s="210"/>
      <c r="HH60" s="210"/>
      <c r="HI60" s="210"/>
      <c r="HJ60" s="210"/>
      <c r="HK60" s="210"/>
      <c r="HL60" s="210"/>
      <c r="HM60" s="210"/>
      <c r="HN60" s="195"/>
      <c r="HO60" s="195"/>
      <c r="HP60" s="195"/>
      <c r="HQ60" s="196"/>
      <c r="HR60" s="196"/>
      <c r="HS60" s="196"/>
      <c r="HT60" s="196"/>
      <c r="HU60" s="196"/>
      <c r="HV60" s="196"/>
    </row>
    <row r="61" ht="15.75" customHeight="1">
      <c r="A61" s="190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GD61" s="211"/>
      <c r="GE61" s="211"/>
      <c r="GF61" s="211"/>
      <c r="GG61" s="211"/>
      <c r="GH61" s="211"/>
      <c r="GI61" s="211"/>
      <c r="GJ61" s="211"/>
      <c r="GK61" s="211"/>
      <c r="GL61" s="211"/>
      <c r="GM61" s="211"/>
      <c r="GN61" s="211"/>
      <c r="GO61" s="211"/>
      <c r="GP61" s="211"/>
      <c r="GQ61" s="211"/>
      <c r="GR61" s="211"/>
      <c r="GS61" s="211"/>
      <c r="GT61" s="211"/>
      <c r="GU61" s="211"/>
      <c r="GV61" s="211"/>
      <c r="GW61" s="211"/>
      <c r="GX61" s="211"/>
      <c r="GY61" s="211"/>
      <c r="GZ61" s="210"/>
      <c r="HA61" s="210"/>
      <c r="HB61" s="210"/>
      <c r="HC61" s="210"/>
      <c r="HD61" s="210"/>
      <c r="HE61" s="210"/>
      <c r="HF61" s="210"/>
      <c r="HG61" s="210"/>
      <c r="HH61" s="210"/>
      <c r="HI61" s="210"/>
      <c r="HJ61" s="210"/>
      <c r="HK61" s="210"/>
      <c r="HL61" s="210"/>
      <c r="HM61" s="210"/>
      <c r="HN61" s="195"/>
      <c r="HO61" s="195"/>
      <c r="HP61" s="195"/>
      <c r="HQ61" s="196"/>
      <c r="HR61" s="196"/>
      <c r="HS61" s="196"/>
      <c r="HT61" s="196"/>
      <c r="HU61" s="196"/>
      <c r="HV61" s="196"/>
    </row>
    <row r="62" ht="15.75" customHeight="1">
      <c r="A62" s="190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GD62" s="211"/>
      <c r="GE62" s="211"/>
      <c r="GF62" s="211"/>
      <c r="GG62" s="211"/>
      <c r="GH62" s="211"/>
      <c r="GI62" s="211"/>
      <c r="GJ62" s="211"/>
      <c r="GK62" s="211"/>
      <c r="GL62" s="211"/>
      <c r="GM62" s="211"/>
      <c r="GN62" s="211"/>
      <c r="GO62" s="211"/>
      <c r="GP62" s="211"/>
      <c r="GQ62" s="211"/>
      <c r="GR62" s="211"/>
      <c r="GS62" s="211"/>
      <c r="GT62" s="211"/>
      <c r="GU62" s="211"/>
      <c r="GV62" s="211"/>
      <c r="GW62" s="211"/>
      <c r="GX62" s="211"/>
      <c r="GY62" s="211"/>
      <c r="GZ62" s="210"/>
      <c r="HA62" s="210"/>
      <c r="HB62" s="210"/>
      <c r="HC62" s="210"/>
      <c r="HD62" s="210"/>
      <c r="HE62" s="210"/>
      <c r="HF62" s="210"/>
      <c r="HG62" s="210"/>
      <c r="HH62" s="210"/>
      <c r="HI62" s="210"/>
      <c r="HJ62" s="210"/>
      <c r="HK62" s="210"/>
      <c r="HL62" s="210"/>
      <c r="HM62" s="210"/>
      <c r="HN62" s="195"/>
      <c r="HO62" s="195"/>
      <c r="HP62" s="195"/>
      <c r="HQ62" s="196"/>
      <c r="HR62" s="196"/>
      <c r="HS62" s="196"/>
      <c r="HT62" s="196"/>
      <c r="HU62" s="196"/>
      <c r="HV62" s="196"/>
    </row>
    <row r="63" ht="15.75" customHeight="1">
      <c r="A63" s="190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GD63" s="211"/>
      <c r="GE63" s="211"/>
      <c r="GF63" s="211"/>
      <c r="GG63" s="211"/>
      <c r="GH63" s="211"/>
      <c r="GI63" s="211"/>
      <c r="GJ63" s="211"/>
      <c r="GK63" s="211"/>
      <c r="GL63" s="211"/>
      <c r="GM63" s="211"/>
      <c r="GN63" s="211"/>
      <c r="GO63" s="211"/>
      <c r="GP63" s="211"/>
      <c r="GQ63" s="211"/>
      <c r="GR63" s="211"/>
      <c r="GS63" s="211"/>
      <c r="GT63" s="211"/>
      <c r="GU63" s="211"/>
      <c r="GV63" s="211"/>
      <c r="GW63" s="211"/>
      <c r="GX63" s="211"/>
      <c r="GY63" s="211"/>
      <c r="GZ63" s="210"/>
      <c r="HA63" s="210"/>
      <c r="HB63" s="210"/>
      <c r="HC63" s="210"/>
      <c r="HD63" s="210"/>
      <c r="HE63" s="210"/>
      <c r="HF63" s="210"/>
      <c r="HG63" s="210"/>
      <c r="HH63" s="210"/>
      <c r="HI63" s="210"/>
      <c r="HJ63" s="210"/>
      <c r="HK63" s="210"/>
      <c r="HL63" s="210"/>
      <c r="HM63" s="210"/>
      <c r="HN63" s="195"/>
      <c r="HO63" s="195"/>
      <c r="HP63" s="195"/>
      <c r="HQ63" s="196"/>
      <c r="HR63" s="196"/>
      <c r="HS63" s="196"/>
      <c r="HT63" s="196"/>
      <c r="HU63" s="196"/>
      <c r="HV63" s="196"/>
    </row>
    <row r="64" ht="15.75" customHeight="1">
      <c r="A64" s="190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GD64" s="211"/>
      <c r="GE64" s="211"/>
      <c r="GF64" s="211"/>
      <c r="GG64" s="211"/>
      <c r="GH64" s="211"/>
      <c r="GI64" s="211"/>
      <c r="GJ64" s="211"/>
      <c r="GK64" s="211"/>
      <c r="GL64" s="211"/>
      <c r="GM64" s="211"/>
      <c r="GN64" s="211"/>
      <c r="GO64" s="211"/>
      <c r="GP64" s="211"/>
      <c r="GQ64" s="211"/>
      <c r="GR64" s="211"/>
      <c r="GS64" s="211"/>
      <c r="GT64" s="211"/>
      <c r="GU64" s="211"/>
      <c r="GV64" s="211"/>
      <c r="GW64" s="211"/>
      <c r="GX64" s="211"/>
      <c r="GY64" s="211"/>
      <c r="GZ64" s="210"/>
      <c r="HA64" s="210"/>
      <c r="HB64" s="210"/>
      <c r="HC64" s="210"/>
      <c r="HD64" s="210"/>
      <c r="HE64" s="210"/>
      <c r="HF64" s="210"/>
      <c r="HG64" s="210"/>
      <c r="HH64" s="210"/>
      <c r="HI64" s="210"/>
      <c r="HJ64" s="210"/>
      <c r="HK64" s="210"/>
      <c r="HL64" s="210"/>
      <c r="HM64" s="210"/>
      <c r="HN64" s="195"/>
      <c r="HO64" s="195"/>
      <c r="HP64" s="195"/>
      <c r="HQ64" s="196"/>
      <c r="HR64" s="196"/>
      <c r="HS64" s="196"/>
      <c r="HT64" s="196"/>
      <c r="HU64" s="196"/>
      <c r="HV64" s="196"/>
    </row>
    <row r="65" ht="15.75" customHeight="1">
      <c r="A65" s="190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GD65" s="211"/>
      <c r="GE65" s="211"/>
      <c r="GF65" s="211"/>
      <c r="GG65" s="211"/>
      <c r="GH65" s="211"/>
      <c r="GI65" s="211"/>
      <c r="GJ65" s="211"/>
      <c r="GK65" s="211"/>
      <c r="GL65" s="211"/>
      <c r="GM65" s="211"/>
      <c r="GN65" s="211"/>
      <c r="GO65" s="211"/>
      <c r="GP65" s="211"/>
      <c r="GQ65" s="211"/>
      <c r="GR65" s="211"/>
      <c r="GS65" s="211"/>
      <c r="GT65" s="211"/>
      <c r="GU65" s="211"/>
      <c r="GV65" s="211"/>
      <c r="GW65" s="211"/>
      <c r="GX65" s="211"/>
      <c r="GY65" s="211"/>
      <c r="GZ65" s="210"/>
      <c r="HA65" s="210"/>
      <c r="HB65" s="210"/>
      <c r="HC65" s="210"/>
      <c r="HD65" s="210"/>
      <c r="HE65" s="210"/>
      <c r="HF65" s="210"/>
      <c r="HG65" s="210"/>
      <c r="HH65" s="210"/>
      <c r="HI65" s="210"/>
      <c r="HJ65" s="210"/>
      <c r="HK65" s="210"/>
      <c r="HL65" s="210"/>
      <c r="HM65" s="210"/>
      <c r="HN65" s="195"/>
      <c r="HO65" s="195"/>
      <c r="HP65" s="195"/>
      <c r="HQ65" s="196"/>
      <c r="HR65" s="196"/>
      <c r="HS65" s="196"/>
      <c r="HT65" s="196"/>
      <c r="HU65" s="196"/>
      <c r="HV65" s="196"/>
    </row>
    <row r="66" ht="15.75" customHeight="1">
      <c r="A66" s="190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GD66" s="211"/>
      <c r="GE66" s="211"/>
      <c r="GF66" s="211"/>
      <c r="GG66" s="211"/>
      <c r="GH66" s="211"/>
      <c r="GI66" s="211"/>
      <c r="GJ66" s="211"/>
      <c r="GK66" s="211"/>
      <c r="GL66" s="211"/>
      <c r="GM66" s="211"/>
      <c r="GN66" s="211"/>
      <c r="GO66" s="211"/>
      <c r="GP66" s="211"/>
      <c r="GQ66" s="211"/>
      <c r="GR66" s="211"/>
      <c r="GS66" s="211"/>
      <c r="GT66" s="211"/>
      <c r="GU66" s="211"/>
      <c r="GV66" s="211"/>
      <c r="GW66" s="211"/>
      <c r="GX66" s="211"/>
      <c r="GY66" s="211"/>
      <c r="GZ66" s="210"/>
      <c r="HA66" s="210"/>
      <c r="HB66" s="210"/>
      <c r="HC66" s="210"/>
      <c r="HD66" s="210"/>
      <c r="HE66" s="210"/>
      <c r="HF66" s="210"/>
      <c r="HG66" s="210"/>
      <c r="HH66" s="210"/>
      <c r="HI66" s="210"/>
      <c r="HJ66" s="210"/>
      <c r="HK66" s="210"/>
      <c r="HL66" s="210"/>
      <c r="HM66" s="210"/>
      <c r="HN66" s="195"/>
      <c r="HO66" s="195"/>
      <c r="HP66" s="195"/>
      <c r="HQ66" s="196"/>
      <c r="HR66" s="196"/>
      <c r="HS66" s="196"/>
      <c r="HT66" s="196"/>
      <c r="HU66" s="196"/>
      <c r="HV66" s="196"/>
    </row>
    <row r="67" ht="15.75" customHeight="1">
      <c r="A67" s="190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GD67" s="211"/>
      <c r="GE67" s="211"/>
      <c r="GF67" s="211"/>
      <c r="GG67" s="211"/>
      <c r="GH67" s="211"/>
      <c r="GI67" s="211"/>
      <c r="GJ67" s="211"/>
      <c r="GK67" s="211"/>
      <c r="GL67" s="211"/>
      <c r="GM67" s="211"/>
      <c r="GN67" s="211"/>
      <c r="GO67" s="211"/>
      <c r="GP67" s="211"/>
      <c r="GQ67" s="211"/>
      <c r="GR67" s="211"/>
      <c r="GS67" s="211"/>
      <c r="GT67" s="211"/>
      <c r="GU67" s="211"/>
      <c r="GV67" s="211"/>
      <c r="GW67" s="211"/>
      <c r="GX67" s="211"/>
      <c r="GY67" s="211"/>
      <c r="GZ67" s="210"/>
      <c r="HA67" s="210"/>
      <c r="HB67" s="210"/>
      <c r="HC67" s="210"/>
      <c r="HD67" s="210"/>
      <c r="HE67" s="210"/>
      <c r="HF67" s="210"/>
      <c r="HG67" s="210"/>
      <c r="HH67" s="210"/>
      <c r="HI67" s="210"/>
      <c r="HJ67" s="210"/>
      <c r="HK67" s="210"/>
      <c r="HL67" s="210"/>
      <c r="HM67" s="210"/>
      <c r="HN67" s="195"/>
      <c r="HO67" s="195"/>
      <c r="HP67" s="195"/>
      <c r="HQ67" s="196"/>
      <c r="HR67" s="196"/>
      <c r="HS67" s="196"/>
      <c r="HT67" s="196"/>
      <c r="HU67" s="196"/>
      <c r="HV67" s="196"/>
    </row>
    <row r="68" ht="15.75" customHeight="1">
      <c r="A68" s="190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GD68" s="211"/>
      <c r="GE68" s="211"/>
      <c r="GF68" s="211"/>
      <c r="GG68" s="211"/>
      <c r="GH68" s="211"/>
      <c r="GI68" s="211"/>
      <c r="GJ68" s="211"/>
      <c r="GK68" s="211"/>
      <c r="GL68" s="211"/>
      <c r="GM68" s="211"/>
      <c r="GN68" s="211"/>
      <c r="GO68" s="211"/>
      <c r="GP68" s="211"/>
      <c r="GQ68" s="211"/>
      <c r="GR68" s="211"/>
      <c r="GS68" s="211"/>
      <c r="GT68" s="211"/>
      <c r="GU68" s="211"/>
      <c r="GV68" s="211"/>
      <c r="GW68" s="211"/>
      <c r="GX68" s="211"/>
      <c r="GY68" s="211"/>
      <c r="GZ68" s="210"/>
      <c r="HA68" s="210"/>
      <c r="HB68" s="210"/>
      <c r="HC68" s="210"/>
      <c r="HD68" s="210"/>
      <c r="HE68" s="210"/>
      <c r="HF68" s="210"/>
      <c r="HG68" s="210"/>
      <c r="HH68" s="210"/>
      <c r="HI68" s="210"/>
      <c r="HJ68" s="210"/>
      <c r="HK68" s="210"/>
      <c r="HL68" s="210"/>
      <c r="HM68" s="210"/>
      <c r="HN68" s="195"/>
      <c r="HO68" s="195"/>
      <c r="HP68" s="195"/>
      <c r="HQ68" s="196"/>
      <c r="HR68" s="196"/>
      <c r="HS68" s="196"/>
      <c r="HT68" s="196"/>
      <c r="HU68" s="196"/>
      <c r="HV68" s="196"/>
    </row>
    <row r="69" ht="15.75" customHeight="1">
      <c r="A69" s="190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GD69" s="211"/>
      <c r="GE69" s="211"/>
      <c r="GF69" s="211"/>
      <c r="GG69" s="211"/>
      <c r="GH69" s="211"/>
      <c r="GI69" s="211"/>
      <c r="GJ69" s="211"/>
      <c r="GK69" s="211"/>
      <c r="GL69" s="211"/>
      <c r="GM69" s="211"/>
      <c r="GN69" s="211"/>
      <c r="GO69" s="211"/>
      <c r="GP69" s="211"/>
      <c r="GQ69" s="211"/>
      <c r="GR69" s="211"/>
      <c r="GS69" s="211"/>
      <c r="GT69" s="211"/>
      <c r="GU69" s="211"/>
      <c r="GV69" s="211"/>
      <c r="GW69" s="211"/>
      <c r="GX69" s="211"/>
      <c r="GY69" s="211"/>
      <c r="GZ69" s="210"/>
      <c r="HA69" s="210"/>
      <c r="HB69" s="210"/>
      <c r="HC69" s="210"/>
      <c r="HD69" s="210"/>
      <c r="HE69" s="210"/>
      <c r="HF69" s="210"/>
      <c r="HG69" s="210"/>
      <c r="HH69" s="210"/>
      <c r="HI69" s="210"/>
      <c r="HJ69" s="210"/>
      <c r="HK69" s="210"/>
      <c r="HL69" s="210"/>
      <c r="HM69" s="210"/>
      <c r="HN69" s="195"/>
      <c r="HO69" s="195"/>
      <c r="HP69" s="195"/>
      <c r="HQ69" s="196"/>
      <c r="HR69" s="196"/>
      <c r="HS69" s="196"/>
      <c r="HT69" s="196"/>
      <c r="HU69" s="196"/>
      <c r="HV69" s="196"/>
    </row>
    <row r="70" ht="15.75" customHeight="1">
      <c r="A70" s="190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GD70" s="211"/>
      <c r="GE70" s="211"/>
      <c r="GF70" s="211"/>
      <c r="GG70" s="211"/>
      <c r="GH70" s="211"/>
      <c r="GI70" s="211"/>
      <c r="GJ70" s="211"/>
      <c r="GK70" s="211"/>
      <c r="GL70" s="211"/>
      <c r="GM70" s="211"/>
      <c r="GN70" s="211"/>
      <c r="GO70" s="211"/>
      <c r="GP70" s="211"/>
      <c r="GQ70" s="211"/>
      <c r="GR70" s="211"/>
      <c r="GS70" s="211"/>
      <c r="GT70" s="211"/>
      <c r="GU70" s="211"/>
      <c r="GV70" s="211"/>
      <c r="GW70" s="211"/>
      <c r="GX70" s="211"/>
      <c r="GY70" s="211"/>
      <c r="GZ70" s="210"/>
      <c r="HA70" s="210"/>
      <c r="HB70" s="210"/>
      <c r="HC70" s="210"/>
      <c r="HD70" s="210"/>
      <c r="HE70" s="210"/>
      <c r="HF70" s="210"/>
      <c r="HG70" s="210"/>
      <c r="HH70" s="210"/>
      <c r="HI70" s="210"/>
      <c r="HJ70" s="210"/>
      <c r="HK70" s="210"/>
      <c r="HL70" s="210"/>
      <c r="HM70" s="210"/>
      <c r="HN70" s="195"/>
      <c r="HO70" s="195"/>
      <c r="HP70" s="195"/>
      <c r="HQ70" s="196"/>
      <c r="HR70" s="196"/>
      <c r="HS70" s="196"/>
      <c r="HT70" s="196"/>
      <c r="HU70" s="196"/>
      <c r="HV70" s="196"/>
    </row>
    <row r="71" ht="15.75" customHeight="1">
      <c r="A71" s="190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GD71" s="211"/>
      <c r="GE71" s="211"/>
      <c r="GF71" s="211"/>
      <c r="GG71" s="211"/>
      <c r="GH71" s="211"/>
      <c r="GI71" s="211"/>
      <c r="GJ71" s="211"/>
      <c r="GK71" s="211"/>
      <c r="GL71" s="211"/>
      <c r="GM71" s="211"/>
      <c r="GN71" s="211"/>
      <c r="GO71" s="211"/>
      <c r="GP71" s="211"/>
      <c r="GQ71" s="211"/>
      <c r="GR71" s="211"/>
      <c r="GS71" s="211"/>
      <c r="GT71" s="211"/>
      <c r="GU71" s="211"/>
      <c r="GV71" s="211"/>
      <c r="GW71" s="211"/>
      <c r="GX71" s="211"/>
      <c r="GY71" s="211"/>
      <c r="GZ71" s="210"/>
      <c r="HA71" s="210"/>
      <c r="HB71" s="210"/>
      <c r="HC71" s="210"/>
      <c r="HD71" s="210"/>
      <c r="HE71" s="210"/>
      <c r="HF71" s="210"/>
      <c r="HG71" s="210"/>
      <c r="HH71" s="210"/>
      <c r="HI71" s="210"/>
      <c r="HJ71" s="210"/>
      <c r="HK71" s="210"/>
      <c r="HL71" s="210"/>
      <c r="HM71" s="210"/>
      <c r="HN71" s="195"/>
      <c r="HO71" s="195"/>
      <c r="HP71" s="195"/>
      <c r="HQ71" s="196"/>
      <c r="HR71" s="196"/>
      <c r="HS71" s="196"/>
      <c r="HT71" s="196"/>
      <c r="HU71" s="196"/>
      <c r="HV71" s="196"/>
    </row>
    <row r="72" ht="15.75" customHeight="1">
      <c r="A72" s="190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GD72" s="211"/>
      <c r="GE72" s="211"/>
      <c r="GF72" s="211"/>
      <c r="GG72" s="211"/>
      <c r="GH72" s="211"/>
      <c r="GI72" s="211"/>
      <c r="GJ72" s="211"/>
      <c r="GK72" s="211"/>
      <c r="GL72" s="211"/>
      <c r="GM72" s="211"/>
      <c r="GN72" s="211"/>
      <c r="GO72" s="211"/>
      <c r="GP72" s="211"/>
      <c r="GQ72" s="211"/>
      <c r="GR72" s="211"/>
      <c r="GS72" s="211"/>
      <c r="GT72" s="211"/>
      <c r="GU72" s="211"/>
      <c r="GV72" s="211"/>
      <c r="GW72" s="211"/>
      <c r="GX72" s="211"/>
      <c r="GY72" s="211"/>
      <c r="GZ72" s="210"/>
      <c r="HA72" s="210"/>
      <c r="HB72" s="210"/>
      <c r="HC72" s="210"/>
      <c r="HD72" s="210"/>
      <c r="HE72" s="210"/>
      <c r="HF72" s="210"/>
      <c r="HG72" s="210"/>
      <c r="HH72" s="210"/>
      <c r="HI72" s="210"/>
      <c r="HJ72" s="210"/>
      <c r="HK72" s="210"/>
      <c r="HL72" s="210"/>
      <c r="HM72" s="210"/>
      <c r="HN72" s="195"/>
      <c r="HO72" s="195"/>
      <c r="HP72" s="195"/>
      <c r="HQ72" s="196"/>
      <c r="HR72" s="196"/>
      <c r="HS72" s="196"/>
      <c r="HT72" s="196"/>
      <c r="HU72" s="196"/>
      <c r="HV72" s="196"/>
    </row>
    <row r="73" ht="15.75" customHeight="1">
      <c r="A73" s="190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GD73" s="211"/>
      <c r="GE73" s="211"/>
      <c r="GF73" s="211"/>
      <c r="GG73" s="211"/>
      <c r="GH73" s="211"/>
      <c r="GI73" s="211"/>
      <c r="GJ73" s="211"/>
      <c r="GK73" s="211"/>
      <c r="GL73" s="211"/>
      <c r="GM73" s="211"/>
      <c r="GN73" s="211"/>
      <c r="GO73" s="211"/>
      <c r="GP73" s="211"/>
      <c r="GQ73" s="211"/>
      <c r="GR73" s="211"/>
      <c r="GS73" s="211"/>
      <c r="GT73" s="211"/>
      <c r="GU73" s="211"/>
      <c r="GV73" s="211"/>
      <c r="GW73" s="211"/>
      <c r="GX73" s="211"/>
      <c r="GY73" s="211"/>
      <c r="GZ73" s="210"/>
      <c r="HA73" s="210"/>
      <c r="HB73" s="210"/>
      <c r="HC73" s="210"/>
      <c r="HD73" s="210"/>
      <c r="HE73" s="210"/>
      <c r="HF73" s="210"/>
      <c r="HG73" s="210"/>
      <c r="HH73" s="210"/>
      <c r="HI73" s="210"/>
      <c r="HJ73" s="210"/>
      <c r="HK73" s="210"/>
      <c r="HL73" s="210"/>
      <c r="HM73" s="210"/>
      <c r="HN73" s="195"/>
      <c r="HO73" s="195"/>
      <c r="HP73" s="195"/>
      <c r="HQ73" s="196"/>
      <c r="HR73" s="196"/>
      <c r="HS73" s="196"/>
      <c r="HT73" s="196"/>
      <c r="HU73" s="196"/>
      <c r="HV73" s="196"/>
    </row>
    <row r="74" ht="15.75" customHeight="1">
      <c r="A74" s="190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GD74" s="211"/>
      <c r="GE74" s="211"/>
      <c r="GF74" s="211"/>
      <c r="GG74" s="211"/>
      <c r="GH74" s="211"/>
      <c r="GI74" s="211"/>
      <c r="GJ74" s="211"/>
      <c r="GK74" s="211"/>
      <c r="GL74" s="211"/>
      <c r="GM74" s="211"/>
      <c r="GN74" s="211"/>
      <c r="GO74" s="211"/>
      <c r="GP74" s="211"/>
      <c r="GQ74" s="211"/>
      <c r="GR74" s="211"/>
      <c r="GS74" s="211"/>
      <c r="GT74" s="211"/>
      <c r="GU74" s="211"/>
      <c r="GV74" s="211"/>
      <c r="GW74" s="211"/>
      <c r="GX74" s="211"/>
      <c r="GY74" s="211"/>
      <c r="GZ74" s="210"/>
      <c r="HA74" s="210"/>
      <c r="HB74" s="210"/>
      <c r="HC74" s="210"/>
      <c r="HD74" s="210"/>
      <c r="HE74" s="210"/>
      <c r="HF74" s="210"/>
      <c r="HG74" s="210"/>
      <c r="HH74" s="210"/>
      <c r="HI74" s="210"/>
      <c r="HJ74" s="210"/>
      <c r="HK74" s="210"/>
      <c r="HL74" s="210"/>
      <c r="HM74" s="210"/>
      <c r="HN74" s="195"/>
      <c r="HO74" s="195"/>
      <c r="HP74" s="195"/>
      <c r="HQ74" s="196"/>
      <c r="HR74" s="196"/>
      <c r="HS74" s="196"/>
      <c r="HT74" s="196"/>
      <c r="HU74" s="196"/>
      <c r="HV74" s="196"/>
    </row>
    <row r="75" ht="15.75" customHeight="1">
      <c r="A75" s="190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GD75" s="211"/>
      <c r="GE75" s="211"/>
      <c r="GF75" s="211"/>
      <c r="GG75" s="211"/>
      <c r="GH75" s="211"/>
      <c r="GI75" s="211"/>
      <c r="GJ75" s="211"/>
      <c r="GK75" s="211"/>
      <c r="GL75" s="211"/>
      <c r="GM75" s="211"/>
      <c r="GN75" s="211"/>
      <c r="GO75" s="211"/>
      <c r="GP75" s="211"/>
      <c r="GQ75" s="211"/>
      <c r="GR75" s="211"/>
      <c r="GS75" s="211"/>
      <c r="GT75" s="211"/>
      <c r="GU75" s="211"/>
      <c r="GV75" s="211"/>
      <c r="GW75" s="211"/>
      <c r="GX75" s="211"/>
      <c r="GY75" s="211"/>
      <c r="GZ75" s="210"/>
      <c r="HA75" s="210"/>
      <c r="HB75" s="210"/>
      <c r="HC75" s="210"/>
      <c r="HD75" s="210"/>
      <c r="HE75" s="210"/>
      <c r="HF75" s="210"/>
      <c r="HG75" s="210"/>
      <c r="HH75" s="210"/>
      <c r="HI75" s="210"/>
      <c r="HJ75" s="210"/>
      <c r="HK75" s="210"/>
      <c r="HL75" s="210"/>
      <c r="HM75" s="210"/>
      <c r="HN75" s="195"/>
      <c r="HO75" s="195"/>
      <c r="HP75" s="195"/>
      <c r="HQ75" s="196"/>
      <c r="HR75" s="196"/>
      <c r="HS75" s="196"/>
      <c r="HT75" s="196"/>
      <c r="HU75" s="196"/>
      <c r="HV75" s="196"/>
    </row>
    <row r="76" ht="15.75" customHeight="1">
      <c r="A76" s="190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GD76" s="211"/>
      <c r="GE76" s="211"/>
      <c r="GF76" s="211"/>
      <c r="GG76" s="211"/>
      <c r="GH76" s="211"/>
      <c r="GI76" s="211"/>
      <c r="GJ76" s="211"/>
      <c r="GK76" s="211"/>
      <c r="GL76" s="211"/>
      <c r="GM76" s="211"/>
      <c r="GN76" s="211"/>
      <c r="GO76" s="211"/>
      <c r="GP76" s="211"/>
      <c r="GQ76" s="211"/>
      <c r="GR76" s="211"/>
      <c r="GS76" s="211"/>
      <c r="GT76" s="211"/>
      <c r="GU76" s="211"/>
      <c r="GV76" s="211"/>
      <c r="GW76" s="211"/>
      <c r="GX76" s="211"/>
      <c r="GY76" s="211"/>
      <c r="GZ76" s="210"/>
      <c r="HA76" s="210"/>
      <c r="HB76" s="210"/>
      <c r="HC76" s="210"/>
      <c r="HD76" s="210"/>
      <c r="HE76" s="210"/>
      <c r="HF76" s="210"/>
      <c r="HG76" s="210"/>
      <c r="HH76" s="210"/>
      <c r="HI76" s="210"/>
      <c r="HJ76" s="210"/>
      <c r="HK76" s="210"/>
      <c r="HL76" s="210"/>
      <c r="HM76" s="210"/>
      <c r="HN76" s="195"/>
      <c r="HO76" s="195"/>
      <c r="HP76" s="195"/>
      <c r="HQ76" s="196"/>
      <c r="HR76" s="196"/>
      <c r="HS76" s="196"/>
      <c r="HT76" s="196"/>
      <c r="HU76" s="196"/>
      <c r="HV76" s="196"/>
    </row>
    <row r="77" ht="15.75" customHeight="1">
      <c r="A77" s="190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GD77" s="211"/>
      <c r="GE77" s="211"/>
      <c r="GF77" s="211"/>
      <c r="GG77" s="211"/>
      <c r="GH77" s="211"/>
      <c r="GI77" s="211"/>
      <c r="GJ77" s="211"/>
      <c r="GK77" s="211"/>
      <c r="GL77" s="211"/>
      <c r="GM77" s="211"/>
      <c r="GN77" s="211"/>
      <c r="GO77" s="211"/>
      <c r="GP77" s="211"/>
      <c r="GQ77" s="211"/>
      <c r="GR77" s="211"/>
      <c r="GS77" s="211"/>
      <c r="GT77" s="211"/>
      <c r="GU77" s="211"/>
      <c r="GV77" s="211"/>
      <c r="GW77" s="211"/>
      <c r="GX77" s="211"/>
      <c r="GY77" s="211"/>
      <c r="GZ77" s="210"/>
      <c r="HA77" s="210"/>
      <c r="HB77" s="210"/>
      <c r="HC77" s="210"/>
      <c r="HD77" s="210"/>
      <c r="HE77" s="210"/>
      <c r="HF77" s="210"/>
      <c r="HG77" s="210"/>
      <c r="HH77" s="210"/>
      <c r="HI77" s="210"/>
      <c r="HJ77" s="210"/>
      <c r="HK77" s="210"/>
      <c r="HL77" s="210"/>
      <c r="HM77" s="210"/>
      <c r="HN77" s="195"/>
      <c r="HO77" s="195"/>
      <c r="HP77" s="195"/>
      <c r="HQ77" s="196"/>
      <c r="HR77" s="196"/>
      <c r="HS77" s="196"/>
      <c r="HT77" s="196"/>
      <c r="HU77" s="196"/>
      <c r="HV77" s="196"/>
    </row>
    <row r="78" ht="15.75" customHeight="1">
      <c r="A78" s="190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GD78" s="211"/>
      <c r="GE78" s="211"/>
      <c r="GF78" s="211"/>
      <c r="GG78" s="211"/>
      <c r="GH78" s="211"/>
      <c r="GI78" s="211"/>
      <c r="GJ78" s="211"/>
      <c r="GK78" s="211"/>
      <c r="GL78" s="211"/>
      <c r="GM78" s="211"/>
      <c r="GN78" s="211"/>
      <c r="GO78" s="211"/>
      <c r="GP78" s="211"/>
      <c r="GQ78" s="211"/>
      <c r="GR78" s="211"/>
      <c r="GS78" s="211"/>
      <c r="GT78" s="211"/>
      <c r="GU78" s="211"/>
      <c r="GV78" s="211"/>
      <c r="GW78" s="211"/>
      <c r="GX78" s="211"/>
      <c r="GY78" s="211"/>
      <c r="GZ78" s="210"/>
      <c r="HA78" s="210"/>
      <c r="HB78" s="210"/>
      <c r="HC78" s="210"/>
      <c r="HD78" s="210"/>
      <c r="HE78" s="210"/>
      <c r="HF78" s="210"/>
      <c r="HG78" s="210"/>
      <c r="HH78" s="210"/>
      <c r="HI78" s="210"/>
      <c r="HJ78" s="210"/>
      <c r="HK78" s="210"/>
      <c r="HL78" s="210"/>
      <c r="HM78" s="210"/>
      <c r="HN78" s="195"/>
      <c r="HO78" s="195"/>
      <c r="HP78" s="195"/>
      <c r="HQ78" s="196"/>
      <c r="HR78" s="196"/>
      <c r="HS78" s="196"/>
      <c r="HT78" s="196"/>
      <c r="HU78" s="196"/>
      <c r="HV78" s="196"/>
    </row>
    <row r="79" ht="15.75" customHeight="1">
      <c r="A79" s="190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GD79" s="211"/>
      <c r="GE79" s="211"/>
      <c r="GF79" s="211"/>
      <c r="GG79" s="211"/>
      <c r="GH79" s="211"/>
      <c r="GI79" s="211"/>
      <c r="GJ79" s="211"/>
      <c r="GK79" s="211"/>
      <c r="GL79" s="211"/>
      <c r="GM79" s="211"/>
      <c r="GN79" s="211"/>
      <c r="GO79" s="211"/>
      <c r="GP79" s="211"/>
      <c r="GQ79" s="211"/>
      <c r="GR79" s="211"/>
      <c r="GS79" s="211"/>
      <c r="GT79" s="211"/>
      <c r="GU79" s="211"/>
      <c r="GV79" s="211"/>
      <c r="GW79" s="211"/>
      <c r="GX79" s="211"/>
      <c r="GY79" s="211"/>
      <c r="GZ79" s="210"/>
      <c r="HA79" s="210"/>
      <c r="HB79" s="210"/>
      <c r="HC79" s="210"/>
      <c r="HD79" s="210"/>
      <c r="HE79" s="210"/>
      <c r="HF79" s="210"/>
      <c r="HG79" s="210"/>
      <c r="HH79" s="210"/>
      <c r="HI79" s="210"/>
      <c r="HJ79" s="210"/>
      <c r="HK79" s="210"/>
      <c r="HL79" s="210"/>
      <c r="HM79" s="210"/>
      <c r="HN79" s="195"/>
      <c r="HO79" s="195"/>
      <c r="HP79" s="195"/>
      <c r="HQ79" s="196"/>
      <c r="HR79" s="196"/>
      <c r="HS79" s="196"/>
      <c r="HT79" s="196"/>
      <c r="HU79" s="196"/>
      <c r="HV79" s="196"/>
    </row>
    <row r="80" ht="15.75" customHeight="1">
      <c r="A80" s="190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GD80" s="211"/>
      <c r="GE80" s="211"/>
      <c r="GF80" s="211"/>
      <c r="GG80" s="211"/>
      <c r="GH80" s="211"/>
      <c r="GI80" s="211"/>
      <c r="GJ80" s="211"/>
      <c r="GK80" s="211"/>
      <c r="GL80" s="211"/>
      <c r="GM80" s="211"/>
      <c r="GN80" s="211"/>
      <c r="GO80" s="211"/>
      <c r="GP80" s="211"/>
      <c r="GQ80" s="211"/>
      <c r="GR80" s="211"/>
      <c r="GS80" s="211"/>
      <c r="GT80" s="211"/>
      <c r="GU80" s="211"/>
      <c r="GV80" s="211"/>
      <c r="GW80" s="211"/>
      <c r="GX80" s="211"/>
      <c r="GY80" s="211"/>
      <c r="GZ80" s="210"/>
      <c r="HA80" s="210"/>
      <c r="HB80" s="210"/>
      <c r="HC80" s="210"/>
      <c r="HD80" s="210"/>
      <c r="HE80" s="210"/>
      <c r="HF80" s="210"/>
      <c r="HG80" s="210"/>
      <c r="HH80" s="210"/>
      <c r="HI80" s="210"/>
      <c r="HJ80" s="210"/>
      <c r="HK80" s="210"/>
      <c r="HL80" s="210"/>
      <c r="HM80" s="210"/>
      <c r="HN80" s="195"/>
      <c r="HO80" s="195"/>
      <c r="HP80" s="195"/>
      <c r="HQ80" s="196"/>
      <c r="HR80" s="196"/>
      <c r="HS80" s="196"/>
      <c r="HT80" s="196"/>
      <c r="HU80" s="196"/>
      <c r="HV80" s="196"/>
    </row>
    <row r="81" ht="15.75" customHeight="1">
      <c r="A81" s="190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GD81" s="211"/>
      <c r="GE81" s="211"/>
      <c r="GF81" s="211"/>
      <c r="GG81" s="211"/>
      <c r="GH81" s="211"/>
      <c r="GI81" s="211"/>
      <c r="GJ81" s="211"/>
      <c r="GK81" s="211"/>
      <c r="GL81" s="211"/>
      <c r="GM81" s="211"/>
      <c r="GN81" s="211"/>
      <c r="GO81" s="211"/>
      <c r="GP81" s="211"/>
      <c r="GQ81" s="211"/>
      <c r="GR81" s="211"/>
      <c r="GS81" s="211"/>
      <c r="GT81" s="211"/>
      <c r="GU81" s="211"/>
      <c r="GV81" s="211"/>
      <c r="GW81" s="211"/>
      <c r="GX81" s="211"/>
      <c r="GY81" s="211"/>
      <c r="GZ81" s="210"/>
      <c r="HA81" s="210"/>
      <c r="HB81" s="210"/>
      <c r="HC81" s="210"/>
      <c r="HD81" s="210"/>
      <c r="HE81" s="210"/>
      <c r="HF81" s="210"/>
      <c r="HG81" s="210"/>
      <c r="HH81" s="210"/>
      <c r="HI81" s="210"/>
      <c r="HJ81" s="210"/>
      <c r="HK81" s="210"/>
      <c r="HL81" s="210"/>
      <c r="HM81" s="210"/>
      <c r="HN81" s="195"/>
      <c r="HO81" s="195"/>
      <c r="HP81" s="195"/>
      <c r="HQ81" s="196"/>
      <c r="HR81" s="196"/>
      <c r="HS81" s="196"/>
      <c r="HT81" s="196"/>
      <c r="HU81" s="196"/>
      <c r="HV81" s="196"/>
    </row>
    <row r="82" ht="15.75" customHeight="1">
      <c r="A82" s="190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GD82" s="211"/>
      <c r="GE82" s="211"/>
      <c r="GF82" s="211"/>
      <c r="GG82" s="211"/>
      <c r="GH82" s="211"/>
      <c r="GI82" s="211"/>
      <c r="GJ82" s="211"/>
      <c r="GK82" s="211"/>
      <c r="GL82" s="211"/>
      <c r="GM82" s="211"/>
      <c r="GN82" s="211"/>
      <c r="GO82" s="211"/>
      <c r="GP82" s="211"/>
      <c r="GQ82" s="211"/>
      <c r="GR82" s="211"/>
      <c r="GS82" s="211"/>
      <c r="GT82" s="211"/>
      <c r="GU82" s="211"/>
      <c r="GV82" s="211"/>
      <c r="GW82" s="211"/>
      <c r="GX82" s="211"/>
      <c r="GY82" s="211"/>
      <c r="GZ82" s="210"/>
      <c r="HA82" s="210"/>
      <c r="HB82" s="210"/>
      <c r="HC82" s="210"/>
      <c r="HD82" s="210"/>
      <c r="HE82" s="210"/>
      <c r="HF82" s="210"/>
      <c r="HG82" s="210"/>
      <c r="HH82" s="210"/>
      <c r="HI82" s="210"/>
      <c r="HJ82" s="210"/>
      <c r="HK82" s="210"/>
      <c r="HL82" s="210"/>
      <c r="HM82" s="210"/>
      <c r="HN82" s="195"/>
      <c r="HO82" s="195"/>
      <c r="HP82" s="195"/>
      <c r="HQ82" s="196"/>
      <c r="HR82" s="196"/>
      <c r="HS82" s="196"/>
      <c r="HT82" s="196"/>
      <c r="HU82" s="196"/>
      <c r="HV82" s="196"/>
    </row>
    <row r="83" ht="15.75" customHeight="1">
      <c r="A83" s="190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GD83" s="211"/>
      <c r="GE83" s="211"/>
      <c r="GF83" s="211"/>
      <c r="GG83" s="211"/>
      <c r="GH83" s="211"/>
      <c r="GI83" s="211"/>
      <c r="GJ83" s="211"/>
      <c r="GK83" s="211"/>
      <c r="GL83" s="211"/>
      <c r="GM83" s="211"/>
      <c r="GN83" s="211"/>
      <c r="GO83" s="211"/>
      <c r="GP83" s="211"/>
      <c r="GQ83" s="211"/>
      <c r="GR83" s="211"/>
      <c r="GS83" s="211"/>
      <c r="GT83" s="211"/>
      <c r="GU83" s="211"/>
      <c r="GV83" s="211"/>
      <c r="GW83" s="211"/>
      <c r="GX83" s="211"/>
      <c r="GY83" s="211"/>
      <c r="GZ83" s="210"/>
      <c r="HA83" s="210"/>
      <c r="HB83" s="210"/>
      <c r="HC83" s="210"/>
      <c r="HD83" s="210"/>
      <c r="HE83" s="210"/>
      <c r="HF83" s="210"/>
      <c r="HG83" s="210"/>
      <c r="HH83" s="210"/>
      <c r="HI83" s="210"/>
      <c r="HJ83" s="210"/>
      <c r="HK83" s="210"/>
      <c r="HL83" s="210"/>
      <c r="HM83" s="210"/>
      <c r="HN83" s="195"/>
      <c r="HO83" s="195"/>
      <c r="HP83" s="195"/>
      <c r="HQ83" s="196"/>
      <c r="HR83" s="196"/>
      <c r="HS83" s="196"/>
      <c r="HT83" s="196"/>
      <c r="HU83" s="196"/>
      <c r="HV83" s="196"/>
    </row>
    <row r="84" ht="15.75" customHeight="1">
      <c r="A84" s="190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GD84" s="211"/>
      <c r="GE84" s="211"/>
      <c r="GF84" s="211"/>
      <c r="GG84" s="211"/>
      <c r="GH84" s="211"/>
      <c r="GI84" s="211"/>
      <c r="GJ84" s="211"/>
      <c r="GK84" s="211"/>
      <c r="GL84" s="211"/>
      <c r="GM84" s="211"/>
      <c r="GN84" s="211"/>
      <c r="GO84" s="211"/>
      <c r="GP84" s="211"/>
      <c r="GQ84" s="211"/>
      <c r="GR84" s="211"/>
      <c r="GS84" s="211"/>
      <c r="GT84" s="211"/>
      <c r="GU84" s="211"/>
      <c r="GV84" s="211"/>
      <c r="GW84" s="211"/>
      <c r="GX84" s="211"/>
      <c r="GY84" s="211"/>
      <c r="GZ84" s="210"/>
      <c r="HA84" s="210"/>
      <c r="HB84" s="210"/>
      <c r="HC84" s="210"/>
      <c r="HD84" s="210"/>
      <c r="HE84" s="210"/>
      <c r="HF84" s="210"/>
      <c r="HG84" s="210"/>
      <c r="HH84" s="210"/>
      <c r="HI84" s="210"/>
      <c r="HJ84" s="210"/>
      <c r="HK84" s="210"/>
      <c r="HL84" s="210"/>
      <c r="HM84" s="210"/>
      <c r="HN84" s="195"/>
      <c r="HO84" s="195"/>
      <c r="HP84" s="195"/>
      <c r="HQ84" s="196"/>
      <c r="HR84" s="196"/>
      <c r="HS84" s="196"/>
      <c r="HT84" s="196"/>
      <c r="HU84" s="196"/>
      <c r="HV84" s="196"/>
    </row>
    <row r="85" ht="15.75" customHeight="1">
      <c r="A85" s="190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GD85" s="211"/>
      <c r="GE85" s="211"/>
      <c r="GF85" s="211"/>
      <c r="GG85" s="211"/>
      <c r="GH85" s="211"/>
      <c r="GI85" s="211"/>
      <c r="GJ85" s="211"/>
      <c r="GK85" s="211"/>
      <c r="GL85" s="211"/>
      <c r="GM85" s="211"/>
      <c r="GN85" s="211"/>
      <c r="GO85" s="211"/>
      <c r="GP85" s="211"/>
      <c r="GQ85" s="211"/>
      <c r="GR85" s="211"/>
      <c r="GS85" s="211"/>
      <c r="GT85" s="211"/>
      <c r="GU85" s="211"/>
      <c r="GV85" s="211"/>
      <c r="GW85" s="211"/>
      <c r="GX85" s="211"/>
      <c r="GY85" s="211"/>
      <c r="GZ85" s="210"/>
      <c r="HA85" s="210"/>
      <c r="HB85" s="210"/>
      <c r="HC85" s="210"/>
      <c r="HD85" s="210"/>
      <c r="HE85" s="210"/>
      <c r="HF85" s="210"/>
      <c r="HG85" s="210"/>
      <c r="HH85" s="210"/>
      <c r="HI85" s="210"/>
      <c r="HJ85" s="210"/>
      <c r="HK85" s="210"/>
      <c r="HL85" s="210"/>
      <c r="HM85" s="210"/>
      <c r="HN85" s="195"/>
      <c r="HO85" s="195"/>
      <c r="HP85" s="195"/>
      <c r="HQ85" s="196"/>
      <c r="HR85" s="196"/>
      <c r="HS85" s="196"/>
      <c r="HT85" s="196"/>
      <c r="HU85" s="196"/>
      <c r="HV85" s="196"/>
    </row>
    <row r="86" ht="15.75" customHeight="1">
      <c r="A86" s="190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GD86" s="211"/>
      <c r="GE86" s="211"/>
      <c r="GF86" s="211"/>
      <c r="GG86" s="211"/>
      <c r="GH86" s="211"/>
      <c r="GI86" s="211"/>
      <c r="GJ86" s="211"/>
      <c r="GK86" s="211"/>
      <c r="GL86" s="211"/>
      <c r="GM86" s="211"/>
      <c r="GN86" s="211"/>
      <c r="GO86" s="211"/>
      <c r="GP86" s="211"/>
      <c r="GQ86" s="211"/>
      <c r="GR86" s="211"/>
      <c r="GS86" s="211"/>
      <c r="GT86" s="211"/>
      <c r="GU86" s="211"/>
      <c r="GV86" s="211"/>
      <c r="GW86" s="211"/>
      <c r="GX86" s="211"/>
      <c r="GY86" s="211"/>
      <c r="GZ86" s="210"/>
      <c r="HA86" s="210"/>
      <c r="HB86" s="210"/>
      <c r="HC86" s="210"/>
      <c r="HD86" s="210"/>
      <c r="HE86" s="210"/>
      <c r="HF86" s="210"/>
      <c r="HG86" s="210"/>
      <c r="HH86" s="210"/>
      <c r="HI86" s="210"/>
      <c r="HJ86" s="210"/>
      <c r="HK86" s="210"/>
      <c r="HL86" s="210"/>
      <c r="HM86" s="210"/>
      <c r="HN86" s="195"/>
      <c r="HO86" s="195"/>
      <c r="HP86" s="195"/>
      <c r="HQ86" s="196"/>
      <c r="HR86" s="196"/>
      <c r="HS86" s="196"/>
      <c r="HT86" s="196"/>
      <c r="HU86" s="196"/>
      <c r="HV86" s="196"/>
    </row>
    <row r="87" ht="15.75" customHeight="1">
      <c r="A87" s="190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GD87" s="211"/>
      <c r="GE87" s="211"/>
      <c r="GF87" s="211"/>
      <c r="GG87" s="211"/>
      <c r="GH87" s="211"/>
      <c r="GI87" s="211"/>
      <c r="GJ87" s="211"/>
      <c r="GK87" s="211"/>
      <c r="GL87" s="211"/>
      <c r="GM87" s="211"/>
      <c r="GN87" s="211"/>
      <c r="GO87" s="211"/>
      <c r="GP87" s="211"/>
      <c r="GQ87" s="211"/>
      <c r="GR87" s="211"/>
      <c r="GS87" s="211"/>
      <c r="GT87" s="211"/>
      <c r="GU87" s="211"/>
      <c r="GV87" s="211"/>
      <c r="GW87" s="211"/>
      <c r="GX87" s="211"/>
      <c r="GY87" s="211"/>
      <c r="GZ87" s="210"/>
      <c r="HA87" s="210"/>
      <c r="HB87" s="210"/>
      <c r="HC87" s="210"/>
      <c r="HD87" s="210"/>
      <c r="HE87" s="210"/>
      <c r="HF87" s="210"/>
      <c r="HG87" s="210"/>
      <c r="HH87" s="210"/>
      <c r="HI87" s="210"/>
      <c r="HJ87" s="210"/>
      <c r="HK87" s="210"/>
      <c r="HL87" s="210"/>
      <c r="HM87" s="210"/>
      <c r="HN87" s="195"/>
      <c r="HO87" s="195"/>
      <c r="HP87" s="195"/>
      <c r="HQ87" s="196"/>
      <c r="HR87" s="196"/>
      <c r="HS87" s="196"/>
      <c r="HT87" s="196"/>
      <c r="HU87" s="196"/>
      <c r="HV87" s="196"/>
    </row>
    <row r="88" ht="15.75" customHeight="1">
      <c r="A88" s="190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GD88" s="211"/>
      <c r="GE88" s="211"/>
      <c r="GF88" s="211"/>
      <c r="GG88" s="211"/>
      <c r="GH88" s="211"/>
      <c r="GI88" s="211"/>
      <c r="GJ88" s="211"/>
      <c r="GK88" s="211"/>
      <c r="GL88" s="211"/>
      <c r="GM88" s="211"/>
      <c r="GN88" s="211"/>
      <c r="GO88" s="211"/>
      <c r="GP88" s="211"/>
      <c r="GQ88" s="211"/>
      <c r="GR88" s="211"/>
      <c r="GS88" s="211"/>
      <c r="GT88" s="211"/>
      <c r="GU88" s="211"/>
      <c r="GV88" s="211"/>
      <c r="GW88" s="211"/>
      <c r="GX88" s="211"/>
      <c r="GY88" s="211"/>
      <c r="GZ88" s="210"/>
      <c r="HA88" s="210"/>
      <c r="HB88" s="210"/>
      <c r="HC88" s="210"/>
      <c r="HD88" s="210"/>
      <c r="HE88" s="210"/>
      <c r="HF88" s="210"/>
      <c r="HG88" s="210"/>
      <c r="HH88" s="210"/>
      <c r="HI88" s="210"/>
      <c r="HJ88" s="210"/>
      <c r="HK88" s="210"/>
      <c r="HL88" s="210"/>
      <c r="HM88" s="210"/>
      <c r="HN88" s="195"/>
      <c r="HO88" s="195"/>
      <c r="HP88" s="195"/>
      <c r="HQ88" s="196"/>
      <c r="HR88" s="196"/>
      <c r="HS88" s="196"/>
      <c r="HT88" s="196"/>
      <c r="HU88" s="196"/>
      <c r="HV88" s="196"/>
    </row>
    <row r="89" ht="15.75" customHeight="1">
      <c r="A89" s="190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GD89" s="211"/>
      <c r="GE89" s="211"/>
      <c r="GF89" s="211"/>
      <c r="GG89" s="211"/>
      <c r="GH89" s="211"/>
      <c r="GI89" s="211"/>
      <c r="GJ89" s="211"/>
      <c r="GK89" s="211"/>
      <c r="GL89" s="211"/>
      <c r="GM89" s="211"/>
      <c r="GN89" s="211"/>
      <c r="GO89" s="211"/>
      <c r="GP89" s="211"/>
      <c r="GQ89" s="211"/>
      <c r="GR89" s="211"/>
      <c r="GS89" s="211"/>
      <c r="GT89" s="211"/>
      <c r="GU89" s="211"/>
      <c r="GV89" s="211"/>
      <c r="GW89" s="211"/>
      <c r="GX89" s="211"/>
      <c r="GY89" s="211"/>
      <c r="GZ89" s="210"/>
      <c r="HA89" s="210"/>
      <c r="HB89" s="210"/>
      <c r="HC89" s="210"/>
      <c r="HD89" s="210"/>
      <c r="HE89" s="210"/>
      <c r="HF89" s="210"/>
      <c r="HG89" s="210"/>
      <c r="HH89" s="210"/>
      <c r="HI89" s="210"/>
      <c r="HJ89" s="210"/>
      <c r="HK89" s="210"/>
      <c r="HL89" s="210"/>
      <c r="HM89" s="210"/>
      <c r="HN89" s="195"/>
      <c r="HO89" s="195"/>
      <c r="HP89" s="195"/>
      <c r="HQ89" s="196"/>
      <c r="HR89" s="196"/>
      <c r="HS89" s="196"/>
      <c r="HT89" s="196"/>
      <c r="HU89" s="196"/>
      <c r="HV89" s="196"/>
    </row>
    <row r="90" ht="15.75" customHeight="1">
      <c r="A90" s="190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GD90" s="211"/>
      <c r="GE90" s="211"/>
      <c r="GF90" s="211"/>
      <c r="GG90" s="211"/>
      <c r="GH90" s="211"/>
      <c r="GI90" s="211"/>
      <c r="GJ90" s="211"/>
      <c r="GK90" s="211"/>
      <c r="GL90" s="211"/>
      <c r="GM90" s="211"/>
      <c r="GN90" s="211"/>
      <c r="GO90" s="211"/>
      <c r="GP90" s="211"/>
      <c r="GQ90" s="211"/>
      <c r="GR90" s="211"/>
      <c r="GS90" s="211"/>
      <c r="GT90" s="211"/>
      <c r="GU90" s="211"/>
      <c r="GV90" s="211"/>
      <c r="GW90" s="211"/>
      <c r="GX90" s="211"/>
      <c r="GY90" s="211"/>
      <c r="GZ90" s="210"/>
      <c r="HA90" s="210"/>
      <c r="HB90" s="210"/>
      <c r="HC90" s="210"/>
      <c r="HD90" s="210"/>
      <c r="HE90" s="210"/>
      <c r="HF90" s="210"/>
      <c r="HG90" s="210"/>
      <c r="HH90" s="210"/>
      <c r="HI90" s="210"/>
      <c r="HJ90" s="210"/>
      <c r="HK90" s="210"/>
      <c r="HL90" s="210"/>
      <c r="HM90" s="210"/>
      <c r="HN90" s="195"/>
      <c r="HO90" s="195"/>
      <c r="HP90" s="195"/>
      <c r="HQ90" s="196"/>
      <c r="HR90" s="196"/>
      <c r="HS90" s="196"/>
      <c r="HT90" s="196"/>
      <c r="HU90" s="196"/>
      <c r="HV90" s="196"/>
    </row>
    <row r="91" ht="15.75" customHeight="1">
      <c r="A91" s="190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GD91" s="211"/>
      <c r="GE91" s="211"/>
      <c r="GF91" s="211"/>
      <c r="GG91" s="211"/>
      <c r="GH91" s="211"/>
      <c r="GI91" s="211"/>
      <c r="GJ91" s="211"/>
      <c r="GK91" s="211"/>
      <c r="GL91" s="211"/>
      <c r="GM91" s="211"/>
      <c r="GN91" s="211"/>
      <c r="GO91" s="211"/>
      <c r="GP91" s="211"/>
      <c r="GQ91" s="211"/>
      <c r="GR91" s="211"/>
      <c r="GS91" s="211"/>
      <c r="GT91" s="211"/>
      <c r="GU91" s="211"/>
      <c r="GV91" s="211"/>
      <c r="GW91" s="211"/>
      <c r="GX91" s="211"/>
      <c r="GY91" s="211"/>
      <c r="GZ91" s="210"/>
      <c r="HA91" s="210"/>
      <c r="HB91" s="210"/>
      <c r="HC91" s="210"/>
      <c r="HD91" s="210"/>
      <c r="HE91" s="210"/>
      <c r="HF91" s="210"/>
      <c r="HG91" s="210"/>
      <c r="HH91" s="210"/>
      <c r="HI91" s="210"/>
      <c r="HJ91" s="210"/>
      <c r="HK91" s="210"/>
      <c r="HL91" s="210"/>
      <c r="HM91" s="210"/>
      <c r="HN91" s="195"/>
      <c r="HO91" s="195"/>
      <c r="HP91" s="195"/>
      <c r="HQ91" s="196"/>
      <c r="HR91" s="196"/>
      <c r="HS91" s="196"/>
      <c r="HT91" s="196"/>
      <c r="HU91" s="196"/>
      <c r="HV91" s="196"/>
    </row>
    <row r="92" ht="15.75" customHeight="1">
      <c r="A92" s="190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GD92" s="211"/>
      <c r="GE92" s="211"/>
      <c r="GF92" s="211"/>
      <c r="GG92" s="211"/>
      <c r="GH92" s="211"/>
      <c r="GI92" s="211"/>
      <c r="GJ92" s="211"/>
      <c r="GK92" s="211"/>
      <c r="GL92" s="211"/>
      <c r="GM92" s="211"/>
      <c r="GN92" s="211"/>
      <c r="GO92" s="211"/>
      <c r="GP92" s="211"/>
      <c r="GQ92" s="211"/>
      <c r="GR92" s="211"/>
      <c r="GS92" s="211"/>
      <c r="GT92" s="211"/>
      <c r="GU92" s="211"/>
      <c r="GV92" s="211"/>
      <c r="GW92" s="211"/>
      <c r="GX92" s="211"/>
      <c r="GY92" s="211"/>
      <c r="GZ92" s="210"/>
      <c r="HA92" s="210"/>
      <c r="HB92" s="210"/>
      <c r="HC92" s="210"/>
      <c r="HD92" s="210"/>
      <c r="HE92" s="210"/>
      <c r="HF92" s="210"/>
      <c r="HG92" s="210"/>
      <c r="HH92" s="210"/>
      <c r="HI92" s="210"/>
      <c r="HJ92" s="210"/>
      <c r="HK92" s="210"/>
      <c r="HL92" s="210"/>
      <c r="HM92" s="210"/>
      <c r="HN92" s="195"/>
      <c r="HO92" s="195"/>
      <c r="HP92" s="195"/>
      <c r="HQ92" s="196"/>
      <c r="HR92" s="196"/>
      <c r="HS92" s="196"/>
      <c r="HT92" s="196"/>
      <c r="HU92" s="196"/>
      <c r="HV92" s="196"/>
    </row>
    <row r="93" ht="15.75" customHeight="1">
      <c r="A93" s="190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GD93" s="211"/>
      <c r="GE93" s="211"/>
      <c r="GF93" s="211"/>
      <c r="GG93" s="211"/>
      <c r="GH93" s="211"/>
      <c r="GI93" s="211"/>
      <c r="GJ93" s="211"/>
      <c r="GK93" s="211"/>
      <c r="GL93" s="211"/>
      <c r="GM93" s="211"/>
      <c r="GN93" s="211"/>
      <c r="GO93" s="211"/>
      <c r="GP93" s="211"/>
      <c r="GQ93" s="211"/>
      <c r="GR93" s="211"/>
      <c r="GS93" s="211"/>
      <c r="GT93" s="211"/>
      <c r="GU93" s="211"/>
      <c r="GV93" s="211"/>
      <c r="GW93" s="211"/>
      <c r="GX93" s="211"/>
      <c r="GY93" s="211"/>
      <c r="GZ93" s="210"/>
      <c r="HA93" s="210"/>
      <c r="HB93" s="210"/>
      <c r="HC93" s="210"/>
      <c r="HD93" s="210"/>
      <c r="HE93" s="210"/>
      <c r="HF93" s="210"/>
      <c r="HG93" s="210"/>
      <c r="HH93" s="210"/>
      <c r="HI93" s="210"/>
      <c r="HJ93" s="210"/>
      <c r="HK93" s="210"/>
      <c r="HL93" s="210"/>
      <c r="HM93" s="210"/>
      <c r="HN93" s="195"/>
      <c r="HO93" s="195"/>
      <c r="HP93" s="195"/>
      <c r="HQ93" s="196"/>
      <c r="HR93" s="196"/>
      <c r="HS93" s="196"/>
      <c r="HT93" s="196"/>
      <c r="HU93" s="196"/>
      <c r="HV93" s="196"/>
    </row>
    <row r="94" ht="15.75" customHeight="1">
      <c r="A94" s="190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GD94" s="211"/>
      <c r="GE94" s="211"/>
      <c r="GF94" s="211"/>
      <c r="GG94" s="211"/>
      <c r="GH94" s="211"/>
      <c r="GI94" s="211"/>
      <c r="GJ94" s="211"/>
      <c r="GK94" s="211"/>
      <c r="GL94" s="211"/>
      <c r="GM94" s="211"/>
      <c r="GN94" s="211"/>
      <c r="GO94" s="211"/>
      <c r="GP94" s="211"/>
      <c r="GQ94" s="211"/>
      <c r="GR94" s="211"/>
      <c r="GS94" s="211"/>
      <c r="GT94" s="211"/>
      <c r="GU94" s="211"/>
      <c r="GV94" s="211"/>
      <c r="GW94" s="211"/>
      <c r="GX94" s="211"/>
      <c r="GY94" s="211"/>
      <c r="GZ94" s="210"/>
      <c r="HA94" s="210"/>
      <c r="HB94" s="210"/>
      <c r="HC94" s="210"/>
      <c r="HD94" s="210"/>
      <c r="HE94" s="210"/>
      <c r="HF94" s="210"/>
      <c r="HG94" s="210"/>
      <c r="HH94" s="210"/>
      <c r="HI94" s="210"/>
      <c r="HJ94" s="210"/>
      <c r="HK94" s="210"/>
      <c r="HL94" s="210"/>
      <c r="HM94" s="210"/>
      <c r="HN94" s="195"/>
      <c r="HO94" s="195"/>
      <c r="HP94" s="195"/>
      <c r="HQ94" s="196"/>
      <c r="HR94" s="196"/>
      <c r="HS94" s="196"/>
      <c r="HT94" s="196"/>
      <c r="HU94" s="196"/>
      <c r="HV94" s="196"/>
    </row>
    <row r="95" ht="15.75" customHeight="1">
      <c r="A95" s="190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GD95" s="211"/>
      <c r="GE95" s="211"/>
      <c r="GF95" s="211"/>
      <c r="GG95" s="211"/>
      <c r="GH95" s="211"/>
      <c r="GI95" s="211"/>
      <c r="GJ95" s="211"/>
      <c r="GK95" s="211"/>
      <c r="GL95" s="211"/>
      <c r="GM95" s="211"/>
      <c r="GN95" s="211"/>
      <c r="GO95" s="211"/>
      <c r="GP95" s="211"/>
      <c r="GQ95" s="211"/>
      <c r="GR95" s="211"/>
      <c r="GS95" s="211"/>
      <c r="GT95" s="211"/>
      <c r="GU95" s="211"/>
      <c r="GV95" s="211"/>
      <c r="GW95" s="211"/>
      <c r="GX95" s="211"/>
      <c r="GY95" s="211"/>
      <c r="GZ95" s="210"/>
      <c r="HA95" s="210"/>
      <c r="HB95" s="210"/>
      <c r="HC95" s="210"/>
      <c r="HD95" s="210"/>
      <c r="HE95" s="210"/>
      <c r="HF95" s="210"/>
      <c r="HG95" s="210"/>
      <c r="HH95" s="210"/>
      <c r="HI95" s="210"/>
      <c r="HJ95" s="210"/>
      <c r="HK95" s="210"/>
      <c r="HL95" s="210"/>
      <c r="HM95" s="210"/>
      <c r="HN95" s="195"/>
      <c r="HO95" s="195"/>
      <c r="HP95" s="195"/>
      <c r="HQ95" s="196"/>
      <c r="HR95" s="196"/>
      <c r="HS95" s="196"/>
      <c r="HT95" s="196"/>
      <c r="HU95" s="196"/>
      <c r="HV95" s="196"/>
    </row>
    <row r="96" ht="15.75" customHeight="1">
      <c r="A96" s="190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/>
      <c r="GR96" s="211"/>
      <c r="GS96" s="211"/>
      <c r="GT96" s="211"/>
      <c r="GU96" s="211"/>
      <c r="GV96" s="211"/>
      <c r="GW96" s="211"/>
      <c r="GX96" s="211"/>
      <c r="GY96" s="211"/>
      <c r="GZ96" s="210"/>
      <c r="HA96" s="210"/>
      <c r="HB96" s="210"/>
      <c r="HC96" s="210"/>
      <c r="HD96" s="210"/>
      <c r="HE96" s="210"/>
      <c r="HF96" s="210"/>
      <c r="HG96" s="210"/>
      <c r="HH96" s="210"/>
      <c r="HI96" s="210"/>
      <c r="HJ96" s="210"/>
      <c r="HK96" s="210"/>
      <c r="HL96" s="210"/>
      <c r="HM96" s="210"/>
      <c r="HN96" s="195"/>
      <c r="HO96" s="195"/>
      <c r="HP96" s="195"/>
      <c r="HQ96" s="196"/>
      <c r="HR96" s="196"/>
      <c r="HS96" s="196"/>
      <c r="HT96" s="196"/>
      <c r="HU96" s="196"/>
      <c r="HV96" s="196"/>
    </row>
    <row r="97" ht="15.75" customHeight="1">
      <c r="A97" s="190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GD97" s="211"/>
      <c r="GE97" s="211"/>
      <c r="GF97" s="211"/>
      <c r="GG97" s="211"/>
      <c r="GH97" s="211"/>
      <c r="GI97" s="211"/>
      <c r="GJ97" s="211"/>
      <c r="GK97" s="211"/>
      <c r="GL97" s="211"/>
      <c r="GM97" s="211"/>
      <c r="GN97" s="211"/>
      <c r="GO97" s="211"/>
      <c r="GP97" s="211"/>
      <c r="GQ97" s="211"/>
      <c r="GR97" s="211"/>
      <c r="GS97" s="211"/>
      <c r="GT97" s="211"/>
      <c r="GU97" s="211"/>
      <c r="GV97" s="211"/>
      <c r="GW97" s="211"/>
      <c r="GX97" s="211"/>
      <c r="GY97" s="211"/>
      <c r="GZ97" s="210"/>
      <c r="HA97" s="210"/>
      <c r="HB97" s="210"/>
      <c r="HC97" s="210"/>
      <c r="HD97" s="210"/>
      <c r="HE97" s="210"/>
      <c r="HF97" s="210"/>
      <c r="HG97" s="210"/>
      <c r="HH97" s="210"/>
      <c r="HI97" s="210"/>
      <c r="HJ97" s="210"/>
      <c r="HK97" s="210"/>
      <c r="HL97" s="210"/>
      <c r="HM97" s="210"/>
      <c r="HN97" s="195"/>
      <c r="HO97" s="195"/>
      <c r="HP97" s="195"/>
      <c r="HQ97" s="196"/>
      <c r="HR97" s="196"/>
      <c r="HS97" s="196"/>
      <c r="HT97" s="196"/>
      <c r="HU97" s="196"/>
      <c r="HV97" s="196"/>
    </row>
    <row r="98" ht="15.75" customHeight="1">
      <c r="A98" s="190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GD98" s="211"/>
      <c r="GE98" s="211"/>
      <c r="GF98" s="211"/>
      <c r="GG98" s="211"/>
      <c r="GH98" s="211"/>
      <c r="GI98" s="211"/>
      <c r="GJ98" s="211"/>
      <c r="GK98" s="211"/>
      <c r="GL98" s="211"/>
      <c r="GM98" s="211"/>
      <c r="GN98" s="211"/>
      <c r="GO98" s="211"/>
      <c r="GP98" s="211"/>
      <c r="GQ98" s="211"/>
      <c r="GR98" s="211"/>
      <c r="GS98" s="211"/>
      <c r="GT98" s="211"/>
      <c r="GU98" s="211"/>
      <c r="GV98" s="211"/>
      <c r="GW98" s="211"/>
      <c r="GX98" s="211"/>
      <c r="GY98" s="211"/>
      <c r="GZ98" s="210"/>
      <c r="HA98" s="210"/>
      <c r="HB98" s="210"/>
      <c r="HC98" s="210"/>
      <c r="HD98" s="210"/>
      <c r="HE98" s="210"/>
      <c r="HF98" s="210"/>
      <c r="HG98" s="210"/>
      <c r="HH98" s="210"/>
      <c r="HI98" s="210"/>
      <c r="HJ98" s="210"/>
      <c r="HK98" s="210"/>
      <c r="HL98" s="210"/>
      <c r="HM98" s="210"/>
      <c r="HN98" s="195"/>
      <c r="HO98" s="195"/>
      <c r="HP98" s="195"/>
      <c r="HQ98" s="196"/>
      <c r="HR98" s="196"/>
      <c r="HS98" s="196"/>
      <c r="HT98" s="196"/>
      <c r="HU98" s="196"/>
      <c r="HV98" s="196"/>
    </row>
    <row r="99" ht="15.75" customHeight="1">
      <c r="A99" s="190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GD99" s="211"/>
      <c r="GE99" s="211"/>
      <c r="GF99" s="211"/>
      <c r="GG99" s="211"/>
      <c r="GH99" s="211"/>
      <c r="GI99" s="211"/>
      <c r="GJ99" s="211"/>
      <c r="GK99" s="211"/>
      <c r="GL99" s="211"/>
      <c r="GM99" s="211"/>
      <c r="GN99" s="211"/>
      <c r="GO99" s="211"/>
      <c r="GP99" s="211"/>
      <c r="GQ99" s="211"/>
      <c r="GR99" s="211"/>
      <c r="GS99" s="211"/>
      <c r="GT99" s="211"/>
      <c r="GU99" s="211"/>
      <c r="GV99" s="211"/>
      <c r="GW99" s="211"/>
      <c r="GX99" s="211"/>
      <c r="GY99" s="211"/>
      <c r="GZ99" s="210"/>
      <c r="HA99" s="210"/>
      <c r="HB99" s="210"/>
      <c r="HC99" s="210"/>
      <c r="HD99" s="210"/>
      <c r="HE99" s="210"/>
      <c r="HF99" s="210"/>
      <c r="HG99" s="210"/>
      <c r="HH99" s="210"/>
      <c r="HI99" s="210"/>
      <c r="HJ99" s="210"/>
      <c r="HK99" s="210"/>
      <c r="HL99" s="210"/>
      <c r="HM99" s="210"/>
      <c r="HN99" s="195"/>
      <c r="HO99" s="195"/>
      <c r="HP99" s="195"/>
      <c r="HQ99" s="196"/>
      <c r="HR99" s="196"/>
      <c r="HS99" s="196"/>
      <c r="HT99" s="196"/>
      <c r="HU99" s="196"/>
      <c r="HV99" s="196"/>
    </row>
    <row r="100" ht="15.75" customHeight="1">
      <c r="A100" s="190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GD100" s="211"/>
      <c r="GE100" s="211"/>
      <c r="GF100" s="211"/>
      <c r="GG100" s="211"/>
      <c r="GH100" s="211"/>
      <c r="GI100" s="211"/>
      <c r="GJ100" s="211"/>
      <c r="GK100" s="211"/>
      <c r="GL100" s="211"/>
      <c r="GM100" s="211"/>
      <c r="GN100" s="211"/>
      <c r="GO100" s="211"/>
      <c r="GP100" s="211"/>
      <c r="GQ100" s="211"/>
      <c r="GR100" s="211"/>
      <c r="GS100" s="211"/>
      <c r="GT100" s="211"/>
      <c r="GU100" s="211"/>
      <c r="GV100" s="211"/>
      <c r="GW100" s="211"/>
      <c r="GX100" s="211"/>
      <c r="GY100" s="211"/>
      <c r="GZ100" s="210"/>
      <c r="HA100" s="210"/>
      <c r="HB100" s="210"/>
      <c r="HC100" s="210"/>
      <c r="HD100" s="210"/>
      <c r="HE100" s="210"/>
      <c r="HF100" s="210"/>
      <c r="HG100" s="210"/>
      <c r="HH100" s="210"/>
      <c r="HI100" s="210"/>
      <c r="HJ100" s="210"/>
      <c r="HK100" s="210"/>
      <c r="HL100" s="210"/>
      <c r="HM100" s="210"/>
      <c r="HN100" s="195"/>
      <c r="HO100" s="195"/>
      <c r="HP100" s="195"/>
      <c r="HQ100" s="196"/>
      <c r="HR100" s="196"/>
      <c r="HS100" s="196"/>
      <c r="HT100" s="196"/>
      <c r="HU100" s="196"/>
      <c r="HV100" s="196"/>
    </row>
    <row r="101" ht="15.75" customHeight="1">
      <c r="A101" s="190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GD101" s="211"/>
      <c r="GE101" s="211"/>
      <c r="GF101" s="211"/>
      <c r="GG101" s="211"/>
      <c r="GH101" s="211"/>
      <c r="GI101" s="211"/>
      <c r="GJ101" s="211"/>
      <c r="GK101" s="211"/>
      <c r="GL101" s="211"/>
      <c r="GM101" s="211"/>
      <c r="GN101" s="211"/>
      <c r="GO101" s="211"/>
      <c r="GP101" s="211"/>
      <c r="GQ101" s="211"/>
      <c r="GR101" s="211"/>
      <c r="GS101" s="211"/>
      <c r="GT101" s="211"/>
      <c r="GU101" s="211"/>
      <c r="GV101" s="211"/>
      <c r="GW101" s="211"/>
      <c r="GX101" s="211"/>
      <c r="GY101" s="211"/>
      <c r="GZ101" s="210"/>
      <c r="HA101" s="210"/>
      <c r="HB101" s="210"/>
      <c r="HC101" s="210"/>
      <c r="HD101" s="210"/>
      <c r="HE101" s="210"/>
      <c r="HF101" s="210"/>
      <c r="HG101" s="210"/>
      <c r="HH101" s="210"/>
      <c r="HI101" s="210"/>
      <c r="HJ101" s="210"/>
      <c r="HK101" s="210"/>
      <c r="HL101" s="210"/>
      <c r="HM101" s="210"/>
      <c r="HN101" s="195"/>
      <c r="HO101" s="195"/>
      <c r="HP101" s="195"/>
      <c r="HQ101" s="196"/>
      <c r="HR101" s="196"/>
      <c r="HS101" s="196"/>
      <c r="HT101" s="196"/>
      <c r="HU101" s="196"/>
      <c r="HV101" s="196"/>
    </row>
    <row r="102" ht="15.75" customHeight="1">
      <c r="A102" s="190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GD102" s="211"/>
      <c r="GE102" s="211"/>
      <c r="GF102" s="211"/>
      <c r="GG102" s="211"/>
      <c r="GH102" s="211"/>
      <c r="GI102" s="211"/>
      <c r="GJ102" s="211"/>
      <c r="GK102" s="211"/>
      <c r="GL102" s="211"/>
      <c r="GM102" s="211"/>
      <c r="GN102" s="211"/>
      <c r="GO102" s="211"/>
      <c r="GP102" s="211"/>
      <c r="GQ102" s="211"/>
      <c r="GR102" s="211"/>
      <c r="GS102" s="211"/>
      <c r="GT102" s="211"/>
      <c r="GU102" s="211"/>
      <c r="GV102" s="211"/>
      <c r="GW102" s="211"/>
      <c r="GX102" s="211"/>
      <c r="GY102" s="211"/>
      <c r="GZ102" s="210"/>
      <c r="HA102" s="210"/>
      <c r="HB102" s="210"/>
      <c r="HC102" s="210"/>
      <c r="HD102" s="210"/>
      <c r="HE102" s="210"/>
      <c r="HF102" s="210"/>
      <c r="HG102" s="210"/>
      <c r="HH102" s="210"/>
      <c r="HI102" s="210"/>
      <c r="HJ102" s="210"/>
      <c r="HK102" s="210"/>
      <c r="HL102" s="210"/>
      <c r="HM102" s="210"/>
      <c r="HN102" s="195"/>
      <c r="HO102" s="195"/>
      <c r="HP102" s="195"/>
      <c r="HQ102" s="196"/>
      <c r="HR102" s="196"/>
      <c r="HS102" s="196"/>
      <c r="HT102" s="196"/>
      <c r="HU102" s="196"/>
      <c r="HV102" s="196"/>
    </row>
    <row r="103" ht="15.75" customHeight="1">
      <c r="A103" s="190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GD103" s="211"/>
      <c r="GE103" s="211"/>
      <c r="GF103" s="211"/>
      <c r="GG103" s="211"/>
      <c r="GH103" s="211"/>
      <c r="GI103" s="211"/>
      <c r="GJ103" s="211"/>
      <c r="GK103" s="211"/>
      <c r="GL103" s="211"/>
      <c r="GM103" s="211"/>
      <c r="GN103" s="211"/>
      <c r="GO103" s="211"/>
      <c r="GP103" s="211"/>
      <c r="GQ103" s="211"/>
      <c r="GR103" s="211"/>
      <c r="GS103" s="211"/>
      <c r="GT103" s="211"/>
      <c r="GU103" s="211"/>
      <c r="GV103" s="211"/>
      <c r="GW103" s="211"/>
      <c r="GX103" s="211"/>
      <c r="GY103" s="211"/>
      <c r="GZ103" s="210"/>
      <c r="HA103" s="210"/>
      <c r="HB103" s="210"/>
      <c r="HC103" s="210"/>
      <c r="HD103" s="210"/>
      <c r="HE103" s="210"/>
      <c r="HF103" s="210"/>
      <c r="HG103" s="210"/>
      <c r="HH103" s="210"/>
      <c r="HI103" s="210"/>
      <c r="HJ103" s="210"/>
      <c r="HK103" s="210"/>
      <c r="HL103" s="210"/>
      <c r="HM103" s="210"/>
      <c r="HN103" s="195"/>
      <c r="HO103" s="195"/>
      <c r="HP103" s="195"/>
      <c r="HQ103" s="196"/>
      <c r="HR103" s="196"/>
      <c r="HS103" s="196"/>
      <c r="HT103" s="196"/>
      <c r="HU103" s="196"/>
      <c r="HV103" s="196"/>
    </row>
    <row r="104" ht="15.75" customHeight="1">
      <c r="A104" s="190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GD104" s="211"/>
      <c r="GE104" s="211"/>
      <c r="GF104" s="211"/>
      <c r="GG104" s="211"/>
      <c r="GH104" s="211"/>
      <c r="GI104" s="211"/>
      <c r="GJ104" s="211"/>
      <c r="GK104" s="211"/>
      <c r="GL104" s="211"/>
      <c r="GM104" s="211"/>
      <c r="GN104" s="211"/>
      <c r="GO104" s="211"/>
      <c r="GP104" s="211"/>
      <c r="GQ104" s="211"/>
      <c r="GR104" s="211"/>
      <c r="GS104" s="211"/>
      <c r="GT104" s="211"/>
      <c r="GU104" s="211"/>
      <c r="GV104" s="211"/>
      <c r="GW104" s="211"/>
      <c r="GX104" s="211"/>
      <c r="GY104" s="211"/>
      <c r="GZ104" s="210"/>
      <c r="HA104" s="210"/>
      <c r="HB104" s="210"/>
      <c r="HC104" s="210"/>
      <c r="HD104" s="210"/>
      <c r="HE104" s="210"/>
      <c r="HF104" s="210"/>
      <c r="HG104" s="210"/>
      <c r="HH104" s="210"/>
      <c r="HI104" s="210"/>
      <c r="HJ104" s="210"/>
      <c r="HK104" s="210"/>
      <c r="HL104" s="210"/>
      <c r="HM104" s="210"/>
      <c r="HN104" s="195"/>
      <c r="HO104" s="195"/>
      <c r="HP104" s="195"/>
      <c r="HQ104" s="196"/>
      <c r="HR104" s="196"/>
      <c r="HS104" s="196"/>
      <c r="HT104" s="196"/>
      <c r="HU104" s="196"/>
      <c r="HV104" s="196"/>
    </row>
    <row r="105" ht="15.75" customHeight="1">
      <c r="A105" s="190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GD105" s="211"/>
      <c r="GE105" s="211"/>
      <c r="GF105" s="211"/>
      <c r="GG105" s="211"/>
      <c r="GH105" s="211"/>
      <c r="GI105" s="211"/>
      <c r="GJ105" s="211"/>
      <c r="GK105" s="211"/>
      <c r="GL105" s="211"/>
      <c r="GM105" s="211"/>
      <c r="GN105" s="211"/>
      <c r="GO105" s="211"/>
      <c r="GP105" s="211"/>
      <c r="GQ105" s="211"/>
      <c r="GR105" s="211"/>
      <c r="GS105" s="211"/>
      <c r="GT105" s="211"/>
      <c r="GU105" s="211"/>
      <c r="GV105" s="211"/>
      <c r="GW105" s="211"/>
      <c r="GX105" s="211"/>
      <c r="GY105" s="211"/>
      <c r="GZ105" s="210"/>
      <c r="HA105" s="210"/>
      <c r="HB105" s="210"/>
      <c r="HC105" s="210"/>
      <c r="HD105" s="210"/>
      <c r="HE105" s="210"/>
      <c r="HF105" s="210"/>
      <c r="HG105" s="210"/>
      <c r="HH105" s="210"/>
      <c r="HI105" s="210"/>
      <c r="HJ105" s="210"/>
      <c r="HK105" s="210"/>
      <c r="HL105" s="210"/>
      <c r="HM105" s="210"/>
      <c r="HN105" s="195"/>
      <c r="HO105" s="195"/>
      <c r="HP105" s="195"/>
      <c r="HQ105" s="196"/>
      <c r="HR105" s="196"/>
      <c r="HS105" s="196"/>
      <c r="HT105" s="196"/>
      <c r="HU105" s="196"/>
      <c r="HV105" s="196"/>
    </row>
    <row r="106" ht="15.75" customHeight="1">
      <c r="A106" s="190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GD106" s="211"/>
      <c r="GE106" s="211"/>
      <c r="GF106" s="211"/>
      <c r="GG106" s="211"/>
      <c r="GH106" s="211"/>
      <c r="GI106" s="211"/>
      <c r="GJ106" s="211"/>
      <c r="GK106" s="211"/>
      <c r="GL106" s="211"/>
      <c r="GM106" s="211"/>
      <c r="GN106" s="211"/>
      <c r="GO106" s="211"/>
      <c r="GP106" s="211"/>
      <c r="GQ106" s="211"/>
      <c r="GR106" s="211"/>
      <c r="GS106" s="211"/>
      <c r="GT106" s="211"/>
      <c r="GU106" s="211"/>
      <c r="GV106" s="211"/>
      <c r="GW106" s="211"/>
      <c r="GX106" s="211"/>
      <c r="GY106" s="211"/>
      <c r="GZ106" s="210"/>
      <c r="HA106" s="210"/>
      <c r="HB106" s="210"/>
      <c r="HC106" s="210"/>
      <c r="HD106" s="210"/>
      <c r="HE106" s="210"/>
      <c r="HF106" s="210"/>
      <c r="HG106" s="210"/>
      <c r="HH106" s="210"/>
      <c r="HI106" s="210"/>
      <c r="HJ106" s="210"/>
      <c r="HK106" s="210"/>
      <c r="HL106" s="210"/>
      <c r="HM106" s="210"/>
      <c r="HN106" s="195"/>
      <c r="HO106" s="195"/>
      <c r="HP106" s="195"/>
      <c r="HQ106" s="196"/>
      <c r="HR106" s="196"/>
      <c r="HS106" s="196"/>
      <c r="HT106" s="196"/>
      <c r="HU106" s="196"/>
      <c r="HV106" s="196"/>
    </row>
    <row r="107" ht="15.75" customHeight="1">
      <c r="A107" s="190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GD107" s="211"/>
      <c r="GE107" s="211"/>
      <c r="GF107" s="211"/>
      <c r="GG107" s="211"/>
      <c r="GH107" s="211"/>
      <c r="GI107" s="211"/>
      <c r="GJ107" s="211"/>
      <c r="GK107" s="211"/>
      <c r="GL107" s="211"/>
      <c r="GM107" s="211"/>
      <c r="GN107" s="211"/>
      <c r="GO107" s="211"/>
      <c r="GP107" s="211"/>
      <c r="GQ107" s="211"/>
      <c r="GR107" s="211"/>
      <c r="GS107" s="211"/>
      <c r="GT107" s="211"/>
      <c r="GU107" s="211"/>
      <c r="GV107" s="211"/>
      <c r="GW107" s="211"/>
      <c r="GX107" s="211"/>
      <c r="GY107" s="211"/>
      <c r="GZ107" s="210"/>
      <c r="HA107" s="210"/>
      <c r="HB107" s="210"/>
      <c r="HC107" s="210"/>
      <c r="HD107" s="210"/>
      <c r="HE107" s="210"/>
      <c r="HF107" s="210"/>
      <c r="HG107" s="210"/>
      <c r="HH107" s="210"/>
      <c r="HI107" s="210"/>
      <c r="HJ107" s="210"/>
      <c r="HK107" s="210"/>
      <c r="HL107" s="210"/>
      <c r="HM107" s="210"/>
      <c r="HN107" s="195"/>
      <c r="HO107" s="195"/>
      <c r="HP107" s="195"/>
      <c r="HQ107" s="196"/>
      <c r="HR107" s="196"/>
      <c r="HS107" s="196"/>
      <c r="HT107" s="196"/>
      <c r="HU107" s="196"/>
      <c r="HV107" s="196"/>
    </row>
    <row r="108" ht="15.75" customHeight="1">
      <c r="A108" s="190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GD108" s="211"/>
      <c r="GE108" s="211"/>
      <c r="GF108" s="211"/>
      <c r="GG108" s="211"/>
      <c r="GH108" s="211"/>
      <c r="GI108" s="211"/>
      <c r="GJ108" s="211"/>
      <c r="GK108" s="211"/>
      <c r="GL108" s="211"/>
      <c r="GM108" s="211"/>
      <c r="GN108" s="211"/>
      <c r="GO108" s="211"/>
      <c r="GP108" s="211"/>
      <c r="GQ108" s="211"/>
      <c r="GR108" s="211"/>
      <c r="GS108" s="211"/>
      <c r="GT108" s="211"/>
      <c r="GU108" s="211"/>
      <c r="GV108" s="211"/>
      <c r="GW108" s="211"/>
      <c r="GX108" s="211"/>
      <c r="GY108" s="211"/>
      <c r="GZ108" s="210"/>
      <c r="HA108" s="210"/>
      <c r="HB108" s="210"/>
      <c r="HC108" s="210"/>
      <c r="HD108" s="210"/>
      <c r="HE108" s="210"/>
      <c r="HF108" s="210"/>
      <c r="HG108" s="210"/>
      <c r="HH108" s="210"/>
      <c r="HI108" s="210"/>
      <c r="HJ108" s="210"/>
      <c r="HK108" s="210"/>
      <c r="HL108" s="210"/>
      <c r="HM108" s="210"/>
      <c r="HN108" s="195"/>
      <c r="HO108" s="195"/>
      <c r="HP108" s="195"/>
      <c r="HQ108" s="196"/>
      <c r="HR108" s="196"/>
      <c r="HS108" s="196"/>
      <c r="HT108" s="196"/>
      <c r="HU108" s="196"/>
      <c r="HV108" s="196"/>
    </row>
    <row r="109" ht="15.75" customHeight="1">
      <c r="A109" s="190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GD109" s="211"/>
      <c r="GE109" s="211"/>
      <c r="GF109" s="211"/>
      <c r="GG109" s="211"/>
      <c r="GH109" s="211"/>
      <c r="GI109" s="211"/>
      <c r="GJ109" s="211"/>
      <c r="GK109" s="211"/>
      <c r="GL109" s="211"/>
      <c r="GM109" s="211"/>
      <c r="GN109" s="211"/>
      <c r="GO109" s="211"/>
      <c r="GP109" s="211"/>
      <c r="GQ109" s="211"/>
      <c r="GR109" s="211"/>
      <c r="GS109" s="211"/>
      <c r="GT109" s="211"/>
      <c r="GU109" s="211"/>
      <c r="GV109" s="211"/>
      <c r="GW109" s="211"/>
      <c r="GX109" s="211"/>
      <c r="GY109" s="211"/>
      <c r="GZ109" s="210"/>
      <c r="HA109" s="210"/>
      <c r="HB109" s="210"/>
      <c r="HC109" s="210"/>
      <c r="HD109" s="210"/>
      <c r="HE109" s="210"/>
      <c r="HF109" s="210"/>
      <c r="HG109" s="210"/>
      <c r="HH109" s="210"/>
      <c r="HI109" s="210"/>
      <c r="HJ109" s="210"/>
      <c r="HK109" s="210"/>
      <c r="HL109" s="210"/>
      <c r="HM109" s="210"/>
      <c r="HN109" s="195"/>
      <c r="HO109" s="195"/>
      <c r="HP109" s="195"/>
      <c r="HQ109" s="196"/>
      <c r="HR109" s="196"/>
      <c r="HS109" s="196"/>
      <c r="HT109" s="196"/>
      <c r="HU109" s="196"/>
      <c r="HV109" s="196"/>
    </row>
    <row r="110" ht="15.75" customHeight="1">
      <c r="A110" s="190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GD110" s="211"/>
      <c r="GE110" s="211"/>
      <c r="GF110" s="211"/>
      <c r="GG110" s="211"/>
      <c r="GH110" s="211"/>
      <c r="GI110" s="211"/>
      <c r="GJ110" s="211"/>
      <c r="GK110" s="211"/>
      <c r="GL110" s="211"/>
      <c r="GM110" s="211"/>
      <c r="GN110" s="211"/>
      <c r="GO110" s="211"/>
      <c r="GP110" s="211"/>
      <c r="GQ110" s="211"/>
      <c r="GR110" s="211"/>
      <c r="GS110" s="211"/>
      <c r="GT110" s="211"/>
      <c r="GU110" s="211"/>
      <c r="GV110" s="211"/>
      <c r="GW110" s="211"/>
      <c r="GX110" s="211"/>
      <c r="GY110" s="211"/>
      <c r="GZ110" s="210"/>
      <c r="HA110" s="210"/>
      <c r="HB110" s="210"/>
      <c r="HC110" s="210"/>
      <c r="HD110" s="210"/>
      <c r="HE110" s="210"/>
      <c r="HF110" s="210"/>
      <c r="HG110" s="210"/>
      <c r="HH110" s="210"/>
      <c r="HI110" s="210"/>
      <c r="HJ110" s="210"/>
      <c r="HK110" s="210"/>
      <c r="HL110" s="210"/>
      <c r="HM110" s="210"/>
      <c r="HN110" s="195"/>
      <c r="HO110" s="195"/>
      <c r="HP110" s="195"/>
      <c r="HQ110" s="196"/>
      <c r="HR110" s="196"/>
      <c r="HS110" s="196"/>
      <c r="HT110" s="196"/>
      <c r="HU110" s="196"/>
      <c r="HV110" s="196"/>
    </row>
    <row r="111" ht="15.75" customHeight="1">
      <c r="A111" s="190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GD111" s="211"/>
      <c r="GE111" s="211"/>
      <c r="GF111" s="211"/>
      <c r="GG111" s="211"/>
      <c r="GH111" s="211"/>
      <c r="GI111" s="211"/>
      <c r="GJ111" s="211"/>
      <c r="GK111" s="211"/>
      <c r="GL111" s="211"/>
      <c r="GM111" s="211"/>
      <c r="GN111" s="211"/>
      <c r="GO111" s="211"/>
      <c r="GP111" s="211"/>
      <c r="GQ111" s="211"/>
      <c r="GR111" s="211"/>
      <c r="GS111" s="211"/>
      <c r="GT111" s="211"/>
      <c r="GU111" s="211"/>
      <c r="GV111" s="211"/>
      <c r="GW111" s="211"/>
      <c r="GX111" s="211"/>
      <c r="GY111" s="211"/>
      <c r="GZ111" s="210"/>
      <c r="HA111" s="210"/>
      <c r="HB111" s="210"/>
      <c r="HC111" s="210"/>
      <c r="HD111" s="210"/>
      <c r="HE111" s="210"/>
      <c r="HF111" s="210"/>
      <c r="HG111" s="210"/>
      <c r="HH111" s="210"/>
      <c r="HI111" s="210"/>
      <c r="HJ111" s="210"/>
      <c r="HK111" s="210"/>
      <c r="HL111" s="210"/>
      <c r="HM111" s="210"/>
      <c r="HN111" s="195"/>
      <c r="HO111" s="195"/>
      <c r="HP111" s="195"/>
      <c r="HQ111" s="196"/>
      <c r="HR111" s="196"/>
      <c r="HS111" s="196"/>
      <c r="HT111" s="196"/>
      <c r="HU111" s="196"/>
      <c r="HV111" s="196"/>
    </row>
    <row r="112" ht="15.75" customHeight="1">
      <c r="A112" s="190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GD112" s="211"/>
      <c r="GE112" s="211"/>
      <c r="GF112" s="211"/>
      <c r="GG112" s="211"/>
      <c r="GH112" s="211"/>
      <c r="GI112" s="211"/>
      <c r="GJ112" s="211"/>
      <c r="GK112" s="211"/>
      <c r="GL112" s="211"/>
      <c r="GM112" s="211"/>
      <c r="GN112" s="211"/>
      <c r="GO112" s="211"/>
      <c r="GP112" s="211"/>
      <c r="GQ112" s="211"/>
      <c r="GR112" s="211"/>
      <c r="GS112" s="211"/>
      <c r="GT112" s="211"/>
      <c r="GU112" s="211"/>
      <c r="GV112" s="211"/>
      <c r="GW112" s="211"/>
      <c r="GX112" s="211"/>
      <c r="GY112" s="211"/>
      <c r="GZ112" s="210"/>
      <c r="HA112" s="210"/>
      <c r="HB112" s="210"/>
      <c r="HC112" s="210"/>
      <c r="HD112" s="210"/>
      <c r="HE112" s="210"/>
      <c r="HF112" s="210"/>
      <c r="HG112" s="210"/>
      <c r="HH112" s="210"/>
      <c r="HI112" s="210"/>
      <c r="HJ112" s="210"/>
      <c r="HK112" s="210"/>
      <c r="HL112" s="210"/>
      <c r="HM112" s="210"/>
      <c r="HN112" s="195"/>
      <c r="HO112" s="195"/>
      <c r="HP112" s="195"/>
      <c r="HQ112" s="196"/>
      <c r="HR112" s="196"/>
      <c r="HS112" s="196"/>
      <c r="HT112" s="196"/>
      <c r="HU112" s="196"/>
      <c r="HV112" s="196"/>
    </row>
    <row r="113" ht="15.75" customHeight="1">
      <c r="A113" s="190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GD113" s="211"/>
      <c r="GE113" s="211"/>
      <c r="GF113" s="211"/>
      <c r="GG113" s="211"/>
      <c r="GH113" s="211"/>
      <c r="GI113" s="211"/>
      <c r="GJ113" s="211"/>
      <c r="GK113" s="211"/>
      <c r="GL113" s="211"/>
      <c r="GM113" s="211"/>
      <c r="GN113" s="211"/>
      <c r="GO113" s="211"/>
      <c r="GP113" s="211"/>
      <c r="GQ113" s="211"/>
      <c r="GR113" s="211"/>
      <c r="GS113" s="211"/>
      <c r="GT113" s="211"/>
      <c r="GU113" s="211"/>
      <c r="GV113" s="211"/>
      <c r="GW113" s="211"/>
      <c r="GX113" s="211"/>
      <c r="GY113" s="211"/>
      <c r="GZ113" s="210"/>
      <c r="HA113" s="210"/>
      <c r="HB113" s="210"/>
      <c r="HC113" s="210"/>
      <c r="HD113" s="210"/>
      <c r="HE113" s="210"/>
      <c r="HF113" s="210"/>
      <c r="HG113" s="210"/>
      <c r="HH113" s="210"/>
      <c r="HI113" s="210"/>
      <c r="HJ113" s="210"/>
      <c r="HK113" s="210"/>
      <c r="HL113" s="210"/>
      <c r="HM113" s="210"/>
      <c r="HN113" s="195"/>
      <c r="HO113" s="195"/>
      <c r="HP113" s="195"/>
      <c r="HQ113" s="196"/>
      <c r="HR113" s="196"/>
      <c r="HS113" s="196"/>
      <c r="HT113" s="196"/>
      <c r="HU113" s="196"/>
      <c r="HV113" s="196"/>
    </row>
    <row r="114" ht="15.75" customHeight="1">
      <c r="A114" s="190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GD114" s="211"/>
      <c r="GE114" s="211"/>
      <c r="GF114" s="211"/>
      <c r="GG114" s="211"/>
      <c r="GH114" s="211"/>
      <c r="GI114" s="211"/>
      <c r="GJ114" s="211"/>
      <c r="GK114" s="211"/>
      <c r="GL114" s="211"/>
      <c r="GM114" s="211"/>
      <c r="GN114" s="211"/>
      <c r="GO114" s="211"/>
      <c r="GP114" s="211"/>
      <c r="GQ114" s="211"/>
      <c r="GR114" s="211"/>
      <c r="GS114" s="211"/>
      <c r="GT114" s="211"/>
      <c r="GU114" s="211"/>
      <c r="GV114" s="211"/>
      <c r="GW114" s="211"/>
      <c r="GX114" s="211"/>
      <c r="GY114" s="211"/>
      <c r="GZ114" s="210"/>
      <c r="HA114" s="210"/>
      <c r="HB114" s="210"/>
      <c r="HC114" s="210"/>
      <c r="HD114" s="210"/>
      <c r="HE114" s="210"/>
      <c r="HF114" s="210"/>
      <c r="HG114" s="210"/>
      <c r="HH114" s="210"/>
      <c r="HI114" s="210"/>
      <c r="HJ114" s="210"/>
      <c r="HK114" s="210"/>
      <c r="HL114" s="210"/>
      <c r="HM114" s="210"/>
      <c r="HN114" s="195"/>
      <c r="HO114" s="195"/>
      <c r="HP114" s="195"/>
      <c r="HQ114" s="196"/>
      <c r="HR114" s="196"/>
      <c r="HS114" s="196"/>
      <c r="HT114" s="196"/>
      <c r="HU114" s="196"/>
      <c r="HV114" s="196"/>
    </row>
    <row r="115" ht="15.75" customHeight="1">
      <c r="A115" s="190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GD115" s="211"/>
      <c r="GE115" s="211"/>
      <c r="GF115" s="211"/>
      <c r="GG115" s="211"/>
      <c r="GH115" s="211"/>
      <c r="GI115" s="211"/>
      <c r="GJ115" s="211"/>
      <c r="GK115" s="211"/>
      <c r="GL115" s="211"/>
      <c r="GM115" s="211"/>
      <c r="GN115" s="211"/>
      <c r="GO115" s="211"/>
      <c r="GP115" s="211"/>
      <c r="GQ115" s="211"/>
      <c r="GR115" s="211"/>
      <c r="GS115" s="211"/>
      <c r="GT115" s="211"/>
      <c r="GU115" s="211"/>
      <c r="GV115" s="211"/>
      <c r="GW115" s="211"/>
      <c r="GX115" s="211"/>
      <c r="GY115" s="211"/>
      <c r="GZ115" s="210"/>
      <c r="HA115" s="210"/>
      <c r="HB115" s="210"/>
      <c r="HC115" s="210"/>
      <c r="HD115" s="210"/>
      <c r="HE115" s="210"/>
      <c r="HF115" s="210"/>
      <c r="HG115" s="210"/>
      <c r="HH115" s="210"/>
      <c r="HI115" s="210"/>
      <c r="HJ115" s="210"/>
      <c r="HK115" s="210"/>
      <c r="HL115" s="210"/>
      <c r="HM115" s="210"/>
      <c r="HN115" s="195"/>
      <c r="HO115" s="195"/>
      <c r="HP115" s="195"/>
      <c r="HQ115" s="196"/>
      <c r="HR115" s="196"/>
      <c r="HS115" s="196"/>
      <c r="HT115" s="196"/>
      <c r="HU115" s="196"/>
      <c r="HV115" s="196"/>
    </row>
    <row r="116" ht="15.75" customHeight="1">
      <c r="A116" s="190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GD116" s="211"/>
      <c r="GE116" s="211"/>
      <c r="GF116" s="211"/>
      <c r="GG116" s="211"/>
      <c r="GH116" s="211"/>
      <c r="GI116" s="211"/>
      <c r="GJ116" s="211"/>
      <c r="GK116" s="211"/>
      <c r="GL116" s="211"/>
      <c r="GM116" s="211"/>
      <c r="GN116" s="211"/>
      <c r="GO116" s="211"/>
      <c r="GP116" s="211"/>
      <c r="GQ116" s="211"/>
      <c r="GR116" s="211"/>
      <c r="GS116" s="211"/>
      <c r="GT116" s="211"/>
      <c r="GU116" s="211"/>
      <c r="GV116" s="211"/>
      <c r="GW116" s="211"/>
      <c r="GX116" s="211"/>
      <c r="GY116" s="211"/>
      <c r="GZ116" s="210"/>
      <c r="HA116" s="210"/>
      <c r="HB116" s="210"/>
      <c r="HC116" s="210"/>
      <c r="HD116" s="210"/>
      <c r="HE116" s="210"/>
      <c r="HF116" s="210"/>
      <c r="HG116" s="210"/>
      <c r="HH116" s="210"/>
      <c r="HI116" s="210"/>
      <c r="HJ116" s="210"/>
      <c r="HK116" s="210"/>
      <c r="HL116" s="210"/>
      <c r="HM116" s="210"/>
      <c r="HN116" s="195"/>
      <c r="HO116" s="195"/>
      <c r="HP116" s="195"/>
      <c r="HQ116" s="196"/>
      <c r="HR116" s="196"/>
      <c r="HS116" s="196"/>
      <c r="HT116" s="196"/>
      <c r="HU116" s="196"/>
      <c r="HV116" s="196"/>
    </row>
    <row r="117" ht="15.75" customHeight="1">
      <c r="A117" s="190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GD117" s="211"/>
      <c r="GE117" s="211"/>
      <c r="GF117" s="211"/>
      <c r="GG117" s="211"/>
      <c r="GH117" s="211"/>
      <c r="GI117" s="211"/>
      <c r="GJ117" s="211"/>
      <c r="GK117" s="211"/>
      <c r="GL117" s="211"/>
      <c r="GM117" s="211"/>
      <c r="GN117" s="211"/>
      <c r="GO117" s="211"/>
      <c r="GP117" s="211"/>
      <c r="GQ117" s="211"/>
      <c r="GR117" s="211"/>
      <c r="GS117" s="211"/>
      <c r="GT117" s="211"/>
      <c r="GU117" s="211"/>
      <c r="GV117" s="211"/>
      <c r="GW117" s="211"/>
      <c r="GX117" s="211"/>
      <c r="GY117" s="211"/>
      <c r="GZ117" s="210"/>
      <c r="HA117" s="210"/>
      <c r="HB117" s="210"/>
      <c r="HC117" s="210"/>
      <c r="HD117" s="210"/>
      <c r="HE117" s="210"/>
      <c r="HF117" s="210"/>
      <c r="HG117" s="210"/>
      <c r="HH117" s="210"/>
      <c r="HI117" s="210"/>
      <c r="HJ117" s="210"/>
      <c r="HK117" s="210"/>
      <c r="HL117" s="210"/>
      <c r="HM117" s="210"/>
      <c r="HN117" s="195"/>
      <c r="HO117" s="195"/>
      <c r="HP117" s="195"/>
      <c r="HQ117" s="196"/>
      <c r="HR117" s="196"/>
      <c r="HS117" s="196"/>
      <c r="HT117" s="196"/>
      <c r="HU117" s="196"/>
      <c r="HV117" s="196"/>
    </row>
    <row r="118" ht="15.75" customHeight="1">
      <c r="A118" s="190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GD118" s="211"/>
      <c r="GE118" s="211"/>
      <c r="GF118" s="211"/>
      <c r="GG118" s="211"/>
      <c r="GH118" s="211"/>
      <c r="GI118" s="211"/>
      <c r="GJ118" s="211"/>
      <c r="GK118" s="211"/>
      <c r="GL118" s="211"/>
      <c r="GM118" s="211"/>
      <c r="GN118" s="211"/>
      <c r="GO118" s="211"/>
      <c r="GP118" s="211"/>
      <c r="GQ118" s="211"/>
      <c r="GR118" s="211"/>
      <c r="GS118" s="211"/>
      <c r="GT118" s="211"/>
      <c r="GU118" s="211"/>
      <c r="GV118" s="211"/>
      <c r="GW118" s="211"/>
      <c r="GX118" s="211"/>
      <c r="GY118" s="211"/>
      <c r="GZ118" s="210"/>
      <c r="HA118" s="210"/>
      <c r="HB118" s="210"/>
      <c r="HC118" s="210"/>
      <c r="HD118" s="210"/>
      <c r="HE118" s="210"/>
      <c r="HF118" s="210"/>
      <c r="HG118" s="210"/>
      <c r="HH118" s="210"/>
      <c r="HI118" s="210"/>
      <c r="HJ118" s="210"/>
      <c r="HK118" s="210"/>
      <c r="HL118" s="210"/>
      <c r="HM118" s="210"/>
      <c r="HN118" s="195"/>
      <c r="HO118" s="195"/>
      <c r="HP118" s="195"/>
      <c r="HQ118" s="196"/>
      <c r="HR118" s="196"/>
      <c r="HS118" s="196"/>
      <c r="HT118" s="196"/>
      <c r="HU118" s="196"/>
      <c r="HV118" s="196"/>
    </row>
    <row r="119" ht="15.75" customHeight="1">
      <c r="A119" s="190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GD119" s="211"/>
      <c r="GE119" s="211"/>
      <c r="GF119" s="211"/>
      <c r="GG119" s="211"/>
      <c r="GH119" s="211"/>
      <c r="GI119" s="211"/>
      <c r="GJ119" s="211"/>
      <c r="GK119" s="211"/>
      <c r="GL119" s="211"/>
      <c r="GM119" s="211"/>
      <c r="GN119" s="211"/>
      <c r="GO119" s="211"/>
      <c r="GP119" s="211"/>
      <c r="GQ119" s="211"/>
      <c r="GR119" s="211"/>
      <c r="GS119" s="211"/>
      <c r="GT119" s="211"/>
      <c r="GU119" s="211"/>
      <c r="GV119" s="211"/>
      <c r="GW119" s="211"/>
      <c r="GX119" s="211"/>
      <c r="GY119" s="211"/>
      <c r="GZ119" s="210"/>
      <c r="HA119" s="210"/>
      <c r="HB119" s="210"/>
      <c r="HC119" s="210"/>
      <c r="HD119" s="210"/>
      <c r="HE119" s="210"/>
      <c r="HF119" s="210"/>
      <c r="HG119" s="210"/>
      <c r="HH119" s="210"/>
      <c r="HI119" s="210"/>
      <c r="HJ119" s="210"/>
      <c r="HK119" s="210"/>
      <c r="HL119" s="210"/>
      <c r="HM119" s="210"/>
      <c r="HN119" s="195"/>
      <c r="HO119" s="195"/>
      <c r="HP119" s="195"/>
      <c r="HQ119" s="196"/>
      <c r="HR119" s="196"/>
      <c r="HS119" s="196"/>
      <c r="HT119" s="196"/>
      <c r="HU119" s="196"/>
      <c r="HV119" s="196"/>
    </row>
    <row r="120" ht="15.75" customHeight="1">
      <c r="A120" s="190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GD120" s="211"/>
      <c r="GE120" s="211"/>
      <c r="GF120" s="211"/>
      <c r="GG120" s="211"/>
      <c r="GH120" s="211"/>
      <c r="GI120" s="211"/>
      <c r="GJ120" s="211"/>
      <c r="GK120" s="211"/>
      <c r="GL120" s="211"/>
      <c r="GM120" s="211"/>
      <c r="GN120" s="211"/>
      <c r="GO120" s="211"/>
      <c r="GP120" s="211"/>
      <c r="GQ120" s="211"/>
      <c r="GR120" s="211"/>
      <c r="GS120" s="211"/>
      <c r="GT120" s="211"/>
      <c r="GU120" s="211"/>
      <c r="GV120" s="211"/>
      <c r="GW120" s="211"/>
      <c r="GX120" s="211"/>
      <c r="GY120" s="211"/>
      <c r="GZ120" s="210"/>
      <c r="HA120" s="210"/>
      <c r="HB120" s="210"/>
      <c r="HC120" s="210"/>
      <c r="HD120" s="210"/>
      <c r="HE120" s="210"/>
      <c r="HF120" s="210"/>
      <c r="HG120" s="210"/>
      <c r="HH120" s="210"/>
      <c r="HI120" s="210"/>
      <c r="HJ120" s="210"/>
      <c r="HK120" s="210"/>
      <c r="HL120" s="210"/>
      <c r="HM120" s="210"/>
      <c r="HN120" s="195"/>
      <c r="HO120" s="195"/>
      <c r="HP120" s="195"/>
      <c r="HQ120" s="196"/>
      <c r="HR120" s="196"/>
      <c r="HS120" s="196"/>
      <c r="HT120" s="196"/>
      <c r="HU120" s="196"/>
      <c r="HV120" s="196"/>
    </row>
    <row r="121" ht="15.75" customHeight="1">
      <c r="A121" s="190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GD121" s="211"/>
      <c r="GE121" s="211"/>
      <c r="GF121" s="211"/>
      <c r="GG121" s="211"/>
      <c r="GH121" s="211"/>
      <c r="GI121" s="211"/>
      <c r="GJ121" s="211"/>
      <c r="GK121" s="211"/>
      <c r="GL121" s="211"/>
      <c r="GM121" s="211"/>
      <c r="GN121" s="211"/>
      <c r="GO121" s="211"/>
      <c r="GP121" s="211"/>
      <c r="GQ121" s="211"/>
      <c r="GR121" s="211"/>
      <c r="GS121" s="211"/>
      <c r="GT121" s="211"/>
      <c r="GU121" s="211"/>
      <c r="GV121" s="211"/>
      <c r="GW121" s="211"/>
      <c r="GX121" s="211"/>
      <c r="GY121" s="211"/>
      <c r="GZ121" s="210"/>
      <c r="HA121" s="210"/>
      <c r="HB121" s="210"/>
      <c r="HC121" s="210"/>
      <c r="HD121" s="210"/>
      <c r="HE121" s="210"/>
      <c r="HF121" s="210"/>
      <c r="HG121" s="210"/>
      <c r="HH121" s="210"/>
      <c r="HI121" s="210"/>
      <c r="HJ121" s="210"/>
      <c r="HK121" s="210"/>
      <c r="HL121" s="210"/>
      <c r="HM121" s="210"/>
      <c r="HN121" s="195"/>
      <c r="HO121" s="195"/>
      <c r="HP121" s="195"/>
      <c r="HQ121" s="196"/>
      <c r="HR121" s="196"/>
      <c r="HS121" s="196"/>
      <c r="HT121" s="196"/>
      <c r="HU121" s="196"/>
      <c r="HV121" s="196"/>
    </row>
    <row r="122" ht="15.75" customHeight="1">
      <c r="A122" s="190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GD122" s="211"/>
      <c r="GE122" s="211"/>
      <c r="GF122" s="211"/>
      <c r="GG122" s="211"/>
      <c r="GH122" s="211"/>
      <c r="GI122" s="211"/>
      <c r="GJ122" s="211"/>
      <c r="GK122" s="211"/>
      <c r="GL122" s="211"/>
      <c r="GM122" s="211"/>
      <c r="GN122" s="211"/>
      <c r="GO122" s="211"/>
      <c r="GP122" s="211"/>
      <c r="GQ122" s="211"/>
      <c r="GR122" s="211"/>
      <c r="GS122" s="211"/>
      <c r="GT122" s="211"/>
      <c r="GU122" s="211"/>
      <c r="GV122" s="211"/>
      <c r="GW122" s="211"/>
      <c r="GX122" s="211"/>
      <c r="GY122" s="211"/>
      <c r="GZ122" s="210"/>
      <c r="HA122" s="210"/>
      <c r="HB122" s="210"/>
      <c r="HC122" s="210"/>
      <c r="HD122" s="210"/>
      <c r="HE122" s="210"/>
      <c r="HF122" s="210"/>
      <c r="HG122" s="210"/>
      <c r="HH122" s="210"/>
      <c r="HI122" s="210"/>
      <c r="HJ122" s="210"/>
      <c r="HK122" s="210"/>
      <c r="HL122" s="210"/>
      <c r="HM122" s="210"/>
      <c r="HN122" s="195"/>
      <c r="HO122" s="195"/>
      <c r="HP122" s="195"/>
      <c r="HQ122" s="196"/>
      <c r="HR122" s="196"/>
      <c r="HS122" s="196"/>
      <c r="HT122" s="196"/>
      <c r="HU122" s="196"/>
      <c r="HV122" s="196"/>
    </row>
    <row r="123" ht="15.75" customHeight="1">
      <c r="A123" s="190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GD123" s="211"/>
      <c r="GE123" s="211"/>
      <c r="GF123" s="211"/>
      <c r="GG123" s="211"/>
      <c r="GH123" s="211"/>
      <c r="GI123" s="211"/>
      <c r="GJ123" s="211"/>
      <c r="GK123" s="211"/>
      <c r="GL123" s="211"/>
      <c r="GM123" s="211"/>
      <c r="GN123" s="211"/>
      <c r="GO123" s="211"/>
      <c r="GP123" s="211"/>
      <c r="GQ123" s="211"/>
      <c r="GR123" s="211"/>
      <c r="GS123" s="211"/>
      <c r="GT123" s="211"/>
      <c r="GU123" s="211"/>
      <c r="GV123" s="211"/>
      <c r="GW123" s="211"/>
      <c r="GX123" s="211"/>
      <c r="GY123" s="211"/>
      <c r="GZ123" s="210"/>
      <c r="HA123" s="210"/>
      <c r="HB123" s="210"/>
      <c r="HC123" s="210"/>
      <c r="HD123" s="210"/>
      <c r="HE123" s="210"/>
      <c r="HF123" s="210"/>
      <c r="HG123" s="210"/>
      <c r="HH123" s="210"/>
      <c r="HI123" s="210"/>
      <c r="HJ123" s="210"/>
      <c r="HK123" s="210"/>
      <c r="HL123" s="210"/>
      <c r="HM123" s="210"/>
      <c r="HN123" s="195"/>
      <c r="HO123" s="195"/>
      <c r="HP123" s="195"/>
      <c r="HQ123" s="196"/>
      <c r="HR123" s="196"/>
      <c r="HS123" s="196"/>
      <c r="HT123" s="196"/>
      <c r="HU123" s="196"/>
      <c r="HV123" s="196"/>
    </row>
    <row r="124" ht="15.75" customHeight="1">
      <c r="A124" s="190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GD124" s="211"/>
      <c r="GE124" s="211"/>
      <c r="GF124" s="211"/>
      <c r="GG124" s="211"/>
      <c r="GH124" s="211"/>
      <c r="GI124" s="211"/>
      <c r="GJ124" s="211"/>
      <c r="GK124" s="211"/>
      <c r="GL124" s="211"/>
      <c r="GM124" s="211"/>
      <c r="GN124" s="211"/>
      <c r="GO124" s="211"/>
      <c r="GP124" s="211"/>
      <c r="GQ124" s="211"/>
      <c r="GR124" s="211"/>
      <c r="GS124" s="211"/>
      <c r="GT124" s="211"/>
      <c r="GU124" s="211"/>
      <c r="GV124" s="211"/>
      <c r="GW124" s="211"/>
      <c r="GX124" s="211"/>
      <c r="GY124" s="211"/>
      <c r="GZ124" s="210"/>
      <c r="HA124" s="210"/>
      <c r="HB124" s="210"/>
      <c r="HC124" s="210"/>
      <c r="HD124" s="210"/>
      <c r="HE124" s="210"/>
      <c r="HF124" s="210"/>
      <c r="HG124" s="210"/>
      <c r="HH124" s="210"/>
      <c r="HI124" s="210"/>
      <c r="HJ124" s="210"/>
      <c r="HK124" s="210"/>
      <c r="HL124" s="210"/>
      <c r="HM124" s="210"/>
      <c r="HN124" s="195"/>
      <c r="HO124" s="195"/>
      <c r="HP124" s="195"/>
      <c r="HQ124" s="196"/>
      <c r="HR124" s="196"/>
      <c r="HS124" s="196"/>
      <c r="HT124" s="196"/>
      <c r="HU124" s="196"/>
      <c r="HV124" s="196"/>
    </row>
    <row r="125" ht="15.75" customHeight="1">
      <c r="A125" s="190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GD125" s="211"/>
      <c r="GE125" s="211"/>
      <c r="GF125" s="211"/>
      <c r="GG125" s="211"/>
      <c r="GH125" s="211"/>
      <c r="GI125" s="211"/>
      <c r="GJ125" s="211"/>
      <c r="GK125" s="211"/>
      <c r="GL125" s="211"/>
      <c r="GM125" s="211"/>
      <c r="GN125" s="211"/>
      <c r="GO125" s="211"/>
      <c r="GP125" s="211"/>
      <c r="GQ125" s="211"/>
      <c r="GR125" s="211"/>
      <c r="GS125" s="211"/>
      <c r="GT125" s="211"/>
      <c r="GU125" s="211"/>
      <c r="GV125" s="211"/>
      <c r="GW125" s="211"/>
      <c r="GX125" s="211"/>
      <c r="GY125" s="211"/>
      <c r="GZ125" s="210"/>
      <c r="HA125" s="210"/>
      <c r="HB125" s="210"/>
      <c r="HC125" s="210"/>
      <c r="HD125" s="210"/>
      <c r="HE125" s="210"/>
      <c r="HF125" s="210"/>
      <c r="HG125" s="210"/>
      <c r="HH125" s="210"/>
      <c r="HI125" s="210"/>
      <c r="HJ125" s="210"/>
      <c r="HK125" s="210"/>
      <c r="HL125" s="210"/>
      <c r="HM125" s="210"/>
      <c r="HN125" s="195"/>
      <c r="HO125" s="195"/>
      <c r="HP125" s="195"/>
      <c r="HQ125" s="196"/>
      <c r="HR125" s="196"/>
      <c r="HS125" s="196"/>
      <c r="HT125" s="196"/>
      <c r="HU125" s="196"/>
      <c r="HV125" s="196"/>
    </row>
    <row r="126" ht="15.75" customHeight="1">
      <c r="A126" s="190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GD126" s="211"/>
      <c r="GE126" s="211"/>
      <c r="GF126" s="211"/>
      <c r="GG126" s="211"/>
      <c r="GH126" s="211"/>
      <c r="GI126" s="211"/>
      <c r="GJ126" s="211"/>
      <c r="GK126" s="211"/>
      <c r="GL126" s="211"/>
      <c r="GM126" s="211"/>
      <c r="GN126" s="211"/>
      <c r="GO126" s="211"/>
      <c r="GP126" s="211"/>
      <c r="GQ126" s="211"/>
      <c r="GR126" s="211"/>
      <c r="GS126" s="211"/>
      <c r="GT126" s="211"/>
      <c r="GU126" s="211"/>
      <c r="GV126" s="211"/>
      <c r="GW126" s="211"/>
      <c r="GX126" s="211"/>
      <c r="GY126" s="211"/>
      <c r="GZ126" s="210"/>
      <c r="HA126" s="210"/>
      <c r="HB126" s="210"/>
      <c r="HC126" s="210"/>
      <c r="HD126" s="210"/>
      <c r="HE126" s="210"/>
      <c r="HF126" s="210"/>
      <c r="HG126" s="210"/>
      <c r="HH126" s="210"/>
      <c r="HI126" s="210"/>
      <c r="HJ126" s="210"/>
      <c r="HK126" s="210"/>
      <c r="HL126" s="210"/>
      <c r="HM126" s="210"/>
      <c r="HN126" s="195"/>
      <c r="HO126" s="195"/>
      <c r="HP126" s="195"/>
      <c r="HQ126" s="196"/>
      <c r="HR126" s="196"/>
      <c r="HS126" s="196"/>
      <c r="HT126" s="196"/>
      <c r="HU126" s="196"/>
      <c r="HV126" s="196"/>
    </row>
    <row r="127" ht="15.75" customHeight="1">
      <c r="A127" s="190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GD127" s="211"/>
      <c r="GE127" s="211"/>
      <c r="GF127" s="211"/>
      <c r="GG127" s="211"/>
      <c r="GH127" s="211"/>
      <c r="GI127" s="211"/>
      <c r="GJ127" s="211"/>
      <c r="GK127" s="211"/>
      <c r="GL127" s="211"/>
      <c r="GM127" s="211"/>
      <c r="GN127" s="211"/>
      <c r="GO127" s="211"/>
      <c r="GP127" s="211"/>
      <c r="GQ127" s="211"/>
      <c r="GR127" s="211"/>
      <c r="GS127" s="211"/>
      <c r="GT127" s="211"/>
      <c r="GU127" s="211"/>
      <c r="GV127" s="211"/>
      <c r="GW127" s="211"/>
      <c r="GX127" s="211"/>
      <c r="GY127" s="211"/>
      <c r="GZ127" s="210"/>
      <c r="HA127" s="210"/>
      <c r="HB127" s="210"/>
      <c r="HC127" s="210"/>
      <c r="HD127" s="210"/>
      <c r="HE127" s="210"/>
      <c r="HF127" s="210"/>
      <c r="HG127" s="210"/>
      <c r="HH127" s="210"/>
      <c r="HI127" s="210"/>
      <c r="HJ127" s="210"/>
      <c r="HK127" s="210"/>
      <c r="HL127" s="210"/>
      <c r="HM127" s="210"/>
      <c r="HN127" s="195"/>
      <c r="HO127" s="195"/>
      <c r="HP127" s="195"/>
      <c r="HQ127" s="196"/>
      <c r="HR127" s="196"/>
      <c r="HS127" s="196"/>
      <c r="HT127" s="196"/>
      <c r="HU127" s="196"/>
      <c r="HV127" s="196"/>
    </row>
    <row r="128" ht="15.75" customHeight="1">
      <c r="A128" s="190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GD128" s="211"/>
      <c r="GE128" s="211"/>
      <c r="GF128" s="211"/>
      <c r="GG128" s="211"/>
      <c r="GH128" s="211"/>
      <c r="GI128" s="211"/>
      <c r="GJ128" s="211"/>
      <c r="GK128" s="211"/>
      <c r="GL128" s="211"/>
      <c r="GM128" s="211"/>
      <c r="GN128" s="211"/>
      <c r="GO128" s="211"/>
      <c r="GP128" s="211"/>
      <c r="GQ128" s="211"/>
      <c r="GR128" s="211"/>
      <c r="GS128" s="211"/>
      <c r="GT128" s="211"/>
      <c r="GU128" s="211"/>
      <c r="GV128" s="211"/>
      <c r="GW128" s="211"/>
      <c r="GX128" s="211"/>
      <c r="GY128" s="211"/>
      <c r="GZ128" s="210"/>
      <c r="HA128" s="210"/>
      <c r="HB128" s="210"/>
      <c r="HC128" s="210"/>
      <c r="HD128" s="210"/>
      <c r="HE128" s="210"/>
      <c r="HF128" s="210"/>
      <c r="HG128" s="210"/>
      <c r="HH128" s="210"/>
      <c r="HI128" s="210"/>
      <c r="HJ128" s="210"/>
      <c r="HK128" s="210"/>
      <c r="HL128" s="210"/>
      <c r="HM128" s="210"/>
      <c r="HN128" s="195"/>
      <c r="HO128" s="195"/>
      <c r="HP128" s="195"/>
      <c r="HQ128" s="196"/>
      <c r="HR128" s="196"/>
      <c r="HS128" s="196"/>
      <c r="HT128" s="196"/>
      <c r="HU128" s="196"/>
      <c r="HV128" s="196"/>
    </row>
    <row r="129" ht="15.75" customHeight="1">
      <c r="A129" s="190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GD129" s="211"/>
      <c r="GE129" s="211"/>
      <c r="GF129" s="211"/>
      <c r="GG129" s="211"/>
      <c r="GH129" s="211"/>
      <c r="GI129" s="211"/>
      <c r="GJ129" s="211"/>
      <c r="GK129" s="211"/>
      <c r="GL129" s="211"/>
      <c r="GM129" s="211"/>
      <c r="GN129" s="211"/>
      <c r="GO129" s="211"/>
      <c r="GP129" s="211"/>
      <c r="GQ129" s="211"/>
      <c r="GR129" s="211"/>
      <c r="GS129" s="211"/>
      <c r="GT129" s="211"/>
      <c r="GU129" s="211"/>
      <c r="GV129" s="211"/>
      <c r="GW129" s="211"/>
      <c r="GX129" s="211"/>
      <c r="GY129" s="211"/>
      <c r="GZ129" s="210"/>
      <c r="HA129" s="210"/>
      <c r="HB129" s="210"/>
      <c r="HC129" s="210"/>
      <c r="HD129" s="210"/>
      <c r="HE129" s="210"/>
      <c r="HF129" s="210"/>
      <c r="HG129" s="210"/>
      <c r="HH129" s="210"/>
      <c r="HI129" s="210"/>
      <c r="HJ129" s="210"/>
      <c r="HK129" s="210"/>
      <c r="HL129" s="210"/>
      <c r="HM129" s="210"/>
      <c r="HN129" s="195"/>
      <c r="HO129" s="195"/>
      <c r="HP129" s="195"/>
      <c r="HQ129" s="196"/>
      <c r="HR129" s="196"/>
      <c r="HS129" s="196"/>
      <c r="HT129" s="196"/>
      <c r="HU129" s="196"/>
      <c r="HV129" s="196"/>
    </row>
    <row r="130" ht="15.75" customHeight="1">
      <c r="A130" s="190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GD130" s="211"/>
      <c r="GE130" s="211"/>
      <c r="GF130" s="211"/>
      <c r="GG130" s="211"/>
      <c r="GH130" s="211"/>
      <c r="GI130" s="211"/>
      <c r="GJ130" s="211"/>
      <c r="GK130" s="211"/>
      <c r="GL130" s="211"/>
      <c r="GM130" s="211"/>
      <c r="GN130" s="211"/>
      <c r="GO130" s="211"/>
      <c r="GP130" s="211"/>
      <c r="GQ130" s="211"/>
      <c r="GR130" s="211"/>
      <c r="GS130" s="211"/>
      <c r="GT130" s="211"/>
      <c r="GU130" s="211"/>
      <c r="GV130" s="211"/>
      <c r="GW130" s="211"/>
      <c r="GX130" s="211"/>
      <c r="GY130" s="211"/>
      <c r="GZ130" s="210"/>
      <c r="HA130" s="210"/>
      <c r="HB130" s="210"/>
      <c r="HC130" s="210"/>
      <c r="HD130" s="210"/>
      <c r="HE130" s="210"/>
      <c r="HF130" s="210"/>
      <c r="HG130" s="210"/>
      <c r="HH130" s="210"/>
      <c r="HI130" s="210"/>
      <c r="HJ130" s="210"/>
      <c r="HK130" s="210"/>
      <c r="HL130" s="210"/>
      <c r="HM130" s="210"/>
      <c r="HN130" s="195"/>
      <c r="HO130" s="195"/>
      <c r="HP130" s="195"/>
      <c r="HQ130" s="196"/>
      <c r="HR130" s="196"/>
      <c r="HS130" s="196"/>
      <c r="HT130" s="196"/>
      <c r="HU130" s="196"/>
      <c r="HV130" s="196"/>
    </row>
    <row r="131" ht="15.75" customHeight="1">
      <c r="A131" s="190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GD131" s="211"/>
      <c r="GE131" s="211"/>
      <c r="GF131" s="211"/>
      <c r="GG131" s="211"/>
      <c r="GH131" s="211"/>
      <c r="GI131" s="211"/>
      <c r="GJ131" s="211"/>
      <c r="GK131" s="211"/>
      <c r="GL131" s="211"/>
      <c r="GM131" s="211"/>
      <c r="GN131" s="211"/>
      <c r="GO131" s="211"/>
      <c r="GP131" s="211"/>
      <c r="GQ131" s="211"/>
      <c r="GR131" s="211"/>
      <c r="GS131" s="211"/>
      <c r="GT131" s="211"/>
      <c r="GU131" s="211"/>
      <c r="GV131" s="211"/>
      <c r="GW131" s="211"/>
      <c r="GX131" s="211"/>
      <c r="GY131" s="211"/>
      <c r="GZ131" s="210"/>
      <c r="HA131" s="210"/>
      <c r="HB131" s="210"/>
      <c r="HC131" s="210"/>
      <c r="HD131" s="210"/>
      <c r="HE131" s="210"/>
      <c r="HF131" s="210"/>
      <c r="HG131" s="210"/>
      <c r="HH131" s="210"/>
      <c r="HI131" s="210"/>
      <c r="HJ131" s="210"/>
      <c r="HK131" s="210"/>
      <c r="HL131" s="210"/>
      <c r="HM131" s="210"/>
      <c r="HN131" s="195"/>
      <c r="HO131" s="195"/>
      <c r="HP131" s="195"/>
      <c r="HQ131" s="196"/>
      <c r="HR131" s="196"/>
      <c r="HS131" s="196"/>
      <c r="HT131" s="196"/>
      <c r="HU131" s="196"/>
      <c r="HV131" s="196"/>
    </row>
    <row r="132" ht="15.75" customHeight="1">
      <c r="A132" s="190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GD132" s="211"/>
      <c r="GE132" s="211"/>
      <c r="GF132" s="211"/>
      <c r="GG132" s="211"/>
      <c r="GH132" s="211"/>
      <c r="GI132" s="211"/>
      <c r="GJ132" s="211"/>
      <c r="GK132" s="211"/>
      <c r="GL132" s="211"/>
      <c r="GM132" s="211"/>
      <c r="GN132" s="211"/>
      <c r="GO132" s="211"/>
      <c r="GP132" s="211"/>
      <c r="GQ132" s="211"/>
      <c r="GR132" s="211"/>
      <c r="GS132" s="211"/>
      <c r="GT132" s="211"/>
      <c r="GU132" s="211"/>
      <c r="GV132" s="211"/>
      <c r="GW132" s="211"/>
      <c r="GX132" s="211"/>
      <c r="GY132" s="211"/>
      <c r="GZ132" s="210"/>
      <c r="HA132" s="210"/>
      <c r="HB132" s="210"/>
      <c r="HC132" s="210"/>
      <c r="HD132" s="210"/>
      <c r="HE132" s="210"/>
      <c r="HF132" s="210"/>
      <c r="HG132" s="210"/>
      <c r="HH132" s="210"/>
      <c r="HI132" s="210"/>
      <c r="HJ132" s="210"/>
      <c r="HK132" s="210"/>
      <c r="HL132" s="210"/>
      <c r="HM132" s="210"/>
      <c r="HN132" s="195"/>
      <c r="HO132" s="195"/>
      <c r="HP132" s="195"/>
      <c r="HQ132" s="196"/>
      <c r="HR132" s="196"/>
      <c r="HS132" s="196"/>
      <c r="HT132" s="196"/>
      <c r="HU132" s="196"/>
      <c r="HV132" s="196"/>
    </row>
    <row r="133" ht="15.75" customHeight="1">
      <c r="A133" s="190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GD133" s="211"/>
      <c r="GE133" s="211"/>
      <c r="GF133" s="211"/>
      <c r="GG133" s="211"/>
      <c r="GH133" s="211"/>
      <c r="GI133" s="211"/>
      <c r="GJ133" s="211"/>
      <c r="GK133" s="211"/>
      <c r="GL133" s="211"/>
      <c r="GM133" s="211"/>
      <c r="GN133" s="211"/>
      <c r="GO133" s="211"/>
      <c r="GP133" s="211"/>
      <c r="GQ133" s="211"/>
      <c r="GR133" s="211"/>
      <c r="GS133" s="211"/>
      <c r="GT133" s="211"/>
      <c r="GU133" s="211"/>
      <c r="GV133" s="211"/>
      <c r="GW133" s="211"/>
      <c r="GX133" s="211"/>
      <c r="GY133" s="211"/>
      <c r="GZ133" s="210"/>
      <c r="HA133" s="210"/>
      <c r="HB133" s="210"/>
      <c r="HC133" s="210"/>
      <c r="HD133" s="210"/>
      <c r="HE133" s="210"/>
      <c r="HF133" s="210"/>
      <c r="HG133" s="210"/>
      <c r="HH133" s="210"/>
      <c r="HI133" s="210"/>
      <c r="HJ133" s="210"/>
      <c r="HK133" s="210"/>
      <c r="HL133" s="210"/>
      <c r="HM133" s="210"/>
      <c r="HN133" s="195"/>
      <c r="HO133" s="195"/>
      <c r="HP133" s="195"/>
      <c r="HQ133" s="196"/>
      <c r="HR133" s="196"/>
      <c r="HS133" s="196"/>
      <c r="HT133" s="196"/>
      <c r="HU133" s="196"/>
      <c r="HV133" s="196"/>
    </row>
    <row r="134" ht="15.75" customHeight="1">
      <c r="A134" s="190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GD134" s="211"/>
      <c r="GE134" s="211"/>
      <c r="GF134" s="211"/>
      <c r="GG134" s="211"/>
      <c r="GH134" s="211"/>
      <c r="GI134" s="211"/>
      <c r="GJ134" s="211"/>
      <c r="GK134" s="211"/>
      <c r="GL134" s="211"/>
      <c r="GM134" s="211"/>
      <c r="GN134" s="211"/>
      <c r="GO134" s="211"/>
      <c r="GP134" s="211"/>
      <c r="GQ134" s="211"/>
      <c r="GR134" s="211"/>
      <c r="GS134" s="211"/>
      <c r="GT134" s="211"/>
      <c r="GU134" s="211"/>
      <c r="GV134" s="211"/>
      <c r="GW134" s="211"/>
      <c r="GX134" s="211"/>
      <c r="GY134" s="211"/>
      <c r="GZ134" s="210"/>
      <c r="HA134" s="210"/>
      <c r="HB134" s="210"/>
      <c r="HC134" s="210"/>
      <c r="HD134" s="210"/>
      <c r="HE134" s="210"/>
      <c r="HF134" s="210"/>
      <c r="HG134" s="210"/>
      <c r="HH134" s="210"/>
      <c r="HI134" s="210"/>
      <c r="HJ134" s="210"/>
      <c r="HK134" s="210"/>
      <c r="HL134" s="210"/>
      <c r="HM134" s="210"/>
      <c r="HN134" s="195"/>
      <c r="HO134" s="195"/>
      <c r="HP134" s="195"/>
      <c r="HQ134" s="196"/>
      <c r="HR134" s="196"/>
      <c r="HS134" s="196"/>
      <c r="HT134" s="196"/>
      <c r="HU134" s="196"/>
      <c r="HV134" s="196"/>
    </row>
    <row r="135" ht="15.75" customHeight="1">
      <c r="A135" s="190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GD135" s="211"/>
      <c r="GE135" s="211"/>
      <c r="GF135" s="211"/>
      <c r="GG135" s="211"/>
      <c r="GH135" s="211"/>
      <c r="GI135" s="211"/>
      <c r="GJ135" s="211"/>
      <c r="GK135" s="211"/>
      <c r="GL135" s="211"/>
      <c r="GM135" s="211"/>
      <c r="GN135" s="211"/>
      <c r="GO135" s="211"/>
      <c r="GP135" s="211"/>
      <c r="GQ135" s="211"/>
      <c r="GR135" s="211"/>
      <c r="GS135" s="211"/>
      <c r="GT135" s="211"/>
      <c r="GU135" s="211"/>
      <c r="GV135" s="211"/>
      <c r="GW135" s="211"/>
      <c r="GX135" s="211"/>
      <c r="GY135" s="211"/>
      <c r="GZ135" s="210"/>
      <c r="HA135" s="210"/>
      <c r="HB135" s="210"/>
      <c r="HC135" s="210"/>
      <c r="HD135" s="210"/>
      <c r="HE135" s="210"/>
      <c r="HF135" s="210"/>
      <c r="HG135" s="210"/>
      <c r="HH135" s="210"/>
      <c r="HI135" s="210"/>
      <c r="HJ135" s="210"/>
      <c r="HK135" s="210"/>
      <c r="HL135" s="210"/>
      <c r="HM135" s="210"/>
      <c r="HN135" s="195"/>
      <c r="HO135" s="195"/>
      <c r="HP135" s="195"/>
      <c r="HQ135" s="196"/>
      <c r="HR135" s="196"/>
      <c r="HS135" s="196"/>
      <c r="HT135" s="196"/>
      <c r="HU135" s="196"/>
      <c r="HV135" s="196"/>
    </row>
    <row r="136" ht="15.75" customHeight="1">
      <c r="A136" s="190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GD136" s="211"/>
      <c r="GE136" s="211"/>
      <c r="GF136" s="211"/>
      <c r="GG136" s="211"/>
      <c r="GH136" s="211"/>
      <c r="GI136" s="211"/>
      <c r="GJ136" s="211"/>
      <c r="GK136" s="211"/>
      <c r="GL136" s="211"/>
      <c r="GM136" s="211"/>
      <c r="GN136" s="211"/>
      <c r="GO136" s="211"/>
      <c r="GP136" s="211"/>
      <c r="GQ136" s="211"/>
      <c r="GR136" s="211"/>
      <c r="GS136" s="211"/>
      <c r="GT136" s="211"/>
      <c r="GU136" s="211"/>
      <c r="GV136" s="211"/>
      <c r="GW136" s="211"/>
      <c r="GX136" s="211"/>
      <c r="GY136" s="211"/>
      <c r="GZ136" s="210"/>
      <c r="HA136" s="210"/>
      <c r="HB136" s="210"/>
      <c r="HC136" s="210"/>
      <c r="HD136" s="210"/>
      <c r="HE136" s="210"/>
      <c r="HF136" s="210"/>
      <c r="HG136" s="210"/>
      <c r="HH136" s="210"/>
      <c r="HI136" s="210"/>
      <c r="HJ136" s="210"/>
      <c r="HK136" s="210"/>
      <c r="HL136" s="210"/>
      <c r="HM136" s="210"/>
      <c r="HN136" s="195"/>
      <c r="HO136" s="195"/>
      <c r="HP136" s="195"/>
      <c r="HQ136" s="196"/>
      <c r="HR136" s="196"/>
      <c r="HS136" s="196"/>
      <c r="HT136" s="196"/>
      <c r="HU136" s="196"/>
      <c r="HV136" s="196"/>
    </row>
    <row r="137" ht="15.75" customHeight="1">
      <c r="A137" s="190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GD137" s="211"/>
      <c r="GE137" s="211"/>
      <c r="GF137" s="211"/>
      <c r="GG137" s="211"/>
      <c r="GH137" s="211"/>
      <c r="GI137" s="211"/>
      <c r="GJ137" s="211"/>
      <c r="GK137" s="211"/>
      <c r="GL137" s="211"/>
      <c r="GM137" s="211"/>
      <c r="GN137" s="211"/>
      <c r="GO137" s="211"/>
      <c r="GP137" s="211"/>
      <c r="GQ137" s="211"/>
      <c r="GR137" s="211"/>
      <c r="GS137" s="211"/>
      <c r="GT137" s="211"/>
      <c r="GU137" s="211"/>
      <c r="GV137" s="211"/>
      <c r="GW137" s="211"/>
      <c r="GX137" s="211"/>
      <c r="GY137" s="211"/>
      <c r="GZ137" s="210"/>
      <c r="HA137" s="210"/>
      <c r="HB137" s="210"/>
      <c r="HC137" s="210"/>
      <c r="HD137" s="210"/>
      <c r="HE137" s="210"/>
      <c r="HF137" s="210"/>
      <c r="HG137" s="210"/>
      <c r="HH137" s="210"/>
      <c r="HI137" s="210"/>
      <c r="HJ137" s="210"/>
      <c r="HK137" s="210"/>
      <c r="HL137" s="210"/>
      <c r="HM137" s="210"/>
      <c r="HN137" s="195"/>
      <c r="HO137" s="195"/>
      <c r="HP137" s="195"/>
      <c r="HQ137" s="196"/>
      <c r="HR137" s="196"/>
      <c r="HS137" s="196"/>
      <c r="HT137" s="196"/>
      <c r="HU137" s="196"/>
      <c r="HV137" s="196"/>
    </row>
    <row r="138" ht="15.75" customHeight="1">
      <c r="A138" s="190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GD138" s="211"/>
      <c r="GE138" s="211"/>
      <c r="GF138" s="211"/>
      <c r="GG138" s="211"/>
      <c r="GH138" s="211"/>
      <c r="GI138" s="211"/>
      <c r="GJ138" s="211"/>
      <c r="GK138" s="211"/>
      <c r="GL138" s="211"/>
      <c r="GM138" s="211"/>
      <c r="GN138" s="211"/>
      <c r="GO138" s="211"/>
      <c r="GP138" s="211"/>
      <c r="GQ138" s="211"/>
      <c r="GR138" s="211"/>
      <c r="GS138" s="211"/>
      <c r="GT138" s="211"/>
      <c r="GU138" s="211"/>
      <c r="GV138" s="211"/>
      <c r="GW138" s="211"/>
      <c r="GX138" s="211"/>
      <c r="GY138" s="211"/>
      <c r="GZ138" s="210"/>
      <c r="HA138" s="210"/>
      <c r="HB138" s="210"/>
      <c r="HC138" s="210"/>
      <c r="HD138" s="210"/>
      <c r="HE138" s="210"/>
      <c r="HF138" s="210"/>
      <c r="HG138" s="210"/>
      <c r="HH138" s="210"/>
      <c r="HI138" s="210"/>
      <c r="HJ138" s="210"/>
      <c r="HK138" s="210"/>
      <c r="HL138" s="210"/>
      <c r="HM138" s="210"/>
      <c r="HN138" s="195"/>
      <c r="HO138" s="195"/>
      <c r="HP138" s="195"/>
      <c r="HQ138" s="196"/>
      <c r="HR138" s="196"/>
      <c r="HS138" s="196"/>
      <c r="HT138" s="196"/>
      <c r="HU138" s="196"/>
      <c r="HV138" s="196"/>
    </row>
    <row r="139" ht="15.75" customHeight="1">
      <c r="A139" s="190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GD139" s="211"/>
      <c r="GE139" s="211"/>
      <c r="GF139" s="211"/>
      <c r="GG139" s="211"/>
      <c r="GH139" s="211"/>
      <c r="GI139" s="211"/>
      <c r="GJ139" s="211"/>
      <c r="GK139" s="211"/>
      <c r="GL139" s="211"/>
      <c r="GM139" s="211"/>
      <c r="GN139" s="211"/>
      <c r="GO139" s="211"/>
      <c r="GP139" s="211"/>
      <c r="GQ139" s="211"/>
      <c r="GR139" s="211"/>
      <c r="GS139" s="211"/>
      <c r="GT139" s="211"/>
      <c r="GU139" s="211"/>
      <c r="GV139" s="211"/>
      <c r="GW139" s="211"/>
      <c r="GX139" s="211"/>
      <c r="GY139" s="211"/>
      <c r="GZ139" s="210"/>
      <c r="HA139" s="210"/>
      <c r="HB139" s="210"/>
      <c r="HC139" s="210"/>
      <c r="HD139" s="210"/>
      <c r="HE139" s="210"/>
      <c r="HF139" s="210"/>
      <c r="HG139" s="210"/>
      <c r="HH139" s="210"/>
      <c r="HI139" s="210"/>
      <c r="HJ139" s="210"/>
      <c r="HK139" s="210"/>
      <c r="HL139" s="210"/>
      <c r="HM139" s="210"/>
      <c r="HN139" s="195"/>
      <c r="HO139" s="195"/>
      <c r="HP139" s="195"/>
      <c r="HQ139" s="196"/>
      <c r="HR139" s="196"/>
      <c r="HS139" s="196"/>
      <c r="HT139" s="196"/>
      <c r="HU139" s="196"/>
      <c r="HV139" s="196"/>
    </row>
    <row r="140" ht="15.75" customHeight="1">
      <c r="A140" s="190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GD140" s="211"/>
      <c r="GE140" s="211"/>
      <c r="GF140" s="211"/>
      <c r="GG140" s="211"/>
      <c r="GH140" s="211"/>
      <c r="GI140" s="211"/>
      <c r="GJ140" s="211"/>
      <c r="GK140" s="211"/>
      <c r="GL140" s="211"/>
      <c r="GM140" s="211"/>
      <c r="GN140" s="211"/>
      <c r="GO140" s="211"/>
      <c r="GP140" s="211"/>
      <c r="GQ140" s="211"/>
      <c r="GR140" s="211"/>
      <c r="GS140" s="211"/>
      <c r="GT140" s="211"/>
      <c r="GU140" s="211"/>
      <c r="GV140" s="211"/>
      <c r="GW140" s="211"/>
      <c r="GX140" s="211"/>
      <c r="GY140" s="211"/>
      <c r="GZ140" s="210"/>
      <c r="HA140" s="210"/>
      <c r="HB140" s="210"/>
      <c r="HC140" s="210"/>
      <c r="HD140" s="210"/>
      <c r="HE140" s="210"/>
      <c r="HF140" s="210"/>
      <c r="HG140" s="210"/>
      <c r="HH140" s="210"/>
      <c r="HI140" s="210"/>
      <c r="HJ140" s="210"/>
      <c r="HK140" s="210"/>
      <c r="HL140" s="210"/>
      <c r="HM140" s="210"/>
      <c r="HN140" s="195"/>
      <c r="HO140" s="195"/>
      <c r="HP140" s="195"/>
      <c r="HQ140" s="196"/>
      <c r="HR140" s="196"/>
      <c r="HS140" s="196"/>
      <c r="HT140" s="196"/>
      <c r="HU140" s="196"/>
      <c r="HV140" s="196"/>
    </row>
    <row r="141" ht="15.75" customHeight="1">
      <c r="A141" s="190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GD141" s="211"/>
      <c r="GE141" s="211"/>
      <c r="GF141" s="211"/>
      <c r="GG141" s="211"/>
      <c r="GH141" s="211"/>
      <c r="GI141" s="211"/>
      <c r="GJ141" s="211"/>
      <c r="GK141" s="211"/>
      <c r="GL141" s="211"/>
      <c r="GM141" s="211"/>
      <c r="GN141" s="211"/>
      <c r="GO141" s="211"/>
      <c r="GP141" s="211"/>
      <c r="GQ141" s="211"/>
      <c r="GR141" s="211"/>
      <c r="GS141" s="211"/>
      <c r="GT141" s="211"/>
      <c r="GU141" s="211"/>
      <c r="GV141" s="211"/>
      <c r="GW141" s="211"/>
      <c r="GX141" s="211"/>
      <c r="GY141" s="211"/>
      <c r="GZ141" s="210"/>
      <c r="HA141" s="210"/>
      <c r="HB141" s="210"/>
      <c r="HC141" s="210"/>
      <c r="HD141" s="210"/>
      <c r="HE141" s="210"/>
      <c r="HF141" s="210"/>
      <c r="HG141" s="210"/>
      <c r="HH141" s="210"/>
      <c r="HI141" s="210"/>
      <c r="HJ141" s="210"/>
      <c r="HK141" s="210"/>
      <c r="HL141" s="210"/>
      <c r="HM141" s="210"/>
      <c r="HN141" s="195"/>
      <c r="HO141" s="195"/>
      <c r="HP141" s="195"/>
      <c r="HQ141" s="196"/>
      <c r="HR141" s="196"/>
      <c r="HS141" s="196"/>
      <c r="HT141" s="196"/>
      <c r="HU141" s="196"/>
      <c r="HV141" s="196"/>
    </row>
    <row r="142" ht="15.75" customHeight="1">
      <c r="A142" s="190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GD142" s="211"/>
      <c r="GE142" s="211"/>
      <c r="GF142" s="211"/>
      <c r="GG142" s="211"/>
      <c r="GH142" s="211"/>
      <c r="GI142" s="211"/>
      <c r="GJ142" s="211"/>
      <c r="GK142" s="211"/>
      <c r="GL142" s="211"/>
      <c r="GM142" s="211"/>
      <c r="GN142" s="211"/>
      <c r="GO142" s="211"/>
      <c r="GP142" s="211"/>
      <c r="GQ142" s="211"/>
      <c r="GR142" s="211"/>
      <c r="GS142" s="211"/>
      <c r="GT142" s="211"/>
      <c r="GU142" s="211"/>
      <c r="GV142" s="211"/>
      <c r="GW142" s="211"/>
      <c r="GX142" s="211"/>
      <c r="GY142" s="211"/>
      <c r="GZ142" s="210"/>
      <c r="HA142" s="210"/>
      <c r="HB142" s="210"/>
      <c r="HC142" s="210"/>
      <c r="HD142" s="210"/>
      <c r="HE142" s="210"/>
      <c r="HF142" s="210"/>
      <c r="HG142" s="210"/>
      <c r="HH142" s="210"/>
      <c r="HI142" s="210"/>
      <c r="HJ142" s="210"/>
      <c r="HK142" s="210"/>
      <c r="HL142" s="210"/>
      <c r="HM142" s="210"/>
      <c r="HN142" s="195"/>
      <c r="HO142" s="195"/>
      <c r="HP142" s="195"/>
      <c r="HQ142" s="196"/>
      <c r="HR142" s="196"/>
      <c r="HS142" s="196"/>
      <c r="HT142" s="196"/>
      <c r="HU142" s="196"/>
      <c r="HV142" s="196"/>
    </row>
    <row r="143" ht="15.75" customHeight="1">
      <c r="A143" s="190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GD143" s="211"/>
      <c r="GE143" s="211"/>
      <c r="GF143" s="211"/>
      <c r="GG143" s="211"/>
      <c r="GH143" s="211"/>
      <c r="GI143" s="211"/>
      <c r="GJ143" s="211"/>
      <c r="GK143" s="211"/>
      <c r="GL143" s="211"/>
      <c r="GM143" s="211"/>
      <c r="GN143" s="211"/>
      <c r="GO143" s="211"/>
      <c r="GP143" s="211"/>
      <c r="GQ143" s="211"/>
      <c r="GR143" s="211"/>
      <c r="GS143" s="211"/>
      <c r="GT143" s="211"/>
      <c r="GU143" s="211"/>
      <c r="GV143" s="211"/>
      <c r="GW143" s="211"/>
      <c r="GX143" s="211"/>
      <c r="GY143" s="211"/>
      <c r="GZ143" s="210"/>
      <c r="HA143" s="210"/>
      <c r="HB143" s="210"/>
      <c r="HC143" s="210"/>
      <c r="HD143" s="210"/>
      <c r="HE143" s="210"/>
      <c r="HF143" s="210"/>
      <c r="HG143" s="210"/>
      <c r="HH143" s="210"/>
      <c r="HI143" s="210"/>
      <c r="HJ143" s="210"/>
      <c r="HK143" s="210"/>
      <c r="HL143" s="210"/>
      <c r="HM143" s="210"/>
      <c r="HN143" s="195"/>
      <c r="HO143" s="195"/>
      <c r="HP143" s="195"/>
      <c r="HQ143" s="196"/>
      <c r="HR143" s="196"/>
      <c r="HS143" s="196"/>
      <c r="HT143" s="196"/>
      <c r="HU143" s="196"/>
      <c r="HV143" s="196"/>
    </row>
    <row r="144" ht="15.75" customHeight="1">
      <c r="A144" s="190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GD144" s="211"/>
      <c r="GE144" s="211"/>
      <c r="GF144" s="211"/>
      <c r="GG144" s="211"/>
      <c r="GH144" s="211"/>
      <c r="GI144" s="211"/>
      <c r="GJ144" s="211"/>
      <c r="GK144" s="211"/>
      <c r="GL144" s="211"/>
      <c r="GM144" s="211"/>
      <c r="GN144" s="211"/>
      <c r="GO144" s="211"/>
      <c r="GP144" s="211"/>
      <c r="GQ144" s="211"/>
      <c r="GR144" s="211"/>
      <c r="GS144" s="211"/>
      <c r="GT144" s="211"/>
      <c r="GU144" s="211"/>
      <c r="GV144" s="211"/>
      <c r="GW144" s="211"/>
      <c r="GX144" s="211"/>
      <c r="GY144" s="211"/>
      <c r="GZ144" s="210"/>
      <c r="HA144" s="210"/>
      <c r="HB144" s="210"/>
      <c r="HC144" s="210"/>
      <c r="HD144" s="210"/>
      <c r="HE144" s="210"/>
      <c r="HF144" s="210"/>
      <c r="HG144" s="210"/>
      <c r="HH144" s="210"/>
      <c r="HI144" s="210"/>
      <c r="HJ144" s="210"/>
      <c r="HK144" s="210"/>
      <c r="HL144" s="210"/>
      <c r="HM144" s="210"/>
      <c r="HN144" s="195"/>
      <c r="HO144" s="195"/>
      <c r="HP144" s="195"/>
      <c r="HQ144" s="196"/>
      <c r="HR144" s="196"/>
      <c r="HS144" s="196"/>
      <c r="HT144" s="196"/>
      <c r="HU144" s="196"/>
      <c r="HV144" s="196"/>
    </row>
    <row r="145" ht="15.75" customHeight="1">
      <c r="A145" s="190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GD145" s="211"/>
      <c r="GE145" s="211"/>
      <c r="GF145" s="211"/>
      <c r="GG145" s="211"/>
      <c r="GH145" s="211"/>
      <c r="GI145" s="211"/>
      <c r="GJ145" s="211"/>
      <c r="GK145" s="211"/>
      <c r="GL145" s="211"/>
      <c r="GM145" s="211"/>
      <c r="GN145" s="211"/>
      <c r="GO145" s="211"/>
      <c r="GP145" s="211"/>
      <c r="GQ145" s="211"/>
      <c r="GR145" s="211"/>
      <c r="GS145" s="211"/>
      <c r="GT145" s="211"/>
      <c r="GU145" s="211"/>
      <c r="GV145" s="211"/>
      <c r="GW145" s="211"/>
      <c r="GX145" s="211"/>
      <c r="GY145" s="211"/>
      <c r="GZ145" s="210"/>
      <c r="HA145" s="210"/>
      <c r="HB145" s="210"/>
      <c r="HC145" s="210"/>
      <c r="HD145" s="210"/>
      <c r="HE145" s="210"/>
      <c r="HF145" s="210"/>
      <c r="HG145" s="210"/>
      <c r="HH145" s="210"/>
      <c r="HI145" s="210"/>
      <c r="HJ145" s="210"/>
      <c r="HK145" s="210"/>
      <c r="HL145" s="210"/>
      <c r="HM145" s="210"/>
      <c r="HN145" s="195"/>
      <c r="HO145" s="195"/>
      <c r="HP145" s="195"/>
      <c r="HQ145" s="196"/>
      <c r="HR145" s="196"/>
      <c r="HS145" s="196"/>
      <c r="HT145" s="196"/>
      <c r="HU145" s="196"/>
      <c r="HV145" s="196"/>
    </row>
    <row r="146" ht="15.75" customHeight="1">
      <c r="A146" s="190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GD146" s="211"/>
      <c r="GE146" s="211"/>
      <c r="GF146" s="211"/>
      <c r="GG146" s="211"/>
      <c r="GH146" s="211"/>
      <c r="GI146" s="211"/>
      <c r="GJ146" s="211"/>
      <c r="GK146" s="211"/>
      <c r="GL146" s="211"/>
      <c r="GM146" s="211"/>
      <c r="GN146" s="211"/>
      <c r="GO146" s="211"/>
      <c r="GP146" s="211"/>
      <c r="GQ146" s="211"/>
      <c r="GR146" s="211"/>
      <c r="GS146" s="211"/>
      <c r="GT146" s="211"/>
      <c r="GU146" s="211"/>
      <c r="GV146" s="211"/>
      <c r="GW146" s="211"/>
      <c r="GX146" s="211"/>
      <c r="GY146" s="211"/>
      <c r="GZ146" s="210"/>
      <c r="HA146" s="210"/>
      <c r="HB146" s="210"/>
      <c r="HC146" s="210"/>
      <c r="HD146" s="210"/>
      <c r="HE146" s="210"/>
      <c r="HF146" s="210"/>
      <c r="HG146" s="210"/>
      <c r="HH146" s="210"/>
      <c r="HI146" s="210"/>
      <c r="HJ146" s="210"/>
      <c r="HK146" s="210"/>
      <c r="HL146" s="210"/>
      <c r="HM146" s="210"/>
      <c r="HN146" s="195"/>
      <c r="HO146" s="195"/>
      <c r="HP146" s="195"/>
      <c r="HQ146" s="196"/>
      <c r="HR146" s="196"/>
      <c r="HS146" s="196"/>
      <c r="HT146" s="196"/>
      <c r="HU146" s="196"/>
      <c r="HV146" s="196"/>
    </row>
    <row r="147" ht="15.75" customHeight="1">
      <c r="A147" s="190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GD147" s="211"/>
      <c r="GE147" s="211"/>
      <c r="GF147" s="211"/>
      <c r="GG147" s="211"/>
      <c r="GH147" s="211"/>
      <c r="GI147" s="211"/>
      <c r="GJ147" s="211"/>
      <c r="GK147" s="211"/>
      <c r="GL147" s="211"/>
      <c r="GM147" s="211"/>
      <c r="GN147" s="211"/>
      <c r="GO147" s="211"/>
      <c r="GP147" s="211"/>
      <c r="GQ147" s="211"/>
      <c r="GR147" s="211"/>
      <c r="GS147" s="211"/>
      <c r="GT147" s="211"/>
      <c r="GU147" s="211"/>
      <c r="GV147" s="211"/>
      <c r="GW147" s="211"/>
      <c r="GX147" s="211"/>
      <c r="GY147" s="211"/>
      <c r="GZ147" s="210"/>
      <c r="HA147" s="210"/>
      <c r="HB147" s="210"/>
      <c r="HC147" s="210"/>
      <c r="HD147" s="210"/>
      <c r="HE147" s="210"/>
      <c r="HF147" s="210"/>
      <c r="HG147" s="210"/>
      <c r="HH147" s="210"/>
      <c r="HI147" s="210"/>
      <c r="HJ147" s="210"/>
      <c r="HK147" s="210"/>
      <c r="HL147" s="210"/>
      <c r="HM147" s="210"/>
      <c r="HN147" s="195"/>
      <c r="HO147" s="195"/>
      <c r="HP147" s="195"/>
      <c r="HQ147" s="196"/>
      <c r="HR147" s="196"/>
      <c r="HS147" s="196"/>
      <c r="HT147" s="196"/>
      <c r="HU147" s="196"/>
      <c r="HV147" s="196"/>
    </row>
    <row r="148" ht="15.75" customHeight="1">
      <c r="A148" s="190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GD148" s="211"/>
      <c r="GE148" s="211"/>
      <c r="GF148" s="211"/>
      <c r="GG148" s="211"/>
      <c r="GH148" s="211"/>
      <c r="GI148" s="211"/>
      <c r="GJ148" s="211"/>
      <c r="GK148" s="211"/>
      <c r="GL148" s="211"/>
      <c r="GM148" s="211"/>
      <c r="GN148" s="211"/>
      <c r="GO148" s="211"/>
      <c r="GP148" s="211"/>
      <c r="GQ148" s="211"/>
      <c r="GR148" s="211"/>
      <c r="GS148" s="211"/>
      <c r="GT148" s="211"/>
      <c r="GU148" s="211"/>
      <c r="GV148" s="211"/>
      <c r="GW148" s="211"/>
      <c r="GX148" s="211"/>
      <c r="GY148" s="211"/>
      <c r="GZ148" s="210"/>
      <c r="HA148" s="210"/>
      <c r="HB148" s="210"/>
      <c r="HC148" s="210"/>
      <c r="HD148" s="210"/>
      <c r="HE148" s="210"/>
      <c r="HF148" s="210"/>
      <c r="HG148" s="210"/>
      <c r="HH148" s="210"/>
      <c r="HI148" s="210"/>
      <c r="HJ148" s="210"/>
      <c r="HK148" s="210"/>
      <c r="HL148" s="210"/>
      <c r="HM148" s="210"/>
      <c r="HN148" s="195"/>
      <c r="HO148" s="195"/>
      <c r="HP148" s="195"/>
      <c r="HQ148" s="196"/>
      <c r="HR148" s="196"/>
      <c r="HS148" s="196"/>
      <c r="HT148" s="196"/>
      <c r="HU148" s="196"/>
      <c r="HV148" s="196"/>
    </row>
    <row r="149" ht="15.75" customHeight="1">
      <c r="A149" s="190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GD149" s="211"/>
      <c r="GE149" s="211"/>
      <c r="GF149" s="211"/>
      <c r="GG149" s="211"/>
      <c r="GH149" s="211"/>
      <c r="GI149" s="211"/>
      <c r="GJ149" s="211"/>
      <c r="GK149" s="211"/>
      <c r="GL149" s="211"/>
      <c r="GM149" s="211"/>
      <c r="GN149" s="211"/>
      <c r="GO149" s="211"/>
      <c r="GP149" s="211"/>
      <c r="GQ149" s="211"/>
      <c r="GR149" s="211"/>
      <c r="GS149" s="211"/>
      <c r="GT149" s="211"/>
      <c r="GU149" s="211"/>
      <c r="GV149" s="211"/>
      <c r="GW149" s="211"/>
      <c r="GX149" s="211"/>
      <c r="GY149" s="211"/>
      <c r="GZ149" s="210"/>
      <c r="HA149" s="210"/>
      <c r="HB149" s="210"/>
      <c r="HC149" s="210"/>
      <c r="HD149" s="210"/>
      <c r="HE149" s="210"/>
      <c r="HF149" s="210"/>
      <c r="HG149" s="210"/>
      <c r="HH149" s="210"/>
      <c r="HI149" s="210"/>
      <c r="HJ149" s="210"/>
      <c r="HK149" s="210"/>
      <c r="HL149" s="210"/>
      <c r="HM149" s="210"/>
      <c r="HN149" s="195"/>
      <c r="HO149" s="195"/>
      <c r="HP149" s="195"/>
      <c r="HQ149" s="196"/>
      <c r="HR149" s="196"/>
      <c r="HS149" s="196"/>
      <c r="HT149" s="196"/>
      <c r="HU149" s="196"/>
      <c r="HV149" s="196"/>
    </row>
    <row r="150" ht="15.75" customHeight="1">
      <c r="A150" s="190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GD150" s="211"/>
      <c r="GE150" s="211"/>
      <c r="GF150" s="211"/>
      <c r="GG150" s="211"/>
      <c r="GH150" s="211"/>
      <c r="GI150" s="211"/>
      <c r="GJ150" s="211"/>
      <c r="GK150" s="211"/>
      <c r="GL150" s="211"/>
      <c r="GM150" s="211"/>
      <c r="GN150" s="211"/>
      <c r="GO150" s="211"/>
      <c r="GP150" s="211"/>
      <c r="GQ150" s="211"/>
      <c r="GR150" s="211"/>
      <c r="GS150" s="211"/>
      <c r="GT150" s="211"/>
      <c r="GU150" s="211"/>
      <c r="GV150" s="211"/>
      <c r="GW150" s="211"/>
      <c r="GX150" s="211"/>
      <c r="GY150" s="211"/>
      <c r="GZ150" s="210"/>
      <c r="HA150" s="210"/>
      <c r="HB150" s="210"/>
      <c r="HC150" s="210"/>
      <c r="HD150" s="210"/>
      <c r="HE150" s="210"/>
      <c r="HF150" s="210"/>
      <c r="HG150" s="210"/>
      <c r="HH150" s="210"/>
      <c r="HI150" s="210"/>
      <c r="HJ150" s="210"/>
      <c r="HK150" s="210"/>
      <c r="HL150" s="210"/>
      <c r="HM150" s="210"/>
      <c r="HN150" s="195"/>
      <c r="HO150" s="195"/>
      <c r="HP150" s="195"/>
      <c r="HQ150" s="196"/>
      <c r="HR150" s="196"/>
      <c r="HS150" s="196"/>
      <c r="HT150" s="196"/>
      <c r="HU150" s="196"/>
      <c r="HV150" s="196"/>
    </row>
    <row r="151" ht="15.75" customHeight="1">
      <c r="A151" s="190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GD151" s="211"/>
      <c r="GE151" s="211"/>
      <c r="GF151" s="211"/>
      <c r="GG151" s="211"/>
      <c r="GH151" s="211"/>
      <c r="GI151" s="211"/>
      <c r="GJ151" s="211"/>
      <c r="GK151" s="211"/>
      <c r="GL151" s="211"/>
      <c r="GM151" s="211"/>
      <c r="GN151" s="211"/>
      <c r="GO151" s="211"/>
      <c r="GP151" s="211"/>
      <c r="GQ151" s="211"/>
      <c r="GR151" s="211"/>
      <c r="GS151" s="211"/>
      <c r="GT151" s="211"/>
      <c r="GU151" s="211"/>
      <c r="GV151" s="211"/>
      <c r="GW151" s="211"/>
      <c r="GX151" s="211"/>
      <c r="GY151" s="211"/>
      <c r="GZ151" s="210"/>
      <c r="HA151" s="210"/>
      <c r="HB151" s="210"/>
      <c r="HC151" s="210"/>
      <c r="HD151" s="210"/>
      <c r="HE151" s="210"/>
      <c r="HF151" s="210"/>
      <c r="HG151" s="210"/>
      <c r="HH151" s="210"/>
      <c r="HI151" s="210"/>
      <c r="HJ151" s="210"/>
      <c r="HK151" s="210"/>
      <c r="HL151" s="210"/>
      <c r="HM151" s="210"/>
      <c r="HN151" s="195"/>
      <c r="HO151" s="195"/>
      <c r="HP151" s="195"/>
      <c r="HQ151" s="196"/>
      <c r="HR151" s="196"/>
      <c r="HS151" s="196"/>
      <c r="HT151" s="196"/>
      <c r="HU151" s="196"/>
      <c r="HV151" s="196"/>
    </row>
    <row r="152" ht="15.75" customHeight="1">
      <c r="A152" s="190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GD152" s="211"/>
      <c r="GE152" s="211"/>
      <c r="GF152" s="211"/>
      <c r="GG152" s="211"/>
      <c r="GH152" s="211"/>
      <c r="GI152" s="211"/>
      <c r="GJ152" s="211"/>
      <c r="GK152" s="211"/>
      <c r="GL152" s="211"/>
      <c r="GM152" s="211"/>
      <c r="GN152" s="211"/>
      <c r="GO152" s="211"/>
      <c r="GP152" s="211"/>
      <c r="GQ152" s="211"/>
      <c r="GR152" s="211"/>
      <c r="GS152" s="211"/>
      <c r="GT152" s="211"/>
      <c r="GU152" s="211"/>
      <c r="GV152" s="211"/>
      <c r="GW152" s="211"/>
      <c r="GX152" s="211"/>
      <c r="GY152" s="211"/>
      <c r="GZ152" s="210"/>
      <c r="HA152" s="210"/>
      <c r="HB152" s="210"/>
      <c r="HC152" s="210"/>
      <c r="HD152" s="210"/>
      <c r="HE152" s="210"/>
      <c r="HF152" s="210"/>
      <c r="HG152" s="210"/>
      <c r="HH152" s="210"/>
      <c r="HI152" s="210"/>
      <c r="HJ152" s="210"/>
      <c r="HK152" s="210"/>
      <c r="HL152" s="210"/>
      <c r="HM152" s="210"/>
      <c r="HN152" s="195"/>
      <c r="HO152" s="195"/>
      <c r="HP152" s="195"/>
      <c r="HQ152" s="196"/>
      <c r="HR152" s="196"/>
      <c r="HS152" s="196"/>
      <c r="HT152" s="196"/>
      <c r="HU152" s="196"/>
      <c r="HV152" s="196"/>
    </row>
    <row r="153" ht="15.75" customHeight="1">
      <c r="A153" s="190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GD153" s="211"/>
      <c r="GE153" s="211"/>
      <c r="GF153" s="211"/>
      <c r="GG153" s="211"/>
      <c r="GH153" s="211"/>
      <c r="GI153" s="211"/>
      <c r="GJ153" s="211"/>
      <c r="GK153" s="211"/>
      <c r="GL153" s="211"/>
      <c r="GM153" s="211"/>
      <c r="GN153" s="211"/>
      <c r="GO153" s="211"/>
      <c r="GP153" s="211"/>
      <c r="GQ153" s="211"/>
      <c r="GR153" s="211"/>
      <c r="GS153" s="211"/>
      <c r="GT153" s="211"/>
      <c r="GU153" s="211"/>
      <c r="GV153" s="211"/>
      <c r="GW153" s="211"/>
      <c r="GX153" s="211"/>
      <c r="GY153" s="211"/>
      <c r="GZ153" s="210"/>
      <c r="HA153" s="210"/>
      <c r="HB153" s="210"/>
      <c r="HC153" s="210"/>
      <c r="HD153" s="210"/>
      <c r="HE153" s="210"/>
      <c r="HF153" s="210"/>
      <c r="HG153" s="210"/>
      <c r="HH153" s="210"/>
      <c r="HI153" s="210"/>
      <c r="HJ153" s="210"/>
      <c r="HK153" s="210"/>
      <c r="HL153" s="210"/>
      <c r="HM153" s="210"/>
      <c r="HN153" s="195"/>
      <c r="HO153" s="195"/>
      <c r="HP153" s="195"/>
      <c r="HQ153" s="196"/>
      <c r="HR153" s="196"/>
      <c r="HS153" s="196"/>
      <c r="HT153" s="196"/>
      <c r="HU153" s="196"/>
      <c r="HV153" s="196"/>
    </row>
    <row r="154" ht="15.75" customHeight="1">
      <c r="A154" s="190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GD154" s="211"/>
      <c r="GE154" s="211"/>
      <c r="GF154" s="211"/>
      <c r="GG154" s="211"/>
      <c r="GH154" s="211"/>
      <c r="GI154" s="211"/>
      <c r="GJ154" s="211"/>
      <c r="GK154" s="211"/>
      <c r="GL154" s="211"/>
      <c r="GM154" s="211"/>
      <c r="GN154" s="211"/>
      <c r="GO154" s="211"/>
      <c r="GP154" s="211"/>
      <c r="GQ154" s="211"/>
      <c r="GR154" s="211"/>
      <c r="GS154" s="211"/>
      <c r="GT154" s="211"/>
      <c r="GU154" s="211"/>
      <c r="GV154" s="211"/>
      <c r="GW154" s="211"/>
      <c r="GX154" s="211"/>
      <c r="GY154" s="211"/>
      <c r="GZ154" s="210"/>
      <c r="HA154" s="210"/>
      <c r="HB154" s="210"/>
      <c r="HC154" s="210"/>
      <c r="HD154" s="210"/>
      <c r="HE154" s="210"/>
      <c r="HF154" s="210"/>
      <c r="HG154" s="210"/>
      <c r="HH154" s="210"/>
      <c r="HI154" s="210"/>
      <c r="HJ154" s="210"/>
      <c r="HK154" s="210"/>
      <c r="HL154" s="210"/>
      <c r="HM154" s="210"/>
      <c r="HN154" s="195"/>
      <c r="HO154" s="195"/>
      <c r="HP154" s="195"/>
      <c r="HQ154" s="196"/>
      <c r="HR154" s="196"/>
      <c r="HS154" s="196"/>
      <c r="HT154" s="196"/>
      <c r="HU154" s="196"/>
      <c r="HV154" s="196"/>
    </row>
    <row r="155" ht="15.75" customHeight="1">
      <c r="A155" s="190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GD155" s="211"/>
      <c r="GE155" s="211"/>
      <c r="GF155" s="211"/>
      <c r="GG155" s="211"/>
      <c r="GH155" s="211"/>
      <c r="GI155" s="211"/>
      <c r="GJ155" s="211"/>
      <c r="GK155" s="211"/>
      <c r="GL155" s="211"/>
      <c r="GM155" s="211"/>
      <c r="GN155" s="211"/>
      <c r="GO155" s="211"/>
      <c r="GP155" s="211"/>
      <c r="GQ155" s="211"/>
      <c r="GR155" s="211"/>
      <c r="GS155" s="211"/>
      <c r="GT155" s="211"/>
      <c r="GU155" s="211"/>
      <c r="GV155" s="211"/>
      <c r="GW155" s="211"/>
      <c r="GX155" s="211"/>
      <c r="GY155" s="211"/>
      <c r="GZ155" s="210"/>
      <c r="HA155" s="210"/>
      <c r="HB155" s="210"/>
      <c r="HC155" s="210"/>
      <c r="HD155" s="210"/>
      <c r="HE155" s="210"/>
      <c r="HF155" s="210"/>
      <c r="HG155" s="210"/>
      <c r="HH155" s="210"/>
      <c r="HI155" s="210"/>
      <c r="HJ155" s="210"/>
      <c r="HK155" s="210"/>
      <c r="HL155" s="210"/>
      <c r="HM155" s="210"/>
      <c r="HN155" s="195"/>
      <c r="HO155" s="195"/>
      <c r="HP155" s="195"/>
      <c r="HQ155" s="196"/>
      <c r="HR155" s="196"/>
      <c r="HS155" s="196"/>
      <c r="HT155" s="196"/>
      <c r="HU155" s="196"/>
      <c r="HV155" s="196"/>
    </row>
    <row r="156" ht="15.75" customHeight="1">
      <c r="A156" s="190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GD156" s="211"/>
      <c r="GE156" s="211"/>
      <c r="GF156" s="211"/>
      <c r="GG156" s="211"/>
      <c r="GH156" s="211"/>
      <c r="GI156" s="211"/>
      <c r="GJ156" s="211"/>
      <c r="GK156" s="211"/>
      <c r="GL156" s="211"/>
      <c r="GM156" s="211"/>
      <c r="GN156" s="211"/>
      <c r="GO156" s="211"/>
      <c r="GP156" s="211"/>
      <c r="GQ156" s="211"/>
      <c r="GR156" s="211"/>
      <c r="GS156" s="211"/>
      <c r="GT156" s="211"/>
      <c r="GU156" s="211"/>
      <c r="GV156" s="211"/>
      <c r="GW156" s="211"/>
      <c r="GX156" s="211"/>
      <c r="GY156" s="211"/>
      <c r="GZ156" s="210"/>
      <c r="HA156" s="210"/>
      <c r="HB156" s="210"/>
      <c r="HC156" s="210"/>
      <c r="HD156" s="210"/>
      <c r="HE156" s="210"/>
      <c r="HF156" s="210"/>
      <c r="HG156" s="210"/>
      <c r="HH156" s="210"/>
      <c r="HI156" s="210"/>
      <c r="HJ156" s="210"/>
      <c r="HK156" s="210"/>
      <c r="HL156" s="210"/>
      <c r="HM156" s="210"/>
      <c r="HN156" s="195"/>
      <c r="HO156" s="195"/>
      <c r="HP156" s="195"/>
      <c r="HQ156" s="196"/>
      <c r="HR156" s="196"/>
      <c r="HS156" s="196"/>
      <c r="HT156" s="196"/>
      <c r="HU156" s="196"/>
      <c r="HV156" s="196"/>
    </row>
    <row r="157" ht="15.75" customHeight="1">
      <c r="A157" s="190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GD157" s="211"/>
      <c r="GE157" s="211"/>
      <c r="GF157" s="211"/>
      <c r="GG157" s="211"/>
      <c r="GH157" s="211"/>
      <c r="GI157" s="211"/>
      <c r="GJ157" s="211"/>
      <c r="GK157" s="211"/>
      <c r="GL157" s="211"/>
      <c r="GM157" s="211"/>
      <c r="GN157" s="211"/>
      <c r="GO157" s="211"/>
      <c r="GP157" s="211"/>
      <c r="GQ157" s="211"/>
      <c r="GR157" s="211"/>
      <c r="GS157" s="211"/>
      <c r="GT157" s="211"/>
      <c r="GU157" s="211"/>
      <c r="GV157" s="211"/>
      <c r="GW157" s="211"/>
      <c r="GX157" s="211"/>
      <c r="GY157" s="211"/>
      <c r="GZ157" s="210"/>
      <c r="HA157" s="210"/>
      <c r="HB157" s="210"/>
      <c r="HC157" s="210"/>
      <c r="HD157" s="210"/>
      <c r="HE157" s="210"/>
      <c r="HF157" s="210"/>
      <c r="HG157" s="210"/>
      <c r="HH157" s="210"/>
      <c r="HI157" s="210"/>
      <c r="HJ157" s="210"/>
      <c r="HK157" s="210"/>
      <c r="HL157" s="210"/>
      <c r="HM157" s="210"/>
      <c r="HN157" s="195"/>
      <c r="HO157" s="195"/>
      <c r="HP157" s="195"/>
      <c r="HQ157" s="196"/>
      <c r="HR157" s="196"/>
      <c r="HS157" s="196"/>
      <c r="HT157" s="196"/>
      <c r="HU157" s="196"/>
      <c r="HV157" s="196"/>
    </row>
    <row r="158" ht="15.75" customHeight="1">
      <c r="A158" s="190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GD158" s="211"/>
      <c r="GE158" s="211"/>
      <c r="GF158" s="211"/>
      <c r="GG158" s="211"/>
      <c r="GH158" s="211"/>
      <c r="GI158" s="211"/>
      <c r="GJ158" s="211"/>
      <c r="GK158" s="211"/>
      <c r="GL158" s="211"/>
      <c r="GM158" s="211"/>
      <c r="GN158" s="211"/>
      <c r="GO158" s="211"/>
      <c r="GP158" s="211"/>
      <c r="GQ158" s="211"/>
      <c r="GR158" s="211"/>
      <c r="GS158" s="211"/>
      <c r="GT158" s="211"/>
      <c r="GU158" s="211"/>
      <c r="GV158" s="211"/>
      <c r="GW158" s="211"/>
      <c r="GX158" s="211"/>
      <c r="GY158" s="211"/>
      <c r="GZ158" s="210"/>
      <c r="HA158" s="210"/>
      <c r="HB158" s="210"/>
      <c r="HC158" s="210"/>
      <c r="HD158" s="210"/>
      <c r="HE158" s="210"/>
      <c r="HF158" s="210"/>
      <c r="HG158" s="210"/>
      <c r="HH158" s="210"/>
      <c r="HI158" s="210"/>
      <c r="HJ158" s="210"/>
      <c r="HK158" s="210"/>
      <c r="HL158" s="210"/>
      <c r="HM158" s="210"/>
      <c r="HN158" s="195"/>
      <c r="HO158" s="195"/>
      <c r="HP158" s="195"/>
      <c r="HQ158" s="196"/>
      <c r="HR158" s="196"/>
      <c r="HS158" s="196"/>
      <c r="HT158" s="196"/>
      <c r="HU158" s="196"/>
      <c r="HV158" s="196"/>
    </row>
    <row r="159" ht="15.75" customHeight="1">
      <c r="A159" s="190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GD159" s="211"/>
      <c r="GE159" s="211"/>
      <c r="GF159" s="211"/>
      <c r="GG159" s="211"/>
      <c r="GH159" s="211"/>
      <c r="GI159" s="211"/>
      <c r="GJ159" s="211"/>
      <c r="GK159" s="211"/>
      <c r="GL159" s="211"/>
      <c r="GM159" s="211"/>
      <c r="GN159" s="211"/>
      <c r="GO159" s="211"/>
      <c r="GP159" s="211"/>
      <c r="GQ159" s="211"/>
      <c r="GR159" s="211"/>
      <c r="GS159" s="211"/>
      <c r="GT159" s="211"/>
      <c r="GU159" s="211"/>
      <c r="GV159" s="211"/>
      <c r="GW159" s="211"/>
      <c r="GX159" s="211"/>
      <c r="GY159" s="211"/>
      <c r="GZ159" s="210"/>
      <c r="HA159" s="210"/>
      <c r="HB159" s="210"/>
      <c r="HC159" s="210"/>
      <c r="HD159" s="210"/>
      <c r="HE159" s="210"/>
      <c r="HF159" s="210"/>
      <c r="HG159" s="210"/>
      <c r="HH159" s="210"/>
      <c r="HI159" s="210"/>
      <c r="HJ159" s="210"/>
      <c r="HK159" s="210"/>
      <c r="HL159" s="210"/>
      <c r="HM159" s="210"/>
      <c r="HN159" s="195"/>
      <c r="HO159" s="195"/>
      <c r="HP159" s="195"/>
      <c r="HQ159" s="196"/>
      <c r="HR159" s="196"/>
      <c r="HS159" s="196"/>
      <c r="HT159" s="196"/>
      <c r="HU159" s="196"/>
      <c r="HV159" s="196"/>
    </row>
    <row r="160" ht="15.75" customHeight="1">
      <c r="A160" s="190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GD160" s="211"/>
      <c r="GE160" s="211"/>
      <c r="GF160" s="211"/>
      <c r="GG160" s="211"/>
      <c r="GH160" s="211"/>
      <c r="GI160" s="211"/>
      <c r="GJ160" s="211"/>
      <c r="GK160" s="211"/>
      <c r="GL160" s="211"/>
      <c r="GM160" s="211"/>
      <c r="GN160" s="211"/>
      <c r="GO160" s="211"/>
      <c r="GP160" s="211"/>
      <c r="GQ160" s="211"/>
      <c r="GR160" s="211"/>
      <c r="GS160" s="211"/>
      <c r="GT160" s="211"/>
      <c r="GU160" s="211"/>
      <c r="GV160" s="211"/>
      <c r="GW160" s="211"/>
      <c r="GX160" s="211"/>
      <c r="GY160" s="211"/>
      <c r="GZ160" s="210"/>
      <c r="HA160" s="210"/>
      <c r="HB160" s="210"/>
      <c r="HC160" s="210"/>
      <c r="HD160" s="210"/>
      <c r="HE160" s="210"/>
      <c r="HF160" s="210"/>
      <c r="HG160" s="210"/>
      <c r="HH160" s="210"/>
      <c r="HI160" s="210"/>
      <c r="HJ160" s="210"/>
      <c r="HK160" s="210"/>
      <c r="HL160" s="210"/>
      <c r="HM160" s="210"/>
      <c r="HN160" s="195"/>
      <c r="HO160" s="195"/>
      <c r="HP160" s="195"/>
      <c r="HQ160" s="196"/>
      <c r="HR160" s="196"/>
      <c r="HS160" s="196"/>
      <c r="HT160" s="196"/>
      <c r="HU160" s="196"/>
      <c r="HV160" s="196"/>
    </row>
    <row r="161" ht="15.75" customHeight="1">
      <c r="A161" s="190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GD161" s="211"/>
      <c r="GE161" s="211"/>
      <c r="GF161" s="211"/>
      <c r="GG161" s="211"/>
      <c r="GH161" s="211"/>
      <c r="GI161" s="211"/>
      <c r="GJ161" s="211"/>
      <c r="GK161" s="211"/>
      <c r="GL161" s="211"/>
      <c r="GM161" s="211"/>
      <c r="GN161" s="211"/>
      <c r="GO161" s="211"/>
      <c r="GP161" s="211"/>
      <c r="GQ161" s="211"/>
      <c r="GR161" s="211"/>
      <c r="GS161" s="211"/>
      <c r="GT161" s="211"/>
      <c r="GU161" s="211"/>
      <c r="GV161" s="211"/>
      <c r="GW161" s="211"/>
      <c r="GX161" s="211"/>
      <c r="GY161" s="211"/>
      <c r="GZ161" s="210"/>
      <c r="HA161" s="210"/>
      <c r="HB161" s="210"/>
      <c r="HC161" s="210"/>
      <c r="HD161" s="210"/>
      <c r="HE161" s="210"/>
      <c r="HF161" s="210"/>
      <c r="HG161" s="210"/>
      <c r="HH161" s="210"/>
      <c r="HI161" s="210"/>
      <c r="HJ161" s="210"/>
      <c r="HK161" s="210"/>
      <c r="HL161" s="210"/>
      <c r="HM161" s="210"/>
      <c r="HN161" s="195"/>
      <c r="HO161" s="195"/>
      <c r="HP161" s="195"/>
      <c r="HQ161" s="196"/>
      <c r="HR161" s="196"/>
      <c r="HS161" s="196"/>
      <c r="HT161" s="196"/>
      <c r="HU161" s="196"/>
      <c r="HV161" s="196"/>
    </row>
    <row r="162" ht="15.75" customHeight="1">
      <c r="A162" s="190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GD162" s="211"/>
      <c r="GE162" s="211"/>
      <c r="GF162" s="211"/>
      <c r="GG162" s="211"/>
      <c r="GH162" s="211"/>
      <c r="GI162" s="211"/>
      <c r="GJ162" s="211"/>
      <c r="GK162" s="211"/>
      <c r="GL162" s="211"/>
      <c r="GM162" s="211"/>
      <c r="GN162" s="211"/>
      <c r="GO162" s="211"/>
      <c r="GP162" s="211"/>
      <c r="GQ162" s="211"/>
      <c r="GR162" s="211"/>
      <c r="GS162" s="211"/>
      <c r="GT162" s="211"/>
      <c r="GU162" s="211"/>
      <c r="GV162" s="211"/>
      <c r="GW162" s="211"/>
      <c r="GX162" s="211"/>
      <c r="GY162" s="211"/>
      <c r="GZ162" s="210"/>
      <c r="HA162" s="210"/>
      <c r="HB162" s="210"/>
      <c r="HC162" s="210"/>
      <c r="HD162" s="210"/>
      <c r="HE162" s="210"/>
      <c r="HF162" s="210"/>
      <c r="HG162" s="210"/>
      <c r="HH162" s="210"/>
      <c r="HI162" s="210"/>
      <c r="HJ162" s="210"/>
      <c r="HK162" s="210"/>
      <c r="HL162" s="210"/>
      <c r="HM162" s="210"/>
      <c r="HN162" s="195"/>
      <c r="HO162" s="195"/>
      <c r="HP162" s="195"/>
      <c r="HQ162" s="196"/>
      <c r="HR162" s="196"/>
      <c r="HS162" s="196"/>
      <c r="HT162" s="196"/>
      <c r="HU162" s="196"/>
      <c r="HV162" s="196"/>
    </row>
    <row r="163" ht="15.75" customHeight="1">
      <c r="A163" s="190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GD163" s="211"/>
      <c r="GE163" s="211"/>
      <c r="GF163" s="211"/>
      <c r="GG163" s="211"/>
      <c r="GH163" s="211"/>
      <c r="GI163" s="211"/>
      <c r="GJ163" s="211"/>
      <c r="GK163" s="211"/>
      <c r="GL163" s="211"/>
      <c r="GM163" s="211"/>
      <c r="GN163" s="211"/>
      <c r="GO163" s="211"/>
      <c r="GP163" s="211"/>
      <c r="GQ163" s="211"/>
      <c r="GR163" s="211"/>
      <c r="GS163" s="211"/>
      <c r="GT163" s="211"/>
      <c r="GU163" s="211"/>
      <c r="GV163" s="211"/>
      <c r="GW163" s="211"/>
      <c r="GX163" s="211"/>
      <c r="GY163" s="211"/>
      <c r="GZ163" s="210"/>
      <c r="HA163" s="210"/>
      <c r="HB163" s="210"/>
      <c r="HC163" s="210"/>
      <c r="HD163" s="210"/>
      <c r="HE163" s="210"/>
      <c r="HF163" s="210"/>
      <c r="HG163" s="210"/>
      <c r="HH163" s="210"/>
      <c r="HI163" s="210"/>
      <c r="HJ163" s="210"/>
      <c r="HK163" s="210"/>
      <c r="HL163" s="210"/>
      <c r="HM163" s="210"/>
      <c r="HN163" s="195"/>
      <c r="HO163" s="195"/>
      <c r="HP163" s="195"/>
      <c r="HQ163" s="196"/>
      <c r="HR163" s="196"/>
      <c r="HS163" s="196"/>
      <c r="HT163" s="196"/>
      <c r="HU163" s="196"/>
      <c r="HV163" s="196"/>
    </row>
    <row r="164" ht="15.75" customHeight="1">
      <c r="A164" s="190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GD164" s="211"/>
      <c r="GE164" s="211"/>
      <c r="GF164" s="211"/>
      <c r="GG164" s="211"/>
      <c r="GH164" s="211"/>
      <c r="GI164" s="211"/>
      <c r="GJ164" s="211"/>
      <c r="GK164" s="211"/>
      <c r="GL164" s="211"/>
      <c r="GM164" s="211"/>
      <c r="GN164" s="211"/>
      <c r="GO164" s="211"/>
      <c r="GP164" s="211"/>
      <c r="GQ164" s="211"/>
      <c r="GR164" s="211"/>
      <c r="GS164" s="211"/>
      <c r="GT164" s="211"/>
      <c r="GU164" s="211"/>
      <c r="GV164" s="211"/>
      <c r="GW164" s="211"/>
      <c r="GX164" s="211"/>
      <c r="GY164" s="211"/>
      <c r="GZ164" s="210"/>
      <c r="HA164" s="210"/>
      <c r="HB164" s="210"/>
      <c r="HC164" s="210"/>
      <c r="HD164" s="210"/>
      <c r="HE164" s="210"/>
      <c r="HF164" s="210"/>
      <c r="HG164" s="210"/>
      <c r="HH164" s="210"/>
      <c r="HI164" s="210"/>
      <c r="HJ164" s="210"/>
      <c r="HK164" s="210"/>
      <c r="HL164" s="210"/>
      <c r="HM164" s="210"/>
      <c r="HN164" s="195"/>
      <c r="HO164" s="195"/>
      <c r="HP164" s="195"/>
      <c r="HQ164" s="196"/>
      <c r="HR164" s="196"/>
      <c r="HS164" s="196"/>
      <c r="HT164" s="196"/>
      <c r="HU164" s="196"/>
      <c r="HV164" s="196"/>
    </row>
    <row r="165" ht="15.75" customHeight="1">
      <c r="A165" s="190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GD165" s="211"/>
      <c r="GE165" s="211"/>
      <c r="GF165" s="211"/>
      <c r="GG165" s="211"/>
      <c r="GH165" s="211"/>
      <c r="GI165" s="211"/>
      <c r="GJ165" s="211"/>
      <c r="GK165" s="211"/>
      <c r="GL165" s="211"/>
      <c r="GM165" s="211"/>
      <c r="GN165" s="211"/>
      <c r="GO165" s="211"/>
      <c r="GP165" s="211"/>
      <c r="GQ165" s="211"/>
      <c r="GR165" s="211"/>
      <c r="GS165" s="211"/>
      <c r="GT165" s="211"/>
      <c r="GU165" s="211"/>
      <c r="GV165" s="211"/>
      <c r="GW165" s="211"/>
      <c r="GX165" s="211"/>
      <c r="GY165" s="211"/>
      <c r="GZ165" s="210"/>
      <c r="HA165" s="210"/>
      <c r="HB165" s="210"/>
      <c r="HC165" s="210"/>
      <c r="HD165" s="210"/>
      <c r="HE165" s="210"/>
      <c r="HF165" s="210"/>
      <c r="HG165" s="210"/>
      <c r="HH165" s="210"/>
      <c r="HI165" s="210"/>
      <c r="HJ165" s="210"/>
      <c r="HK165" s="210"/>
      <c r="HL165" s="210"/>
      <c r="HM165" s="210"/>
      <c r="HN165" s="195"/>
      <c r="HO165" s="195"/>
      <c r="HP165" s="195"/>
      <c r="HQ165" s="196"/>
      <c r="HR165" s="196"/>
      <c r="HS165" s="196"/>
      <c r="HT165" s="196"/>
      <c r="HU165" s="196"/>
      <c r="HV165" s="196"/>
    </row>
    <row r="166" ht="15.75" customHeight="1">
      <c r="A166" s="190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GD166" s="211"/>
      <c r="GE166" s="211"/>
      <c r="GF166" s="211"/>
      <c r="GG166" s="211"/>
      <c r="GH166" s="211"/>
      <c r="GI166" s="211"/>
      <c r="GJ166" s="211"/>
      <c r="GK166" s="211"/>
      <c r="GL166" s="211"/>
      <c r="GM166" s="211"/>
      <c r="GN166" s="211"/>
      <c r="GO166" s="211"/>
      <c r="GP166" s="211"/>
      <c r="GQ166" s="211"/>
      <c r="GR166" s="211"/>
      <c r="GS166" s="211"/>
      <c r="GT166" s="211"/>
      <c r="GU166" s="211"/>
      <c r="GV166" s="211"/>
      <c r="GW166" s="211"/>
      <c r="GX166" s="211"/>
      <c r="GY166" s="211"/>
      <c r="GZ166" s="210"/>
      <c r="HA166" s="210"/>
      <c r="HB166" s="210"/>
      <c r="HC166" s="210"/>
      <c r="HD166" s="210"/>
      <c r="HE166" s="210"/>
      <c r="HF166" s="210"/>
      <c r="HG166" s="210"/>
      <c r="HH166" s="210"/>
      <c r="HI166" s="210"/>
      <c r="HJ166" s="210"/>
      <c r="HK166" s="210"/>
      <c r="HL166" s="210"/>
      <c r="HM166" s="210"/>
      <c r="HN166" s="195"/>
      <c r="HO166" s="195"/>
      <c r="HP166" s="195"/>
      <c r="HQ166" s="196"/>
      <c r="HR166" s="196"/>
      <c r="HS166" s="196"/>
      <c r="HT166" s="196"/>
      <c r="HU166" s="196"/>
      <c r="HV166" s="196"/>
    </row>
    <row r="167" ht="15.75" customHeight="1">
      <c r="A167" s="190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GD167" s="211"/>
      <c r="GE167" s="211"/>
      <c r="GF167" s="211"/>
      <c r="GG167" s="211"/>
      <c r="GH167" s="211"/>
      <c r="GI167" s="211"/>
      <c r="GJ167" s="211"/>
      <c r="GK167" s="211"/>
      <c r="GL167" s="211"/>
      <c r="GM167" s="211"/>
      <c r="GN167" s="211"/>
      <c r="GO167" s="211"/>
      <c r="GP167" s="211"/>
      <c r="GQ167" s="211"/>
      <c r="GR167" s="211"/>
      <c r="GS167" s="211"/>
      <c r="GT167" s="211"/>
      <c r="GU167" s="211"/>
      <c r="GV167" s="211"/>
      <c r="GW167" s="211"/>
      <c r="GX167" s="211"/>
      <c r="GY167" s="211"/>
      <c r="GZ167" s="210"/>
      <c r="HA167" s="210"/>
      <c r="HB167" s="210"/>
      <c r="HC167" s="210"/>
      <c r="HD167" s="210"/>
      <c r="HE167" s="210"/>
      <c r="HF167" s="210"/>
      <c r="HG167" s="210"/>
      <c r="HH167" s="210"/>
      <c r="HI167" s="210"/>
      <c r="HJ167" s="210"/>
      <c r="HK167" s="210"/>
      <c r="HL167" s="210"/>
      <c r="HM167" s="210"/>
      <c r="HN167" s="195"/>
      <c r="HO167" s="195"/>
      <c r="HP167" s="195"/>
      <c r="HQ167" s="196"/>
      <c r="HR167" s="196"/>
      <c r="HS167" s="196"/>
      <c r="HT167" s="196"/>
      <c r="HU167" s="196"/>
      <c r="HV167" s="196"/>
    </row>
    <row r="168" ht="15.75" customHeight="1">
      <c r="A168" s="190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GD168" s="211"/>
      <c r="GE168" s="211"/>
      <c r="GF168" s="211"/>
      <c r="GG168" s="211"/>
      <c r="GH168" s="211"/>
      <c r="GI168" s="211"/>
      <c r="GJ168" s="211"/>
      <c r="GK168" s="211"/>
      <c r="GL168" s="211"/>
      <c r="GM168" s="211"/>
      <c r="GN168" s="211"/>
      <c r="GO168" s="211"/>
      <c r="GP168" s="211"/>
      <c r="GQ168" s="211"/>
      <c r="GR168" s="211"/>
      <c r="GS168" s="211"/>
      <c r="GT168" s="211"/>
      <c r="GU168" s="211"/>
      <c r="GV168" s="211"/>
      <c r="GW168" s="211"/>
      <c r="GX168" s="211"/>
      <c r="GY168" s="211"/>
      <c r="GZ168" s="210"/>
      <c r="HA168" s="210"/>
      <c r="HB168" s="210"/>
      <c r="HC168" s="210"/>
      <c r="HD168" s="210"/>
      <c r="HE168" s="210"/>
      <c r="HF168" s="210"/>
      <c r="HG168" s="210"/>
      <c r="HH168" s="210"/>
      <c r="HI168" s="210"/>
      <c r="HJ168" s="210"/>
      <c r="HK168" s="210"/>
      <c r="HL168" s="210"/>
      <c r="HM168" s="210"/>
      <c r="HN168" s="195"/>
      <c r="HO168" s="195"/>
      <c r="HP168" s="195"/>
      <c r="HQ168" s="196"/>
      <c r="HR168" s="196"/>
      <c r="HS168" s="196"/>
      <c r="HT168" s="196"/>
      <c r="HU168" s="196"/>
      <c r="HV168" s="196"/>
    </row>
    <row r="169" ht="15.75" customHeight="1">
      <c r="A169" s="190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GD169" s="211"/>
      <c r="GE169" s="211"/>
      <c r="GF169" s="211"/>
      <c r="GG169" s="211"/>
      <c r="GH169" s="211"/>
      <c r="GI169" s="211"/>
      <c r="GJ169" s="211"/>
      <c r="GK169" s="211"/>
      <c r="GL169" s="211"/>
      <c r="GM169" s="211"/>
      <c r="GN169" s="211"/>
      <c r="GO169" s="211"/>
      <c r="GP169" s="211"/>
      <c r="GQ169" s="211"/>
      <c r="GR169" s="211"/>
      <c r="GS169" s="211"/>
      <c r="GT169" s="211"/>
      <c r="GU169" s="211"/>
      <c r="GV169" s="211"/>
      <c r="GW169" s="211"/>
      <c r="GX169" s="211"/>
      <c r="GY169" s="211"/>
      <c r="GZ169" s="210"/>
      <c r="HA169" s="210"/>
      <c r="HB169" s="210"/>
      <c r="HC169" s="210"/>
      <c r="HD169" s="210"/>
      <c r="HE169" s="210"/>
      <c r="HF169" s="210"/>
      <c r="HG169" s="210"/>
      <c r="HH169" s="210"/>
      <c r="HI169" s="210"/>
      <c r="HJ169" s="210"/>
      <c r="HK169" s="210"/>
      <c r="HL169" s="210"/>
      <c r="HM169" s="210"/>
      <c r="HN169" s="195"/>
      <c r="HO169" s="195"/>
      <c r="HP169" s="195"/>
      <c r="HQ169" s="196"/>
      <c r="HR169" s="196"/>
      <c r="HS169" s="196"/>
      <c r="HT169" s="196"/>
      <c r="HU169" s="196"/>
      <c r="HV169" s="196"/>
    </row>
    <row r="170" ht="15.75" customHeight="1">
      <c r="A170" s="190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  <c r="GR170" s="211"/>
      <c r="GS170" s="211"/>
      <c r="GT170" s="211"/>
      <c r="GU170" s="211"/>
      <c r="GV170" s="211"/>
      <c r="GW170" s="211"/>
      <c r="GX170" s="211"/>
      <c r="GY170" s="211"/>
      <c r="GZ170" s="210"/>
      <c r="HA170" s="210"/>
      <c r="HB170" s="210"/>
      <c r="HC170" s="210"/>
      <c r="HD170" s="210"/>
      <c r="HE170" s="210"/>
      <c r="HF170" s="210"/>
      <c r="HG170" s="210"/>
      <c r="HH170" s="210"/>
      <c r="HI170" s="210"/>
      <c r="HJ170" s="210"/>
      <c r="HK170" s="210"/>
      <c r="HL170" s="210"/>
      <c r="HM170" s="210"/>
      <c r="HN170" s="195"/>
      <c r="HO170" s="195"/>
      <c r="HP170" s="195"/>
      <c r="HQ170" s="196"/>
      <c r="HR170" s="196"/>
      <c r="HS170" s="196"/>
      <c r="HT170" s="196"/>
      <c r="HU170" s="196"/>
      <c r="HV170" s="196"/>
    </row>
    <row r="171" ht="15.75" customHeight="1">
      <c r="A171" s="190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GD171" s="211"/>
      <c r="GE171" s="211"/>
      <c r="GF171" s="211"/>
      <c r="GG171" s="211"/>
      <c r="GH171" s="211"/>
      <c r="GI171" s="211"/>
      <c r="GJ171" s="211"/>
      <c r="GK171" s="211"/>
      <c r="GL171" s="211"/>
      <c r="GM171" s="211"/>
      <c r="GN171" s="211"/>
      <c r="GO171" s="211"/>
      <c r="GP171" s="211"/>
      <c r="GQ171" s="211"/>
      <c r="GR171" s="211"/>
      <c r="GS171" s="211"/>
      <c r="GT171" s="211"/>
      <c r="GU171" s="211"/>
      <c r="GV171" s="211"/>
      <c r="GW171" s="211"/>
      <c r="GX171" s="211"/>
      <c r="GY171" s="211"/>
      <c r="GZ171" s="210"/>
      <c r="HA171" s="210"/>
      <c r="HB171" s="210"/>
      <c r="HC171" s="210"/>
      <c r="HD171" s="210"/>
      <c r="HE171" s="210"/>
      <c r="HF171" s="210"/>
      <c r="HG171" s="210"/>
      <c r="HH171" s="210"/>
      <c r="HI171" s="210"/>
      <c r="HJ171" s="210"/>
      <c r="HK171" s="210"/>
      <c r="HL171" s="210"/>
      <c r="HM171" s="210"/>
      <c r="HN171" s="195"/>
      <c r="HO171" s="195"/>
      <c r="HP171" s="195"/>
      <c r="HQ171" s="196"/>
      <c r="HR171" s="196"/>
      <c r="HS171" s="196"/>
      <c r="HT171" s="196"/>
      <c r="HU171" s="196"/>
      <c r="HV171" s="196"/>
    </row>
    <row r="172" ht="15.75" customHeight="1">
      <c r="A172" s="190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  <c r="GR172" s="211"/>
      <c r="GS172" s="211"/>
      <c r="GT172" s="211"/>
      <c r="GU172" s="211"/>
      <c r="GV172" s="211"/>
      <c r="GW172" s="211"/>
      <c r="GX172" s="211"/>
      <c r="GY172" s="211"/>
      <c r="GZ172" s="210"/>
      <c r="HA172" s="210"/>
      <c r="HB172" s="210"/>
      <c r="HC172" s="210"/>
      <c r="HD172" s="210"/>
      <c r="HE172" s="210"/>
      <c r="HF172" s="210"/>
      <c r="HG172" s="210"/>
      <c r="HH172" s="210"/>
      <c r="HI172" s="210"/>
      <c r="HJ172" s="210"/>
      <c r="HK172" s="210"/>
      <c r="HL172" s="210"/>
      <c r="HM172" s="210"/>
      <c r="HN172" s="195"/>
      <c r="HO172" s="195"/>
      <c r="HP172" s="195"/>
      <c r="HQ172" s="196"/>
      <c r="HR172" s="196"/>
      <c r="HS172" s="196"/>
      <c r="HT172" s="196"/>
      <c r="HU172" s="196"/>
      <c r="HV172" s="196"/>
    </row>
    <row r="173" ht="15.75" customHeight="1">
      <c r="A173" s="190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GD173" s="211"/>
      <c r="GE173" s="211"/>
      <c r="GF173" s="211"/>
      <c r="GG173" s="211"/>
      <c r="GH173" s="211"/>
      <c r="GI173" s="211"/>
      <c r="GJ173" s="211"/>
      <c r="GK173" s="211"/>
      <c r="GL173" s="211"/>
      <c r="GM173" s="211"/>
      <c r="GN173" s="211"/>
      <c r="GO173" s="211"/>
      <c r="GP173" s="211"/>
      <c r="GQ173" s="211"/>
      <c r="GR173" s="211"/>
      <c r="GS173" s="211"/>
      <c r="GT173" s="211"/>
      <c r="GU173" s="211"/>
      <c r="GV173" s="211"/>
      <c r="GW173" s="211"/>
      <c r="GX173" s="211"/>
      <c r="GY173" s="211"/>
      <c r="GZ173" s="210"/>
      <c r="HA173" s="210"/>
      <c r="HB173" s="210"/>
      <c r="HC173" s="210"/>
      <c r="HD173" s="210"/>
      <c r="HE173" s="210"/>
      <c r="HF173" s="210"/>
      <c r="HG173" s="210"/>
      <c r="HH173" s="210"/>
      <c r="HI173" s="210"/>
      <c r="HJ173" s="210"/>
      <c r="HK173" s="210"/>
      <c r="HL173" s="210"/>
      <c r="HM173" s="210"/>
      <c r="HN173" s="195"/>
      <c r="HO173" s="195"/>
      <c r="HP173" s="195"/>
      <c r="HQ173" s="196"/>
      <c r="HR173" s="196"/>
      <c r="HS173" s="196"/>
      <c r="HT173" s="196"/>
      <c r="HU173" s="196"/>
      <c r="HV173" s="196"/>
    </row>
    <row r="174" ht="15.75" customHeight="1">
      <c r="A174" s="190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GD174" s="211"/>
      <c r="GE174" s="211"/>
      <c r="GF174" s="211"/>
      <c r="GG174" s="211"/>
      <c r="GH174" s="211"/>
      <c r="GI174" s="211"/>
      <c r="GJ174" s="211"/>
      <c r="GK174" s="211"/>
      <c r="GL174" s="211"/>
      <c r="GM174" s="211"/>
      <c r="GN174" s="211"/>
      <c r="GO174" s="211"/>
      <c r="GP174" s="211"/>
      <c r="GQ174" s="211"/>
      <c r="GR174" s="211"/>
      <c r="GS174" s="211"/>
      <c r="GT174" s="211"/>
      <c r="GU174" s="211"/>
      <c r="GV174" s="211"/>
      <c r="GW174" s="211"/>
      <c r="GX174" s="211"/>
      <c r="GY174" s="211"/>
      <c r="GZ174" s="210"/>
      <c r="HA174" s="210"/>
      <c r="HB174" s="210"/>
      <c r="HC174" s="210"/>
      <c r="HD174" s="210"/>
      <c r="HE174" s="210"/>
      <c r="HF174" s="210"/>
      <c r="HG174" s="210"/>
      <c r="HH174" s="210"/>
      <c r="HI174" s="210"/>
      <c r="HJ174" s="210"/>
      <c r="HK174" s="210"/>
      <c r="HL174" s="210"/>
      <c r="HM174" s="210"/>
      <c r="HN174" s="195"/>
      <c r="HO174" s="195"/>
      <c r="HP174" s="195"/>
      <c r="HQ174" s="196"/>
      <c r="HR174" s="196"/>
      <c r="HS174" s="196"/>
      <c r="HT174" s="196"/>
      <c r="HU174" s="196"/>
      <c r="HV174" s="196"/>
    </row>
    <row r="175" ht="15.75" customHeight="1">
      <c r="A175" s="190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GD175" s="211"/>
      <c r="GE175" s="211"/>
      <c r="GF175" s="211"/>
      <c r="GG175" s="211"/>
      <c r="GH175" s="211"/>
      <c r="GI175" s="211"/>
      <c r="GJ175" s="211"/>
      <c r="GK175" s="211"/>
      <c r="GL175" s="211"/>
      <c r="GM175" s="211"/>
      <c r="GN175" s="211"/>
      <c r="GO175" s="211"/>
      <c r="GP175" s="211"/>
      <c r="GQ175" s="211"/>
      <c r="GR175" s="211"/>
      <c r="GS175" s="211"/>
      <c r="GT175" s="211"/>
      <c r="GU175" s="211"/>
      <c r="GV175" s="211"/>
      <c r="GW175" s="211"/>
      <c r="GX175" s="211"/>
      <c r="GY175" s="211"/>
      <c r="GZ175" s="210"/>
      <c r="HA175" s="210"/>
      <c r="HB175" s="210"/>
      <c r="HC175" s="210"/>
      <c r="HD175" s="210"/>
      <c r="HE175" s="210"/>
      <c r="HF175" s="210"/>
      <c r="HG175" s="210"/>
      <c r="HH175" s="210"/>
      <c r="HI175" s="210"/>
      <c r="HJ175" s="210"/>
      <c r="HK175" s="210"/>
      <c r="HL175" s="210"/>
      <c r="HM175" s="210"/>
      <c r="HN175" s="195"/>
      <c r="HO175" s="195"/>
      <c r="HP175" s="195"/>
      <c r="HQ175" s="196"/>
      <c r="HR175" s="196"/>
      <c r="HS175" s="196"/>
      <c r="HT175" s="196"/>
      <c r="HU175" s="196"/>
      <c r="HV175" s="196"/>
    </row>
    <row r="176" ht="15.75" customHeight="1">
      <c r="A176" s="190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GD176" s="211"/>
      <c r="GE176" s="211"/>
      <c r="GF176" s="211"/>
      <c r="GG176" s="211"/>
      <c r="GH176" s="211"/>
      <c r="GI176" s="211"/>
      <c r="GJ176" s="211"/>
      <c r="GK176" s="211"/>
      <c r="GL176" s="211"/>
      <c r="GM176" s="211"/>
      <c r="GN176" s="211"/>
      <c r="GO176" s="211"/>
      <c r="GP176" s="211"/>
      <c r="GQ176" s="211"/>
      <c r="GR176" s="211"/>
      <c r="GS176" s="211"/>
      <c r="GT176" s="211"/>
      <c r="GU176" s="211"/>
      <c r="GV176" s="211"/>
      <c r="GW176" s="211"/>
      <c r="GX176" s="211"/>
      <c r="GY176" s="211"/>
      <c r="GZ176" s="210"/>
      <c r="HA176" s="210"/>
      <c r="HB176" s="210"/>
      <c r="HC176" s="210"/>
      <c r="HD176" s="210"/>
      <c r="HE176" s="210"/>
      <c r="HF176" s="210"/>
      <c r="HG176" s="210"/>
      <c r="HH176" s="210"/>
      <c r="HI176" s="210"/>
      <c r="HJ176" s="210"/>
      <c r="HK176" s="210"/>
      <c r="HL176" s="210"/>
      <c r="HM176" s="210"/>
      <c r="HN176" s="195"/>
      <c r="HO176" s="195"/>
      <c r="HP176" s="195"/>
      <c r="HQ176" s="196"/>
      <c r="HR176" s="196"/>
      <c r="HS176" s="196"/>
      <c r="HT176" s="196"/>
      <c r="HU176" s="196"/>
      <c r="HV176" s="196"/>
    </row>
    <row r="177" ht="15.75" customHeight="1">
      <c r="A177" s="190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GD177" s="211"/>
      <c r="GE177" s="211"/>
      <c r="GF177" s="211"/>
      <c r="GG177" s="211"/>
      <c r="GH177" s="211"/>
      <c r="GI177" s="211"/>
      <c r="GJ177" s="211"/>
      <c r="GK177" s="211"/>
      <c r="GL177" s="211"/>
      <c r="GM177" s="211"/>
      <c r="GN177" s="211"/>
      <c r="GO177" s="211"/>
      <c r="GP177" s="211"/>
      <c r="GQ177" s="211"/>
      <c r="GR177" s="211"/>
      <c r="GS177" s="211"/>
      <c r="GT177" s="211"/>
      <c r="GU177" s="211"/>
      <c r="GV177" s="211"/>
      <c r="GW177" s="211"/>
      <c r="GX177" s="211"/>
      <c r="GY177" s="211"/>
      <c r="GZ177" s="210"/>
      <c r="HA177" s="210"/>
      <c r="HB177" s="210"/>
      <c r="HC177" s="210"/>
      <c r="HD177" s="210"/>
      <c r="HE177" s="210"/>
      <c r="HF177" s="210"/>
      <c r="HG177" s="210"/>
      <c r="HH177" s="210"/>
      <c r="HI177" s="210"/>
      <c r="HJ177" s="210"/>
      <c r="HK177" s="210"/>
      <c r="HL177" s="210"/>
      <c r="HM177" s="210"/>
      <c r="HN177" s="195"/>
      <c r="HO177" s="195"/>
      <c r="HP177" s="195"/>
      <c r="HQ177" s="196"/>
      <c r="HR177" s="196"/>
      <c r="HS177" s="196"/>
      <c r="HT177" s="196"/>
      <c r="HU177" s="196"/>
      <c r="HV177" s="196"/>
    </row>
    <row r="178" ht="15.75" customHeight="1">
      <c r="A178" s="190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GD178" s="211"/>
      <c r="GE178" s="211"/>
      <c r="GF178" s="211"/>
      <c r="GG178" s="211"/>
      <c r="GH178" s="211"/>
      <c r="GI178" s="211"/>
      <c r="GJ178" s="211"/>
      <c r="GK178" s="211"/>
      <c r="GL178" s="211"/>
      <c r="GM178" s="211"/>
      <c r="GN178" s="211"/>
      <c r="GO178" s="211"/>
      <c r="GP178" s="211"/>
      <c r="GQ178" s="211"/>
      <c r="GR178" s="211"/>
      <c r="GS178" s="211"/>
      <c r="GT178" s="211"/>
      <c r="GU178" s="211"/>
      <c r="GV178" s="211"/>
      <c r="GW178" s="211"/>
      <c r="GX178" s="211"/>
      <c r="GY178" s="211"/>
      <c r="GZ178" s="210"/>
      <c r="HA178" s="210"/>
      <c r="HB178" s="210"/>
      <c r="HC178" s="210"/>
      <c r="HD178" s="210"/>
      <c r="HE178" s="210"/>
      <c r="HF178" s="210"/>
      <c r="HG178" s="210"/>
      <c r="HH178" s="210"/>
      <c r="HI178" s="210"/>
      <c r="HJ178" s="210"/>
      <c r="HK178" s="210"/>
      <c r="HL178" s="210"/>
      <c r="HM178" s="210"/>
      <c r="HN178" s="195"/>
      <c r="HO178" s="195"/>
      <c r="HP178" s="195"/>
      <c r="HQ178" s="196"/>
      <c r="HR178" s="196"/>
      <c r="HS178" s="196"/>
      <c r="HT178" s="196"/>
      <c r="HU178" s="196"/>
      <c r="HV178" s="196"/>
    </row>
    <row r="179" ht="15.75" customHeight="1">
      <c r="A179" s="190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GD179" s="211"/>
      <c r="GE179" s="211"/>
      <c r="GF179" s="211"/>
      <c r="GG179" s="211"/>
      <c r="GH179" s="211"/>
      <c r="GI179" s="211"/>
      <c r="GJ179" s="211"/>
      <c r="GK179" s="211"/>
      <c r="GL179" s="211"/>
      <c r="GM179" s="211"/>
      <c r="GN179" s="211"/>
      <c r="GO179" s="211"/>
      <c r="GP179" s="211"/>
      <c r="GQ179" s="211"/>
      <c r="GR179" s="211"/>
      <c r="GS179" s="211"/>
      <c r="GT179" s="211"/>
      <c r="GU179" s="211"/>
      <c r="GV179" s="211"/>
      <c r="GW179" s="211"/>
      <c r="GX179" s="211"/>
      <c r="GY179" s="211"/>
      <c r="GZ179" s="210"/>
      <c r="HA179" s="210"/>
      <c r="HB179" s="210"/>
      <c r="HC179" s="210"/>
      <c r="HD179" s="210"/>
      <c r="HE179" s="210"/>
      <c r="HF179" s="210"/>
      <c r="HG179" s="210"/>
      <c r="HH179" s="210"/>
      <c r="HI179" s="210"/>
      <c r="HJ179" s="210"/>
      <c r="HK179" s="210"/>
      <c r="HL179" s="210"/>
      <c r="HM179" s="210"/>
      <c r="HN179" s="195"/>
      <c r="HO179" s="195"/>
      <c r="HP179" s="195"/>
      <c r="HQ179" s="196"/>
      <c r="HR179" s="196"/>
      <c r="HS179" s="196"/>
      <c r="HT179" s="196"/>
      <c r="HU179" s="196"/>
      <c r="HV179" s="196"/>
    </row>
    <row r="180" ht="15.75" customHeight="1">
      <c r="A180" s="190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GD180" s="211"/>
      <c r="GE180" s="211"/>
      <c r="GF180" s="211"/>
      <c r="GG180" s="211"/>
      <c r="GH180" s="211"/>
      <c r="GI180" s="211"/>
      <c r="GJ180" s="211"/>
      <c r="GK180" s="211"/>
      <c r="GL180" s="211"/>
      <c r="GM180" s="211"/>
      <c r="GN180" s="211"/>
      <c r="GO180" s="211"/>
      <c r="GP180" s="211"/>
      <c r="GQ180" s="211"/>
      <c r="GR180" s="211"/>
      <c r="GS180" s="211"/>
      <c r="GT180" s="211"/>
      <c r="GU180" s="211"/>
      <c r="GV180" s="211"/>
      <c r="GW180" s="211"/>
      <c r="GX180" s="211"/>
      <c r="GY180" s="211"/>
      <c r="GZ180" s="210"/>
      <c r="HA180" s="210"/>
      <c r="HB180" s="210"/>
      <c r="HC180" s="210"/>
      <c r="HD180" s="210"/>
      <c r="HE180" s="210"/>
      <c r="HF180" s="210"/>
      <c r="HG180" s="210"/>
      <c r="HH180" s="210"/>
      <c r="HI180" s="210"/>
      <c r="HJ180" s="210"/>
      <c r="HK180" s="210"/>
      <c r="HL180" s="210"/>
      <c r="HM180" s="210"/>
      <c r="HN180" s="195"/>
      <c r="HO180" s="195"/>
      <c r="HP180" s="195"/>
      <c r="HQ180" s="196"/>
      <c r="HR180" s="196"/>
      <c r="HS180" s="196"/>
      <c r="HT180" s="196"/>
      <c r="HU180" s="196"/>
      <c r="HV180" s="196"/>
    </row>
    <row r="181" ht="15.75" customHeight="1">
      <c r="A181" s="190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GD181" s="211"/>
      <c r="GE181" s="211"/>
      <c r="GF181" s="211"/>
      <c r="GG181" s="211"/>
      <c r="GH181" s="211"/>
      <c r="GI181" s="211"/>
      <c r="GJ181" s="211"/>
      <c r="GK181" s="211"/>
      <c r="GL181" s="211"/>
      <c r="GM181" s="211"/>
      <c r="GN181" s="211"/>
      <c r="GO181" s="211"/>
      <c r="GP181" s="211"/>
      <c r="GQ181" s="211"/>
      <c r="GR181" s="211"/>
      <c r="GS181" s="211"/>
      <c r="GT181" s="211"/>
      <c r="GU181" s="211"/>
      <c r="GV181" s="211"/>
      <c r="GW181" s="211"/>
      <c r="GX181" s="211"/>
      <c r="GY181" s="211"/>
      <c r="GZ181" s="210"/>
      <c r="HA181" s="210"/>
      <c r="HB181" s="210"/>
      <c r="HC181" s="210"/>
      <c r="HD181" s="210"/>
      <c r="HE181" s="210"/>
      <c r="HF181" s="210"/>
      <c r="HG181" s="210"/>
      <c r="HH181" s="210"/>
      <c r="HI181" s="210"/>
      <c r="HJ181" s="210"/>
      <c r="HK181" s="210"/>
      <c r="HL181" s="210"/>
      <c r="HM181" s="210"/>
      <c r="HN181" s="195"/>
      <c r="HO181" s="195"/>
      <c r="HP181" s="195"/>
      <c r="HQ181" s="196"/>
      <c r="HR181" s="196"/>
      <c r="HS181" s="196"/>
      <c r="HT181" s="196"/>
      <c r="HU181" s="196"/>
      <c r="HV181" s="196"/>
    </row>
    <row r="182" ht="15.75" customHeight="1">
      <c r="A182" s="190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GD182" s="211"/>
      <c r="GE182" s="211"/>
      <c r="GF182" s="211"/>
      <c r="GG182" s="211"/>
      <c r="GH182" s="211"/>
      <c r="GI182" s="211"/>
      <c r="GJ182" s="211"/>
      <c r="GK182" s="211"/>
      <c r="GL182" s="211"/>
      <c r="GM182" s="211"/>
      <c r="GN182" s="211"/>
      <c r="GO182" s="211"/>
      <c r="GP182" s="211"/>
      <c r="GQ182" s="211"/>
      <c r="GR182" s="211"/>
      <c r="GS182" s="211"/>
      <c r="GT182" s="211"/>
      <c r="GU182" s="211"/>
      <c r="GV182" s="211"/>
      <c r="GW182" s="211"/>
      <c r="GX182" s="211"/>
      <c r="GY182" s="211"/>
      <c r="GZ182" s="210"/>
      <c r="HA182" s="210"/>
      <c r="HB182" s="210"/>
      <c r="HC182" s="210"/>
      <c r="HD182" s="210"/>
      <c r="HE182" s="210"/>
      <c r="HF182" s="210"/>
      <c r="HG182" s="210"/>
      <c r="HH182" s="210"/>
      <c r="HI182" s="210"/>
      <c r="HJ182" s="210"/>
      <c r="HK182" s="210"/>
      <c r="HL182" s="210"/>
      <c r="HM182" s="210"/>
      <c r="HN182" s="195"/>
      <c r="HO182" s="195"/>
      <c r="HP182" s="195"/>
      <c r="HQ182" s="196"/>
      <c r="HR182" s="196"/>
      <c r="HS182" s="196"/>
      <c r="HT182" s="196"/>
      <c r="HU182" s="196"/>
      <c r="HV182" s="196"/>
    </row>
    <row r="183" ht="15.75" customHeight="1">
      <c r="A183" s="190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GD183" s="211"/>
      <c r="GE183" s="211"/>
      <c r="GF183" s="211"/>
      <c r="GG183" s="211"/>
      <c r="GH183" s="211"/>
      <c r="GI183" s="211"/>
      <c r="GJ183" s="211"/>
      <c r="GK183" s="211"/>
      <c r="GL183" s="211"/>
      <c r="GM183" s="211"/>
      <c r="GN183" s="211"/>
      <c r="GO183" s="211"/>
      <c r="GP183" s="211"/>
      <c r="GQ183" s="211"/>
      <c r="GR183" s="211"/>
      <c r="GS183" s="211"/>
      <c r="GT183" s="211"/>
      <c r="GU183" s="211"/>
      <c r="GV183" s="211"/>
      <c r="GW183" s="211"/>
      <c r="GX183" s="211"/>
      <c r="GY183" s="211"/>
      <c r="GZ183" s="210"/>
      <c r="HA183" s="210"/>
      <c r="HB183" s="210"/>
      <c r="HC183" s="210"/>
      <c r="HD183" s="210"/>
      <c r="HE183" s="210"/>
      <c r="HF183" s="210"/>
      <c r="HG183" s="210"/>
      <c r="HH183" s="210"/>
      <c r="HI183" s="210"/>
      <c r="HJ183" s="210"/>
      <c r="HK183" s="210"/>
      <c r="HL183" s="210"/>
      <c r="HM183" s="210"/>
      <c r="HN183" s="195"/>
      <c r="HO183" s="195"/>
      <c r="HP183" s="195"/>
      <c r="HQ183" s="196"/>
      <c r="HR183" s="196"/>
      <c r="HS183" s="196"/>
      <c r="HT183" s="196"/>
      <c r="HU183" s="196"/>
      <c r="HV183" s="196"/>
    </row>
    <row r="184" ht="15.75" customHeight="1">
      <c r="A184" s="190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GD184" s="211"/>
      <c r="GE184" s="211"/>
      <c r="GF184" s="211"/>
      <c r="GG184" s="211"/>
      <c r="GH184" s="211"/>
      <c r="GI184" s="211"/>
      <c r="GJ184" s="211"/>
      <c r="GK184" s="211"/>
      <c r="GL184" s="211"/>
      <c r="GM184" s="211"/>
      <c r="GN184" s="211"/>
      <c r="GO184" s="211"/>
      <c r="GP184" s="211"/>
      <c r="GQ184" s="211"/>
      <c r="GR184" s="211"/>
      <c r="GS184" s="211"/>
      <c r="GT184" s="211"/>
      <c r="GU184" s="211"/>
      <c r="GV184" s="211"/>
      <c r="GW184" s="211"/>
      <c r="GX184" s="211"/>
      <c r="GY184" s="211"/>
      <c r="GZ184" s="210"/>
      <c r="HA184" s="210"/>
      <c r="HB184" s="210"/>
      <c r="HC184" s="210"/>
      <c r="HD184" s="210"/>
      <c r="HE184" s="210"/>
      <c r="HF184" s="210"/>
      <c r="HG184" s="210"/>
      <c r="HH184" s="210"/>
      <c r="HI184" s="210"/>
      <c r="HJ184" s="210"/>
      <c r="HK184" s="210"/>
      <c r="HL184" s="210"/>
      <c r="HM184" s="210"/>
      <c r="HN184" s="195"/>
      <c r="HO184" s="195"/>
      <c r="HP184" s="195"/>
      <c r="HQ184" s="196"/>
      <c r="HR184" s="196"/>
      <c r="HS184" s="196"/>
      <c r="HT184" s="196"/>
      <c r="HU184" s="196"/>
      <c r="HV184" s="196"/>
    </row>
    <row r="185" ht="15.75" customHeight="1">
      <c r="A185" s="190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GD185" s="211"/>
      <c r="GE185" s="211"/>
      <c r="GF185" s="211"/>
      <c r="GG185" s="211"/>
      <c r="GH185" s="211"/>
      <c r="GI185" s="211"/>
      <c r="GJ185" s="211"/>
      <c r="GK185" s="211"/>
      <c r="GL185" s="211"/>
      <c r="GM185" s="211"/>
      <c r="GN185" s="211"/>
      <c r="GO185" s="211"/>
      <c r="GP185" s="211"/>
      <c r="GQ185" s="211"/>
      <c r="GR185" s="211"/>
      <c r="GS185" s="211"/>
      <c r="GT185" s="211"/>
      <c r="GU185" s="211"/>
      <c r="GV185" s="211"/>
      <c r="GW185" s="211"/>
      <c r="GX185" s="211"/>
      <c r="GY185" s="211"/>
      <c r="GZ185" s="210"/>
      <c r="HA185" s="210"/>
      <c r="HB185" s="210"/>
      <c r="HC185" s="210"/>
      <c r="HD185" s="210"/>
      <c r="HE185" s="210"/>
      <c r="HF185" s="210"/>
      <c r="HG185" s="210"/>
      <c r="HH185" s="210"/>
      <c r="HI185" s="210"/>
      <c r="HJ185" s="210"/>
      <c r="HK185" s="210"/>
      <c r="HL185" s="210"/>
      <c r="HM185" s="210"/>
      <c r="HN185" s="195"/>
      <c r="HO185" s="195"/>
      <c r="HP185" s="195"/>
      <c r="HQ185" s="196"/>
      <c r="HR185" s="196"/>
      <c r="HS185" s="196"/>
      <c r="HT185" s="196"/>
      <c r="HU185" s="196"/>
      <c r="HV185" s="196"/>
    </row>
    <row r="186" ht="15.75" customHeight="1">
      <c r="A186" s="190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GD186" s="211"/>
      <c r="GE186" s="211"/>
      <c r="GF186" s="211"/>
      <c r="GG186" s="211"/>
      <c r="GH186" s="211"/>
      <c r="GI186" s="211"/>
      <c r="GJ186" s="211"/>
      <c r="GK186" s="211"/>
      <c r="GL186" s="211"/>
      <c r="GM186" s="211"/>
      <c r="GN186" s="211"/>
      <c r="GO186" s="211"/>
      <c r="GP186" s="211"/>
      <c r="GQ186" s="211"/>
      <c r="GR186" s="211"/>
      <c r="GS186" s="211"/>
      <c r="GT186" s="211"/>
      <c r="GU186" s="211"/>
      <c r="GV186" s="211"/>
      <c r="GW186" s="211"/>
      <c r="GX186" s="211"/>
      <c r="GY186" s="211"/>
      <c r="GZ186" s="210"/>
      <c r="HA186" s="210"/>
      <c r="HB186" s="210"/>
      <c r="HC186" s="210"/>
      <c r="HD186" s="210"/>
      <c r="HE186" s="210"/>
      <c r="HF186" s="210"/>
      <c r="HG186" s="210"/>
      <c r="HH186" s="210"/>
      <c r="HI186" s="210"/>
      <c r="HJ186" s="210"/>
      <c r="HK186" s="210"/>
      <c r="HL186" s="210"/>
      <c r="HM186" s="210"/>
      <c r="HN186" s="195"/>
      <c r="HO186" s="195"/>
      <c r="HP186" s="195"/>
      <c r="HQ186" s="196"/>
      <c r="HR186" s="196"/>
      <c r="HS186" s="196"/>
      <c r="HT186" s="196"/>
      <c r="HU186" s="196"/>
      <c r="HV186" s="196"/>
    </row>
    <row r="187" ht="15.75" customHeight="1">
      <c r="A187" s="190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GD187" s="211"/>
      <c r="GE187" s="211"/>
      <c r="GF187" s="211"/>
      <c r="GG187" s="211"/>
      <c r="GH187" s="211"/>
      <c r="GI187" s="211"/>
      <c r="GJ187" s="211"/>
      <c r="GK187" s="211"/>
      <c r="GL187" s="211"/>
      <c r="GM187" s="211"/>
      <c r="GN187" s="211"/>
      <c r="GO187" s="211"/>
      <c r="GP187" s="211"/>
      <c r="GQ187" s="211"/>
      <c r="GR187" s="211"/>
      <c r="GS187" s="211"/>
      <c r="GT187" s="211"/>
      <c r="GU187" s="211"/>
      <c r="GV187" s="211"/>
      <c r="GW187" s="211"/>
      <c r="GX187" s="211"/>
      <c r="GY187" s="211"/>
      <c r="GZ187" s="210"/>
      <c r="HA187" s="210"/>
      <c r="HB187" s="210"/>
      <c r="HC187" s="210"/>
      <c r="HD187" s="210"/>
      <c r="HE187" s="210"/>
      <c r="HF187" s="210"/>
      <c r="HG187" s="210"/>
      <c r="HH187" s="210"/>
      <c r="HI187" s="210"/>
      <c r="HJ187" s="210"/>
      <c r="HK187" s="210"/>
      <c r="HL187" s="210"/>
      <c r="HM187" s="210"/>
      <c r="HN187" s="195"/>
      <c r="HO187" s="195"/>
      <c r="HP187" s="195"/>
      <c r="HQ187" s="196"/>
      <c r="HR187" s="196"/>
      <c r="HS187" s="196"/>
      <c r="HT187" s="196"/>
      <c r="HU187" s="196"/>
      <c r="HV187" s="196"/>
    </row>
    <row r="188" ht="15.75" customHeight="1">
      <c r="A188" s="190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GD188" s="211"/>
      <c r="GE188" s="211"/>
      <c r="GF188" s="211"/>
      <c r="GG188" s="211"/>
      <c r="GH188" s="211"/>
      <c r="GI188" s="211"/>
      <c r="GJ188" s="211"/>
      <c r="GK188" s="211"/>
      <c r="GL188" s="211"/>
      <c r="GM188" s="211"/>
      <c r="GN188" s="211"/>
      <c r="GO188" s="211"/>
      <c r="GP188" s="211"/>
      <c r="GQ188" s="211"/>
      <c r="GR188" s="211"/>
      <c r="GS188" s="211"/>
      <c r="GT188" s="211"/>
      <c r="GU188" s="211"/>
      <c r="GV188" s="211"/>
      <c r="GW188" s="211"/>
      <c r="GX188" s="211"/>
      <c r="GY188" s="211"/>
      <c r="GZ188" s="210"/>
      <c r="HA188" s="210"/>
      <c r="HB188" s="210"/>
      <c r="HC188" s="210"/>
      <c r="HD188" s="210"/>
      <c r="HE188" s="210"/>
      <c r="HF188" s="210"/>
      <c r="HG188" s="210"/>
      <c r="HH188" s="210"/>
      <c r="HI188" s="210"/>
      <c r="HJ188" s="210"/>
      <c r="HK188" s="210"/>
      <c r="HL188" s="210"/>
      <c r="HM188" s="210"/>
      <c r="HN188" s="195"/>
      <c r="HO188" s="195"/>
      <c r="HP188" s="195"/>
      <c r="HQ188" s="196"/>
      <c r="HR188" s="196"/>
      <c r="HS188" s="196"/>
      <c r="HT188" s="196"/>
      <c r="HU188" s="196"/>
      <c r="HV188" s="196"/>
    </row>
    <row r="189" ht="15.75" customHeight="1">
      <c r="A189" s="190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GD189" s="211"/>
      <c r="GE189" s="211"/>
      <c r="GF189" s="211"/>
      <c r="GG189" s="211"/>
      <c r="GH189" s="211"/>
      <c r="GI189" s="211"/>
      <c r="GJ189" s="211"/>
      <c r="GK189" s="211"/>
      <c r="GL189" s="211"/>
      <c r="GM189" s="211"/>
      <c r="GN189" s="211"/>
      <c r="GO189" s="211"/>
      <c r="GP189" s="211"/>
      <c r="GQ189" s="211"/>
      <c r="GR189" s="211"/>
      <c r="GS189" s="211"/>
      <c r="GT189" s="211"/>
      <c r="GU189" s="211"/>
      <c r="GV189" s="211"/>
      <c r="GW189" s="211"/>
      <c r="GX189" s="211"/>
      <c r="GY189" s="211"/>
      <c r="GZ189" s="210"/>
      <c r="HA189" s="210"/>
      <c r="HB189" s="210"/>
      <c r="HC189" s="210"/>
      <c r="HD189" s="210"/>
      <c r="HE189" s="210"/>
      <c r="HF189" s="210"/>
      <c r="HG189" s="210"/>
      <c r="HH189" s="210"/>
      <c r="HI189" s="210"/>
      <c r="HJ189" s="210"/>
      <c r="HK189" s="210"/>
      <c r="HL189" s="210"/>
      <c r="HM189" s="210"/>
      <c r="HN189" s="195"/>
      <c r="HO189" s="195"/>
      <c r="HP189" s="195"/>
      <c r="HQ189" s="196"/>
      <c r="HR189" s="196"/>
      <c r="HS189" s="196"/>
      <c r="HT189" s="196"/>
      <c r="HU189" s="196"/>
      <c r="HV189" s="196"/>
    </row>
    <row r="190" ht="15.75" customHeight="1">
      <c r="A190" s="190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GD190" s="211"/>
      <c r="GE190" s="211"/>
      <c r="GF190" s="211"/>
      <c r="GG190" s="211"/>
      <c r="GH190" s="211"/>
      <c r="GI190" s="211"/>
      <c r="GJ190" s="211"/>
      <c r="GK190" s="211"/>
      <c r="GL190" s="211"/>
      <c r="GM190" s="211"/>
      <c r="GN190" s="211"/>
      <c r="GO190" s="211"/>
      <c r="GP190" s="211"/>
      <c r="GQ190" s="211"/>
      <c r="GR190" s="211"/>
      <c r="GS190" s="211"/>
      <c r="GT190" s="211"/>
      <c r="GU190" s="211"/>
      <c r="GV190" s="211"/>
      <c r="GW190" s="211"/>
      <c r="GX190" s="211"/>
      <c r="GY190" s="211"/>
      <c r="GZ190" s="210"/>
      <c r="HA190" s="210"/>
      <c r="HB190" s="210"/>
      <c r="HC190" s="210"/>
      <c r="HD190" s="210"/>
      <c r="HE190" s="210"/>
      <c r="HF190" s="210"/>
      <c r="HG190" s="210"/>
      <c r="HH190" s="210"/>
      <c r="HI190" s="210"/>
      <c r="HJ190" s="210"/>
      <c r="HK190" s="210"/>
      <c r="HL190" s="210"/>
      <c r="HM190" s="210"/>
      <c r="HN190" s="195"/>
      <c r="HO190" s="195"/>
      <c r="HP190" s="195"/>
      <c r="HQ190" s="196"/>
      <c r="HR190" s="196"/>
      <c r="HS190" s="196"/>
      <c r="HT190" s="196"/>
      <c r="HU190" s="196"/>
      <c r="HV190" s="196"/>
    </row>
    <row r="191" ht="15.75" customHeight="1">
      <c r="A191" s="190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GD191" s="211"/>
      <c r="GE191" s="211"/>
      <c r="GF191" s="211"/>
      <c r="GG191" s="211"/>
      <c r="GH191" s="211"/>
      <c r="GI191" s="211"/>
      <c r="GJ191" s="211"/>
      <c r="GK191" s="211"/>
      <c r="GL191" s="211"/>
      <c r="GM191" s="211"/>
      <c r="GN191" s="211"/>
      <c r="GO191" s="211"/>
      <c r="GP191" s="211"/>
      <c r="GQ191" s="211"/>
      <c r="GR191" s="211"/>
      <c r="GS191" s="211"/>
      <c r="GT191" s="211"/>
      <c r="GU191" s="211"/>
      <c r="GV191" s="211"/>
      <c r="GW191" s="211"/>
      <c r="GX191" s="211"/>
      <c r="GY191" s="211"/>
      <c r="GZ191" s="210"/>
      <c r="HA191" s="210"/>
      <c r="HB191" s="210"/>
      <c r="HC191" s="210"/>
      <c r="HD191" s="210"/>
      <c r="HE191" s="210"/>
      <c r="HF191" s="210"/>
      <c r="HG191" s="210"/>
      <c r="HH191" s="210"/>
      <c r="HI191" s="210"/>
      <c r="HJ191" s="210"/>
      <c r="HK191" s="210"/>
      <c r="HL191" s="210"/>
      <c r="HM191" s="210"/>
      <c r="HN191" s="195"/>
      <c r="HO191" s="195"/>
      <c r="HP191" s="195"/>
      <c r="HQ191" s="196"/>
      <c r="HR191" s="196"/>
      <c r="HS191" s="196"/>
      <c r="HT191" s="196"/>
      <c r="HU191" s="196"/>
      <c r="HV191" s="196"/>
    </row>
    <row r="192" ht="15.75" customHeight="1">
      <c r="A192" s="190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GD192" s="211"/>
      <c r="GE192" s="211"/>
      <c r="GF192" s="211"/>
      <c r="GG192" s="211"/>
      <c r="GH192" s="211"/>
      <c r="GI192" s="211"/>
      <c r="GJ192" s="211"/>
      <c r="GK192" s="211"/>
      <c r="GL192" s="211"/>
      <c r="GM192" s="211"/>
      <c r="GN192" s="211"/>
      <c r="GO192" s="211"/>
      <c r="GP192" s="211"/>
      <c r="GQ192" s="211"/>
      <c r="GR192" s="211"/>
      <c r="GS192" s="211"/>
      <c r="GT192" s="211"/>
      <c r="GU192" s="211"/>
      <c r="GV192" s="211"/>
      <c r="GW192" s="211"/>
      <c r="GX192" s="211"/>
      <c r="GY192" s="211"/>
      <c r="GZ192" s="210"/>
      <c r="HA192" s="210"/>
      <c r="HB192" s="210"/>
      <c r="HC192" s="210"/>
      <c r="HD192" s="210"/>
      <c r="HE192" s="210"/>
      <c r="HF192" s="210"/>
      <c r="HG192" s="210"/>
      <c r="HH192" s="210"/>
      <c r="HI192" s="210"/>
      <c r="HJ192" s="210"/>
      <c r="HK192" s="210"/>
      <c r="HL192" s="210"/>
      <c r="HM192" s="210"/>
      <c r="HN192" s="195"/>
      <c r="HO192" s="195"/>
      <c r="HP192" s="195"/>
      <c r="HQ192" s="196"/>
      <c r="HR192" s="196"/>
      <c r="HS192" s="196"/>
      <c r="HT192" s="196"/>
      <c r="HU192" s="196"/>
      <c r="HV192" s="196"/>
    </row>
    <row r="193" ht="15.75" customHeight="1">
      <c r="A193" s="190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GD193" s="211"/>
      <c r="GE193" s="211"/>
      <c r="GF193" s="211"/>
      <c r="GG193" s="211"/>
      <c r="GH193" s="211"/>
      <c r="GI193" s="211"/>
      <c r="GJ193" s="211"/>
      <c r="GK193" s="211"/>
      <c r="GL193" s="211"/>
      <c r="GM193" s="211"/>
      <c r="GN193" s="211"/>
      <c r="GO193" s="211"/>
      <c r="GP193" s="211"/>
      <c r="GQ193" s="211"/>
      <c r="GR193" s="211"/>
      <c r="GS193" s="211"/>
      <c r="GT193" s="211"/>
      <c r="GU193" s="211"/>
      <c r="GV193" s="211"/>
      <c r="GW193" s="211"/>
      <c r="GX193" s="211"/>
      <c r="GY193" s="211"/>
      <c r="GZ193" s="210"/>
      <c r="HA193" s="210"/>
      <c r="HB193" s="210"/>
      <c r="HC193" s="210"/>
      <c r="HD193" s="210"/>
      <c r="HE193" s="210"/>
      <c r="HF193" s="210"/>
      <c r="HG193" s="210"/>
      <c r="HH193" s="210"/>
      <c r="HI193" s="210"/>
      <c r="HJ193" s="210"/>
      <c r="HK193" s="210"/>
      <c r="HL193" s="210"/>
      <c r="HM193" s="210"/>
      <c r="HN193" s="195"/>
      <c r="HO193" s="195"/>
      <c r="HP193" s="195"/>
      <c r="HQ193" s="196"/>
      <c r="HR193" s="196"/>
      <c r="HS193" s="196"/>
      <c r="HT193" s="196"/>
      <c r="HU193" s="196"/>
      <c r="HV193" s="196"/>
    </row>
    <row r="194" ht="15.75" customHeight="1">
      <c r="A194" s="190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GD194" s="211"/>
      <c r="GE194" s="211"/>
      <c r="GF194" s="211"/>
      <c r="GG194" s="211"/>
      <c r="GH194" s="211"/>
      <c r="GI194" s="211"/>
      <c r="GJ194" s="211"/>
      <c r="GK194" s="211"/>
      <c r="GL194" s="211"/>
      <c r="GM194" s="211"/>
      <c r="GN194" s="211"/>
      <c r="GO194" s="211"/>
      <c r="GP194" s="211"/>
      <c r="GQ194" s="211"/>
      <c r="GR194" s="211"/>
      <c r="GS194" s="211"/>
      <c r="GT194" s="211"/>
      <c r="GU194" s="211"/>
      <c r="GV194" s="211"/>
      <c r="GW194" s="211"/>
      <c r="GX194" s="211"/>
      <c r="GY194" s="211"/>
      <c r="GZ194" s="210"/>
      <c r="HA194" s="210"/>
      <c r="HB194" s="210"/>
      <c r="HC194" s="210"/>
      <c r="HD194" s="210"/>
      <c r="HE194" s="210"/>
      <c r="HF194" s="210"/>
      <c r="HG194" s="210"/>
      <c r="HH194" s="210"/>
      <c r="HI194" s="210"/>
      <c r="HJ194" s="210"/>
      <c r="HK194" s="210"/>
      <c r="HL194" s="210"/>
      <c r="HM194" s="210"/>
      <c r="HN194" s="195"/>
      <c r="HO194" s="195"/>
      <c r="HP194" s="195"/>
      <c r="HQ194" s="196"/>
      <c r="HR194" s="196"/>
      <c r="HS194" s="196"/>
      <c r="HT194" s="196"/>
      <c r="HU194" s="196"/>
      <c r="HV194" s="196"/>
    </row>
    <row r="195" ht="15.75" customHeight="1">
      <c r="A195" s="190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GD195" s="211"/>
      <c r="GE195" s="211"/>
      <c r="GF195" s="211"/>
      <c r="GG195" s="211"/>
      <c r="GH195" s="211"/>
      <c r="GI195" s="211"/>
      <c r="GJ195" s="211"/>
      <c r="GK195" s="211"/>
      <c r="GL195" s="211"/>
      <c r="GM195" s="211"/>
      <c r="GN195" s="211"/>
      <c r="GO195" s="211"/>
      <c r="GP195" s="211"/>
      <c r="GQ195" s="211"/>
      <c r="GR195" s="211"/>
      <c r="GS195" s="211"/>
      <c r="GT195" s="211"/>
      <c r="GU195" s="211"/>
      <c r="GV195" s="211"/>
      <c r="GW195" s="211"/>
      <c r="GX195" s="211"/>
      <c r="GY195" s="211"/>
      <c r="GZ195" s="210"/>
      <c r="HA195" s="210"/>
      <c r="HB195" s="210"/>
      <c r="HC195" s="210"/>
      <c r="HD195" s="210"/>
      <c r="HE195" s="210"/>
      <c r="HF195" s="210"/>
      <c r="HG195" s="210"/>
      <c r="HH195" s="210"/>
      <c r="HI195" s="210"/>
      <c r="HJ195" s="210"/>
      <c r="HK195" s="210"/>
      <c r="HL195" s="210"/>
      <c r="HM195" s="210"/>
      <c r="HN195" s="195"/>
      <c r="HO195" s="195"/>
      <c r="HP195" s="195"/>
      <c r="HQ195" s="196"/>
      <c r="HR195" s="196"/>
      <c r="HS195" s="196"/>
      <c r="HT195" s="196"/>
      <c r="HU195" s="196"/>
      <c r="HV195" s="196"/>
    </row>
    <row r="196" ht="15.75" customHeight="1">
      <c r="A196" s="190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GD196" s="211"/>
      <c r="GE196" s="211"/>
      <c r="GF196" s="211"/>
      <c r="GG196" s="211"/>
      <c r="GH196" s="211"/>
      <c r="GI196" s="211"/>
      <c r="GJ196" s="211"/>
      <c r="GK196" s="211"/>
      <c r="GL196" s="211"/>
      <c r="GM196" s="211"/>
      <c r="GN196" s="211"/>
      <c r="GO196" s="211"/>
      <c r="GP196" s="211"/>
      <c r="GQ196" s="211"/>
      <c r="GR196" s="211"/>
      <c r="GS196" s="211"/>
      <c r="GT196" s="211"/>
      <c r="GU196" s="211"/>
      <c r="GV196" s="211"/>
      <c r="GW196" s="211"/>
      <c r="GX196" s="211"/>
      <c r="GY196" s="211"/>
      <c r="GZ196" s="210"/>
      <c r="HA196" s="210"/>
      <c r="HB196" s="210"/>
      <c r="HC196" s="210"/>
      <c r="HD196" s="210"/>
      <c r="HE196" s="210"/>
      <c r="HF196" s="210"/>
      <c r="HG196" s="210"/>
      <c r="HH196" s="210"/>
      <c r="HI196" s="210"/>
      <c r="HJ196" s="210"/>
      <c r="HK196" s="210"/>
      <c r="HL196" s="210"/>
      <c r="HM196" s="210"/>
      <c r="HN196" s="195"/>
      <c r="HO196" s="195"/>
      <c r="HP196" s="195"/>
      <c r="HQ196" s="196"/>
      <c r="HR196" s="196"/>
      <c r="HS196" s="196"/>
      <c r="HT196" s="196"/>
      <c r="HU196" s="196"/>
      <c r="HV196" s="196"/>
    </row>
    <row r="197" ht="15.75" customHeight="1">
      <c r="A197" s="190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GD197" s="211"/>
      <c r="GE197" s="211"/>
      <c r="GF197" s="211"/>
      <c r="GG197" s="211"/>
      <c r="GH197" s="211"/>
      <c r="GI197" s="211"/>
      <c r="GJ197" s="211"/>
      <c r="GK197" s="211"/>
      <c r="GL197" s="211"/>
      <c r="GM197" s="211"/>
      <c r="GN197" s="211"/>
      <c r="GO197" s="211"/>
      <c r="GP197" s="211"/>
      <c r="GQ197" s="211"/>
      <c r="GR197" s="211"/>
      <c r="GS197" s="211"/>
      <c r="GT197" s="211"/>
      <c r="GU197" s="211"/>
      <c r="GV197" s="211"/>
      <c r="GW197" s="211"/>
      <c r="GX197" s="211"/>
      <c r="GY197" s="211"/>
      <c r="GZ197" s="210"/>
      <c r="HA197" s="210"/>
      <c r="HB197" s="210"/>
      <c r="HC197" s="210"/>
      <c r="HD197" s="210"/>
      <c r="HE197" s="210"/>
      <c r="HF197" s="210"/>
      <c r="HG197" s="210"/>
      <c r="HH197" s="210"/>
      <c r="HI197" s="210"/>
      <c r="HJ197" s="210"/>
      <c r="HK197" s="210"/>
      <c r="HL197" s="210"/>
      <c r="HM197" s="210"/>
      <c r="HN197" s="195"/>
      <c r="HO197" s="195"/>
      <c r="HP197" s="195"/>
      <c r="HQ197" s="196"/>
      <c r="HR197" s="196"/>
      <c r="HS197" s="196"/>
      <c r="HT197" s="196"/>
      <c r="HU197" s="196"/>
      <c r="HV197" s="196"/>
    </row>
    <row r="198" ht="15.75" customHeight="1">
      <c r="A198" s="190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GD198" s="211"/>
      <c r="GE198" s="211"/>
      <c r="GF198" s="211"/>
      <c r="GG198" s="211"/>
      <c r="GH198" s="211"/>
      <c r="GI198" s="211"/>
      <c r="GJ198" s="211"/>
      <c r="GK198" s="211"/>
      <c r="GL198" s="211"/>
      <c r="GM198" s="211"/>
      <c r="GN198" s="211"/>
      <c r="GO198" s="211"/>
      <c r="GP198" s="211"/>
      <c r="GQ198" s="211"/>
      <c r="GR198" s="211"/>
      <c r="GS198" s="211"/>
      <c r="GT198" s="211"/>
      <c r="GU198" s="211"/>
      <c r="GV198" s="211"/>
      <c r="GW198" s="211"/>
      <c r="GX198" s="211"/>
      <c r="GY198" s="211"/>
      <c r="GZ198" s="210"/>
      <c r="HA198" s="210"/>
      <c r="HB198" s="210"/>
      <c r="HC198" s="210"/>
      <c r="HD198" s="210"/>
      <c r="HE198" s="210"/>
      <c r="HF198" s="210"/>
      <c r="HG198" s="210"/>
      <c r="HH198" s="210"/>
      <c r="HI198" s="210"/>
      <c r="HJ198" s="210"/>
      <c r="HK198" s="210"/>
      <c r="HL198" s="210"/>
      <c r="HM198" s="210"/>
      <c r="HN198" s="195"/>
      <c r="HO198" s="195"/>
      <c r="HP198" s="195"/>
      <c r="HQ198" s="196"/>
      <c r="HR198" s="196"/>
      <c r="HS198" s="196"/>
      <c r="HT198" s="196"/>
      <c r="HU198" s="196"/>
      <c r="HV198" s="196"/>
    </row>
    <row r="199" ht="15.75" customHeight="1">
      <c r="A199" s="190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GD199" s="211"/>
      <c r="GE199" s="211"/>
      <c r="GF199" s="211"/>
      <c r="GG199" s="211"/>
      <c r="GH199" s="211"/>
      <c r="GI199" s="211"/>
      <c r="GJ199" s="211"/>
      <c r="GK199" s="211"/>
      <c r="GL199" s="211"/>
      <c r="GM199" s="211"/>
      <c r="GN199" s="211"/>
      <c r="GO199" s="211"/>
      <c r="GP199" s="211"/>
      <c r="GQ199" s="211"/>
      <c r="GR199" s="211"/>
      <c r="GS199" s="211"/>
      <c r="GT199" s="211"/>
      <c r="GU199" s="211"/>
      <c r="GV199" s="211"/>
      <c r="GW199" s="211"/>
      <c r="GX199" s="211"/>
      <c r="GY199" s="211"/>
      <c r="GZ199" s="210"/>
      <c r="HA199" s="210"/>
      <c r="HB199" s="210"/>
      <c r="HC199" s="210"/>
      <c r="HD199" s="210"/>
      <c r="HE199" s="210"/>
      <c r="HF199" s="210"/>
      <c r="HG199" s="210"/>
      <c r="HH199" s="210"/>
      <c r="HI199" s="210"/>
      <c r="HJ199" s="210"/>
      <c r="HK199" s="210"/>
      <c r="HL199" s="210"/>
      <c r="HM199" s="210"/>
      <c r="HN199" s="195"/>
      <c r="HO199" s="195"/>
      <c r="HP199" s="195"/>
      <c r="HQ199" s="196"/>
      <c r="HR199" s="196"/>
      <c r="HS199" s="196"/>
      <c r="HT199" s="196"/>
      <c r="HU199" s="196"/>
      <c r="HV199" s="196"/>
    </row>
    <row r="200" ht="15.75" customHeight="1">
      <c r="A200" s="190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GD200" s="211"/>
      <c r="GE200" s="211"/>
      <c r="GF200" s="211"/>
      <c r="GG200" s="211"/>
      <c r="GH200" s="211"/>
      <c r="GI200" s="211"/>
      <c r="GJ200" s="211"/>
      <c r="GK200" s="211"/>
      <c r="GL200" s="211"/>
      <c r="GM200" s="211"/>
      <c r="GN200" s="211"/>
      <c r="GO200" s="211"/>
      <c r="GP200" s="211"/>
      <c r="GQ200" s="211"/>
      <c r="GR200" s="211"/>
      <c r="GS200" s="211"/>
      <c r="GT200" s="211"/>
      <c r="GU200" s="211"/>
      <c r="GV200" s="211"/>
      <c r="GW200" s="211"/>
      <c r="GX200" s="211"/>
      <c r="GY200" s="211"/>
      <c r="GZ200" s="210"/>
      <c r="HA200" s="210"/>
      <c r="HB200" s="210"/>
      <c r="HC200" s="210"/>
      <c r="HD200" s="210"/>
      <c r="HE200" s="210"/>
      <c r="HF200" s="210"/>
      <c r="HG200" s="210"/>
      <c r="HH200" s="210"/>
      <c r="HI200" s="210"/>
      <c r="HJ200" s="210"/>
      <c r="HK200" s="210"/>
      <c r="HL200" s="210"/>
      <c r="HM200" s="210"/>
      <c r="HN200" s="195"/>
      <c r="HO200" s="195"/>
      <c r="HP200" s="195"/>
      <c r="HQ200" s="196"/>
      <c r="HR200" s="196"/>
      <c r="HS200" s="196"/>
      <c r="HT200" s="196"/>
      <c r="HU200" s="196"/>
      <c r="HV200" s="196"/>
    </row>
    <row r="201" ht="15.75" customHeight="1">
      <c r="A201" s="190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GD201" s="211"/>
      <c r="GE201" s="211"/>
      <c r="GF201" s="211"/>
      <c r="GG201" s="211"/>
      <c r="GH201" s="211"/>
      <c r="GI201" s="211"/>
      <c r="GJ201" s="211"/>
      <c r="GK201" s="211"/>
      <c r="GL201" s="211"/>
      <c r="GM201" s="211"/>
      <c r="GN201" s="211"/>
      <c r="GO201" s="211"/>
      <c r="GP201" s="211"/>
      <c r="GQ201" s="211"/>
      <c r="GR201" s="211"/>
      <c r="GS201" s="211"/>
      <c r="GT201" s="211"/>
      <c r="GU201" s="211"/>
      <c r="GV201" s="211"/>
      <c r="GW201" s="211"/>
      <c r="GX201" s="211"/>
      <c r="GY201" s="211"/>
      <c r="GZ201" s="210"/>
      <c r="HA201" s="210"/>
      <c r="HB201" s="210"/>
      <c r="HC201" s="210"/>
      <c r="HD201" s="210"/>
      <c r="HE201" s="210"/>
      <c r="HF201" s="210"/>
      <c r="HG201" s="210"/>
      <c r="HH201" s="210"/>
      <c r="HI201" s="210"/>
      <c r="HJ201" s="210"/>
      <c r="HK201" s="210"/>
      <c r="HL201" s="210"/>
      <c r="HM201" s="210"/>
      <c r="HN201" s="195"/>
      <c r="HO201" s="195"/>
      <c r="HP201" s="195"/>
      <c r="HQ201" s="196"/>
      <c r="HR201" s="196"/>
      <c r="HS201" s="196"/>
      <c r="HT201" s="196"/>
      <c r="HU201" s="196"/>
      <c r="HV201" s="196"/>
    </row>
    <row r="202" ht="15.75" customHeight="1">
      <c r="A202" s="190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GD202" s="211"/>
      <c r="GE202" s="211"/>
      <c r="GF202" s="211"/>
      <c r="GG202" s="211"/>
      <c r="GH202" s="211"/>
      <c r="GI202" s="211"/>
      <c r="GJ202" s="211"/>
      <c r="GK202" s="211"/>
      <c r="GL202" s="211"/>
      <c r="GM202" s="211"/>
      <c r="GN202" s="211"/>
      <c r="GO202" s="211"/>
      <c r="GP202" s="211"/>
      <c r="GQ202" s="211"/>
      <c r="GR202" s="211"/>
      <c r="GS202" s="211"/>
      <c r="GT202" s="211"/>
      <c r="GU202" s="211"/>
      <c r="GV202" s="211"/>
      <c r="GW202" s="211"/>
      <c r="GX202" s="211"/>
      <c r="GY202" s="211"/>
      <c r="GZ202" s="210"/>
      <c r="HA202" s="210"/>
      <c r="HB202" s="210"/>
      <c r="HC202" s="210"/>
      <c r="HD202" s="210"/>
      <c r="HE202" s="210"/>
      <c r="HF202" s="210"/>
      <c r="HG202" s="210"/>
      <c r="HH202" s="210"/>
      <c r="HI202" s="210"/>
      <c r="HJ202" s="210"/>
      <c r="HK202" s="210"/>
      <c r="HL202" s="210"/>
      <c r="HM202" s="210"/>
      <c r="HN202" s="195"/>
      <c r="HO202" s="195"/>
      <c r="HP202" s="195"/>
      <c r="HQ202" s="196"/>
      <c r="HR202" s="196"/>
      <c r="HS202" s="196"/>
      <c r="HT202" s="196"/>
      <c r="HU202" s="196"/>
      <c r="HV202" s="196"/>
    </row>
    <row r="203" ht="15.75" customHeight="1">
      <c r="A203" s="190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GD203" s="211"/>
      <c r="GE203" s="211"/>
      <c r="GF203" s="211"/>
      <c r="GG203" s="211"/>
      <c r="GH203" s="211"/>
      <c r="GI203" s="211"/>
      <c r="GJ203" s="211"/>
      <c r="GK203" s="211"/>
      <c r="GL203" s="211"/>
      <c r="GM203" s="211"/>
      <c r="GN203" s="211"/>
      <c r="GO203" s="211"/>
      <c r="GP203" s="211"/>
      <c r="GQ203" s="211"/>
      <c r="GR203" s="211"/>
      <c r="GS203" s="211"/>
      <c r="GT203" s="211"/>
      <c r="GU203" s="211"/>
      <c r="GV203" s="211"/>
      <c r="GW203" s="211"/>
      <c r="GX203" s="211"/>
      <c r="GY203" s="211"/>
      <c r="GZ203" s="210"/>
      <c r="HA203" s="210"/>
      <c r="HB203" s="210"/>
      <c r="HC203" s="210"/>
      <c r="HD203" s="210"/>
      <c r="HE203" s="210"/>
      <c r="HF203" s="210"/>
      <c r="HG203" s="210"/>
      <c r="HH203" s="210"/>
      <c r="HI203" s="210"/>
      <c r="HJ203" s="210"/>
      <c r="HK203" s="210"/>
      <c r="HL203" s="210"/>
      <c r="HM203" s="210"/>
      <c r="HN203" s="195"/>
      <c r="HO203" s="195"/>
      <c r="HP203" s="195"/>
      <c r="HQ203" s="196"/>
      <c r="HR203" s="196"/>
      <c r="HS203" s="196"/>
      <c r="HT203" s="196"/>
      <c r="HU203" s="196"/>
      <c r="HV203" s="196"/>
    </row>
    <row r="204" ht="15.75" customHeight="1">
      <c r="A204" s="190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GD204" s="211"/>
      <c r="GE204" s="211"/>
      <c r="GF204" s="211"/>
      <c r="GG204" s="211"/>
      <c r="GH204" s="211"/>
      <c r="GI204" s="211"/>
      <c r="GJ204" s="211"/>
      <c r="GK204" s="211"/>
      <c r="GL204" s="211"/>
      <c r="GM204" s="211"/>
      <c r="GN204" s="211"/>
      <c r="GO204" s="211"/>
      <c r="GP204" s="211"/>
      <c r="GQ204" s="211"/>
      <c r="GR204" s="211"/>
      <c r="GS204" s="211"/>
      <c r="GT204" s="211"/>
      <c r="GU204" s="211"/>
      <c r="GV204" s="211"/>
      <c r="GW204" s="211"/>
      <c r="GX204" s="211"/>
      <c r="GY204" s="211"/>
      <c r="GZ204" s="210"/>
      <c r="HA204" s="210"/>
      <c r="HB204" s="210"/>
      <c r="HC204" s="210"/>
      <c r="HD204" s="210"/>
      <c r="HE204" s="210"/>
      <c r="HF204" s="210"/>
      <c r="HG204" s="210"/>
      <c r="HH204" s="210"/>
      <c r="HI204" s="210"/>
      <c r="HJ204" s="210"/>
      <c r="HK204" s="210"/>
      <c r="HL204" s="210"/>
      <c r="HM204" s="210"/>
      <c r="HN204" s="195"/>
      <c r="HO204" s="195"/>
      <c r="HP204" s="195"/>
      <c r="HQ204" s="196"/>
      <c r="HR204" s="196"/>
      <c r="HS204" s="196"/>
      <c r="HT204" s="196"/>
      <c r="HU204" s="196"/>
      <c r="HV204" s="196"/>
    </row>
    <row r="205" ht="15.75" customHeight="1">
      <c r="A205" s="190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GD205" s="211"/>
      <c r="GE205" s="211"/>
      <c r="GF205" s="211"/>
      <c r="GG205" s="211"/>
      <c r="GH205" s="211"/>
      <c r="GI205" s="211"/>
      <c r="GJ205" s="211"/>
      <c r="GK205" s="211"/>
      <c r="GL205" s="211"/>
      <c r="GM205" s="211"/>
      <c r="GN205" s="211"/>
      <c r="GO205" s="211"/>
      <c r="GP205" s="211"/>
      <c r="GQ205" s="211"/>
      <c r="GR205" s="211"/>
      <c r="GS205" s="211"/>
      <c r="GT205" s="211"/>
      <c r="GU205" s="211"/>
      <c r="GV205" s="211"/>
      <c r="GW205" s="211"/>
      <c r="GX205" s="211"/>
      <c r="GY205" s="211"/>
      <c r="GZ205" s="210"/>
      <c r="HA205" s="210"/>
      <c r="HB205" s="210"/>
      <c r="HC205" s="210"/>
      <c r="HD205" s="210"/>
      <c r="HE205" s="210"/>
      <c r="HF205" s="210"/>
      <c r="HG205" s="210"/>
      <c r="HH205" s="210"/>
      <c r="HI205" s="210"/>
      <c r="HJ205" s="210"/>
      <c r="HK205" s="210"/>
      <c r="HL205" s="210"/>
      <c r="HM205" s="210"/>
      <c r="HN205" s="195"/>
      <c r="HO205" s="195"/>
      <c r="HP205" s="195"/>
      <c r="HQ205" s="196"/>
      <c r="HR205" s="196"/>
      <c r="HS205" s="196"/>
      <c r="HT205" s="196"/>
      <c r="HU205" s="196"/>
      <c r="HV205" s="196"/>
    </row>
    <row r="206" ht="15.75" customHeight="1">
      <c r="A206" s="190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GD206" s="211"/>
      <c r="GE206" s="211"/>
      <c r="GF206" s="211"/>
      <c r="GG206" s="211"/>
      <c r="GH206" s="211"/>
      <c r="GI206" s="211"/>
      <c r="GJ206" s="211"/>
      <c r="GK206" s="211"/>
      <c r="GL206" s="211"/>
      <c r="GM206" s="211"/>
      <c r="GN206" s="211"/>
      <c r="GO206" s="211"/>
      <c r="GP206" s="211"/>
      <c r="GQ206" s="211"/>
      <c r="GR206" s="211"/>
      <c r="GS206" s="211"/>
      <c r="GT206" s="211"/>
      <c r="GU206" s="211"/>
      <c r="GV206" s="211"/>
      <c r="GW206" s="211"/>
      <c r="GX206" s="211"/>
      <c r="GY206" s="211"/>
      <c r="GZ206" s="210"/>
      <c r="HA206" s="210"/>
      <c r="HB206" s="210"/>
      <c r="HC206" s="210"/>
      <c r="HD206" s="210"/>
      <c r="HE206" s="210"/>
      <c r="HF206" s="210"/>
      <c r="HG206" s="210"/>
      <c r="HH206" s="210"/>
      <c r="HI206" s="210"/>
      <c r="HJ206" s="210"/>
      <c r="HK206" s="210"/>
      <c r="HL206" s="210"/>
      <c r="HM206" s="210"/>
      <c r="HN206" s="195"/>
      <c r="HO206" s="195"/>
      <c r="HP206" s="195"/>
      <c r="HQ206" s="196"/>
      <c r="HR206" s="196"/>
      <c r="HS206" s="196"/>
      <c r="HT206" s="196"/>
      <c r="HU206" s="196"/>
      <c r="HV206" s="196"/>
    </row>
    <row r="207" ht="15.75" customHeight="1">
      <c r="A207" s="190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GD207" s="211"/>
      <c r="GE207" s="211"/>
      <c r="GF207" s="211"/>
      <c r="GG207" s="211"/>
      <c r="GH207" s="211"/>
      <c r="GI207" s="211"/>
      <c r="GJ207" s="211"/>
      <c r="GK207" s="211"/>
      <c r="GL207" s="211"/>
      <c r="GM207" s="211"/>
      <c r="GN207" s="211"/>
      <c r="GO207" s="211"/>
      <c r="GP207" s="211"/>
      <c r="GQ207" s="211"/>
      <c r="GR207" s="211"/>
      <c r="GS207" s="211"/>
      <c r="GT207" s="211"/>
      <c r="GU207" s="211"/>
      <c r="GV207" s="211"/>
      <c r="GW207" s="211"/>
      <c r="GX207" s="211"/>
      <c r="GY207" s="211"/>
      <c r="GZ207" s="210"/>
      <c r="HA207" s="210"/>
      <c r="HB207" s="210"/>
      <c r="HC207" s="210"/>
      <c r="HD207" s="210"/>
      <c r="HE207" s="210"/>
      <c r="HF207" s="210"/>
      <c r="HG207" s="210"/>
      <c r="HH207" s="210"/>
      <c r="HI207" s="210"/>
      <c r="HJ207" s="210"/>
      <c r="HK207" s="210"/>
      <c r="HL207" s="210"/>
      <c r="HM207" s="210"/>
      <c r="HN207" s="195"/>
      <c r="HO207" s="195"/>
      <c r="HP207" s="195"/>
      <c r="HQ207" s="196"/>
      <c r="HR207" s="196"/>
      <c r="HS207" s="196"/>
      <c r="HT207" s="196"/>
      <c r="HU207" s="196"/>
      <c r="HV207" s="196"/>
    </row>
    <row r="208" ht="15.75" customHeight="1">
      <c r="A208" s="190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GD208" s="211"/>
      <c r="GE208" s="211"/>
      <c r="GF208" s="211"/>
      <c r="GG208" s="211"/>
      <c r="GH208" s="211"/>
      <c r="GI208" s="211"/>
      <c r="GJ208" s="211"/>
      <c r="GK208" s="211"/>
      <c r="GL208" s="211"/>
      <c r="GM208" s="211"/>
      <c r="GN208" s="211"/>
      <c r="GO208" s="211"/>
      <c r="GP208" s="211"/>
      <c r="GQ208" s="211"/>
      <c r="GR208" s="211"/>
      <c r="GS208" s="211"/>
      <c r="GT208" s="211"/>
      <c r="GU208" s="211"/>
      <c r="GV208" s="211"/>
      <c r="GW208" s="211"/>
      <c r="GX208" s="211"/>
      <c r="GY208" s="211"/>
      <c r="GZ208" s="210"/>
      <c r="HA208" s="210"/>
      <c r="HB208" s="210"/>
      <c r="HC208" s="210"/>
      <c r="HD208" s="210"/>
      <c r="HE208" s="210"/>
      <c r="HF208" s="210"/>
      <c r="HG208" s="210"/>
      <c r="HH208" s="210"/>
      <c r="HI208" s="210"/>
      <c r="HJ208" s="210"/>
      <c r="HK208" s="210"/>
      <c r="HL208" s="210"/>
      <c r="HM208" s="210"/>
      <c r="HN208" s="195"/>
      <c r="HO208" s="195"/>
      <c r="HP208" s="195"/>
      <c r="HQ208" s="196"/>
      <c r="HR208" s="196"/>
      <c r="HS208" s="196"/>
      <c r="HT208" s="196"/>
      <c r="HU208" s="196"/>
      <c r="HV208" s="196"/>
    </row>
    <row r="209" ht="15.75" customHeight="1">
      <c r="A209" s="190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GD209" s="211"/>
      <c r="GE209" s="211"/>
      <c r="GF209" s="211"/>
      <c r="GG209" s="211"/>
      <c r="GH209" s="211"/>
      <c r="GI209" s="211"/>
      <c r="GJ209" s="211"/>
      <c r="GK209" s="211"/>
      <c r="GL209" s="211"/>
      <c r="GM209" s="211"/>
      <c r="GN209" s="211"/>
      <c r="GO209" s="211"/>
      <c r="GP209" s="211"/>
      <c r="GQ209" s="211"/>
      <c r="GR209" s="211"/>
      <c r="GS209" s="211"/>
      <c r="GT209" s="211"/>
      <c r="GU209" s="211"/>
      <c r="GV209" s="211"/>
      <c r="GW209" s="211"/>
      <c r="GX209" s="211"/>
      <c r="GY209" s="211"/>
      <c r="GZ209" s="210"/>
      <c r="HA209" s="210"/>
      <c r="HB209" s="210"/>
      <c r="HC209" s="210"/>
      <c r="HD209" s="210"/>
      <c r="HE209" s="210"/>
      <c r="HF209" s="210"/>
      <c r="HG209" s="210"/>
      <c r="HH209" s="210"/>
      <c r="HI209" s="210"/>
      <c r="HJ209" s="210"/>
      <c r="HK209" s="210"/>
      <c r="HL209" s="210"/>
      <c r="HM209" s="210"/>
      <c r="HN209" s="195"/>
      <c r="HO209" s="195"/>
      <c r="HP209" s="195"/>
      <c r="HQ209" s="196"/>
      <c r="HR209" s="196"/>
      <c r="HS209" s="196"/>
      <c r="HT209" s="196"/>
      <c r="HU209" s="196"/>
      <c r="HV209" s="196"/>
    </row>
    <row r="210" ht="15.75" customHeight="1">
      <c r="A210" s="190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GD210" s="211"/>
      <c r="GE210" s="211"/>
      <c r="GF210" s="211"/>
      <c r="GG210" s="211"/>
      <c r="GH210" s="211"/>
      <c r="GI210" s="211"/>
      <c r="GJ210" s="211"/>
      <c r="GK210" s="211"/>
      <c r="GL210" s="211"/>
      <c r="GM210" s="211"/>
      <c r="GN210" s="211"/>
      <c r="GO210" s="211"/>
      <c r="GP210" s="211"/>
      <c r="GQ210" s="211"/>
      <c r="GR210" s="211"/>
      <c r="GS210" s="211"/>
      <c r="GT210" s="211"/>
      <c r="GU210" s="211"/>
      <c r="GV210" s="211"/>
      <c r="GW210" s="211"/>
      <c r="GX210" s="211"/>
      <c r="GY210" s="211"/>
      <c r="GZ210" s="210"/>
      <c r="HA210" s="210"/>
      <c r="HB210" s="210"/>
      <c r="HC210" s="210"/>
      <c r="HD210" s="210"/>
      <c r="HE210" s="210"/>
      <c r="HF210" s="210"/>
      <c r="HG210" s="210"/>
      <c r="HH210" s="210"/>
      <c r="HI210" s="210"/>
      <c r="HJ210" s="210"/>
      <c r="HK210" s="210"/>
      <c r="HL210" s="210"/>
      <c r="HM210" s="210"/>
      <c r="HN210" s="195"/>
      <c r="HO210" s="195"/>
      <c r="HP210" s="195"/>
      <c r="HQ210" s="196"/>
      <c r="HR210" s="196"/>
      <c r="HS210" s="196"/>
      <c r="HT210" s="196"/>
      <c r="HU210" s="196"/>
      <c r="HV210" s="196"/>
    </row>
    <row r="211" ht="15.75" customHeight="1">
      <c r="A211" s="190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GD211" s="211"/>
      <c r="GE211" s="211"/>
      <c r="GF211" s="211"/>
      <c r="GG211" s="211"/>
      <c r="GH211" s="211"/>
      <c r="GI211" s="211"/>
      <c r="GJ211" s="211"/>
      <c r="GK211" s="211"/>
      <c r="GL211" s="211"/>
      <c r="GM211" s="211"/>
      <c r="GN211" s="211"/>
      <c r="GO211" s="211"/>
      <c r="GP211" s="211"/>
      <c r="GQ211" s="211"/>
      <c r="GR211" s="211"/>
      <c r="GS211" s="211"/>
      <c r="GT211" s="211"/>
      <c r="GU211" s="211"/>
      <c r="GV211" s="211"/>
      <c r="GW211" s="211"/>
      <c r="GX211" s="211"/>
      <c r="GY211" s="211"/>
      <c r="GZ211" s="210"/>
      <c r="HA211" s="210"/>
      <c r="HB211" s="210"/>
      <c r="HC211" s="210"/>
      <c r="HD211" s="210"/>
      <c r="HE211" s="210"/>
      <c r="HF211" s="210"/>
      <c r="HG211" s="210"/>
      <c r="HH211" s="210"/>
      <c r="HI211" s="210"/>
      <c r="HJ211" s="210"/>
      <c r="HK211" s="210"/>
      <c r="HL211" s="210"/>
      <c r="HM211" s="210"/>
      <c r="HN211" s="195"/>
      <c r="HO211" s="195"/>
      <c r="HP211" s="195"/>
      <c r="HQ211" s="196"/>
      <c r="HR211" s="196"/>
      <c r="HS211" s="196"/>
      <c r="HT211" s="196"/>
      <c r="HU211" s="196"/>
      <c r="HV211" s="196"/>
    </row>
    <row r="212" ht="15.75" customHeight="1">
      <c r="A212" s="190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GD212" s="211"/>
      <c r="GE212" s="211"/>
      <c r="GF212" s="211"/>
      <c r="GG212" s="211"/>
      <c r="GH212" s="211"/>
      <c r="GI212" s="211"/>
      <c r="GJ212" s="211"/>
      <c r="GK212" s="211"/>
      <c r="GL212" s="211"/>
      <c r="GM212" s="211"/>
      <c r="GN212" s="211"/>
      <c r="GO212" s="211"/>
      <c r="GP212" s="211"/>
      <c r="GQ212" s="211"/>
      <c r="GR212" s="211"/>
      <c r="GS212" s="211"/>
      <c r="GT212" s="211"/>
      <c r="GU212" s="211"/>
      <c r="GV212" s="211"/>
      <c r="GW212" s="211"/>
      <c r="GX212" s="211"/>
      <c r="GY212" s="211"/>
      <c r="GZ212" s="210"/>
      <c r="HA212" s="210"/>
      <c r="HB212" s="210"/>
      <c r="HC212" s="210"/>
      <c r="HD212" s="210"/>
      <c r="HE212" s="210"/>
      <c r="HF212" s="210"/>
      <c r="HG212" s="210"/>
      <c r="HH212" s="210"/>
      <c r="HI212" s="210"/>
      <c r="HJ212" s="210"/>
      <c r="HK212" s="210"/>
      <c r="HL212" s="210"/>
      <c r="HM212" s="210"/>
      <c r="HN212" s="195"/>
      <c r="HO212" s="195"/>
      <c r="HP212" s="195"/>
      <c r="HQ212" s="196"/>
      <c r="HR212" s="196"/>
      <c r="HS212" s="196"/>
      <c r="HT212" s="196"/>
      <c r="HU212" s="196"/>
      <c r="HV212" s="196"/>
    </row>
    <row r="213" ht="15.75" customHeight="1">
      <c r="A213" s="190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GD213" s="211"/>
      <c r="GE213" s="211"/>
      <c r="GF213" s="211"/>
      <c r="GG213" s="211"/>
      <c r="GH213" s="211"/>
      <c r="GI213" s="211"/>
      <c r="GJ213" s="211"/>
      <c r="GK213" s="211"/>
      <c r="GL213" s="211"/>
      <c r="GM213" s="211"/>
      <c r="GN213" s="211"/>
      <c r="GO213" s="211"/>
      <c r="GP213" s="211"/>
      <c r="GQ213" s="211"/>
      <c r="GR213" s="211"/>
      <c r="GS213" s="211"/>
      <c r="GT213" s="211"/>
      <c r="GU213" s="211"/>
      <c r="GV213" s="211"/>
      <c r="GW213" s="211"/>
      <c r="GX213" s="211"/>
      <c r="GY213" s="211"/>
      <c r="GZ213" s="210"/>
      <c r="HA213" s="210"/>
      <c r="HB213" s="210"/>
      <c r="HC213" s="210"/>
      <c r="HD213" s="210"/>
      <c r="HE213" s="210"/>
      <c r="HF213" s="210"/>
      <c r="HG213" s="210"/>
      <c r="HH213" s="210"/>
      <c r="HI213" s="210"/>
      <c r="HJ213" s="210"/>
      <c r="HK213" s="210"/>
      <c r="HL213" s="210"/>
      <c r="HM213" s="210"/>
      <c r="HN213" s="195"/>
      <c r="HO213" s="195"/>
      <c r="HP213" s="195"/>
      <c r="HQ213" s="196"/>
      <c r="HR213" s="196"/>
      <c r="HS213" s="196"/>
      <c r="HT213" s="196"/>
      <c r="HU213" s="196"/>
      <c r="HV213" s="196"/>
    </row>
    <row r="214" ht="15.75" customHeight="1">
      <c r="A214" s="190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GD214" s="211"/>
      <c r="GE214" s="211"/>
      <c r="GF214" s="211"/>
      <c r="GG214" s="211"/>
      <c r="GH214" s="211"/>
      <c r="GI214" s="211"/>
      <c r="GJ214" s="211"/>
      <c r="GK214" s="211"/>
      <c r="GL214" s="211"/>
      <c r="GM214" s="211"/>
      <c r="GN214" s="211"/>
      <c r="GO214" s="211"/>
      <c r="GP214" s="211"/>
      <c r="GQ214" s="211"/>
      <c r="GR214" s="211"/>
      <c r="GS214" s="211"/>
      <c r="GT214" s="211"/>
      <c r="GU214" s="211"/>
      <c r="GV214" s="211"/>
      <c r="GW214" s="211"/>
      <c r="GX214" s="211"/>
      <c r="GY214" s="211"/>
      <c r="GZ214" s="210"/>
      <c r="HA214" s="210"/>
      <c r="HB214" s="210"/>
      <c r="HC214" s="210"/>
      <c r="HD214" s="210"/>
      <c r="HE214" s="210"/>
      <c r="HF214" s="210"/>
      <c r="HG214" s="210"/>
      <c r="HH214" s="210"/>
      <c r="HI214" s="210"/>
      <c r="HJ214" s="210"/>
      <c r="HK214" s="210"/>
      <c r="HL214" s="210"/>
      <c r="HM214" s="210"/>
      <c r="HN214" s="195"/>
      <c r="HO214" s="195"/>
      <c r="HP214" s="195"/>
      <c r="HQ214" s="196"/>
      <c r="HR214" s="196"/>
      <c r="HS214" s="196"/>
      <c r="HT214" s="196"/>
      <c r="HU214" s="196"/>
      <c r="HV214" s="196"/>
    </row>
    <row r="215" ht="15.75" customHeight="1">
      <c r="A215" s="190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GD215" s="211"/>
      <c r="GE215" s="211"/>
      <c r="GF215" s="211"/>
      <c r="GG215" s="211"/>
      <c r="GH215" s="211"/>
      <c r="GI215" s="211"/>
      <c r="GJ215" s="211"/>
      <c r="GK215" s="211"/>
      <c r="GL215" s="211"/>
      <c r="GM215" s="211"/>
      <c r="GN215" s="211"/>
      <c r="GO215" s="211"/>
      <c r="GP215" s="211"/>
      <c r="GQ215" s="211"/>
      <c r="GR215" s="211"/>
      <c r="GS215" s="211"/>
      <c r="GT215" s="211"/>
      <c r="GU215" s="211"/>
      <c r="GV215" s="211"/>
      <c r="GW215" s="211"/>
      <c r="GX215" s="211"/>
      <c r="GY215" s="211"/>
      <c r="GZ215" s="210"/>
      <c r="HA215" s="210"/>
      <c r="HB215" s="210"/>
      <c r="HC215" s="210"/>
      <c r="HD215" s="210"/>
      <c r="HE215" s="210"/>
      <c r="HF215" s="210"/>
      <c r="HG215" s="210"/>
      <c r="HH215" s="210"/>
      <c r="HI215" s="210"/>
      <c r="HJ215" s="210"/>
      <c r="HK215" s="210"/>
      <c r="HL215" s="210"/>
      <c r="HM215" s="210"/>
      <c r="HN215" s="195"/>
      <c r="HO215" s="195"/>
      <c r="HP215" s="195"/>
      <c r="HQ215" s="196"/>
      <c r="HR215" s="196"/>
      <c r="HS215" s="196"/>
      <c r="HT215" s="196"/>
      <c r="HU215" s="196"/>
      <c r="HV215" s="196"/>
    </row>
    <row r="216" ht="15.75" customHeight="1">
      <c r="A216" s="190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GD216" s="211"/>
      <c r="GE216" s="211"/>
      <c r="GF216" s="211"/>
      <c r="GG216" s="211"/>
      <c r="GH216" s="211"/>
      <c r="GI216" s="211"/>
      <c r="GJ216" s="211"/>
      <c r="GK216" s="211"/>
      <c r="GL216" s="211"/>
      <c r="GM216" s="211"/>
      <c r="GN216" s="211"/>
      <c r="GO216" s="211"/>
      <c r="GP216" s="211"/>
      <c r="GQ216" s="211"/>
      <c r="GR216" s="211"/>
      <c r="GS216" s="211"/>
      <c r="GT216" s="211"/>
      <c r="GU216" s="211"/>
      <c r="GV216" s="211"/>
      <c r="GW216" s="211"/>
      <c r="GX216" s="211"/>
      <c r="GY216" s="211"/>
      <c r="GZ216" s="210"/>
      <c r="HA216" s="210"/>
      <c r="HB216" s="210"/>
      <c r="HC216" s="210"/>
      <c r="HD216" s="210"/>
      <c r="HE216" s="210"/>
      <c r="HF216" s="210"/>
      <c r="HG216" s="210"/>
      <c r="HH216" s="210"/>
      <c r="HI216" s="210"/>
      <c r="HJ216" s="210"/>
      <c r="HK216" s="210"/>
      <c r="HL216" s="210"/>
      <c r="HM216" s="210"/>
      <c r="HN216" s="195"/>
      <c r="HO216" s="195"/>
      <c r="HP216" s="195"/>
      <c r="HQ216" s="196"/>
      <c r="HR216" s="196"/>
      <c r="HS216" s="196"/>
      <c r="HT216" s="196"/>
      <c r="HU216" s="196"/>
      <c r="HV216" s="196"/>
    </row>
    <row r="217" ht="15.75" customHeight="1">
      <c r="A217" s="190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GD217" s="211"/>
      <c r="GE217" s="211"/>
      <c r="GF217" s="211"/>
      <c r="GG217" s="211"/>
      <c r="GH217" s="211"/>
      <c r="GI217" s="211"/>
      <c r="GJ217" s="211"/>
      <c r="GK217" s="211"/>
      <c r="GL217" s="211"/>
      <c r="GM217" s="211"/>
      <c r="GN217" s="211"/>
      <c r="GO217" s="211"/>
      <c r="GP217" s="211"/>
      <c r="GQ217" s="211"/>
      <c r="GR217" s="211"/>
      <c r="GS217" s="211"/>
      <c r="GT217" s="211"/>
      <c r="GU217" s="211"/>
      <c r="GV217" s="211"/>
      <c r="GW217" s="211"/>
      <c r="GX217" s="211"/>
      <c r="GY217" s="211"/>
      <c r="GZ217" s="210"/>
      <c r="HA217" s="210"/>
      <c r="HB217" s="210"/>
      <c r="HC217" s="210"/>
      <c r="HD217" s="210"/>
      <c r="HE217" s="210"/>
      <c r="HF217" s="210"/>
      <c r="HG217" s="210"/>
      <c r="HH217" s="210"/>
      <c r="HI217" s="210"/>
      <c r="HJ217" s="210"/>
      <c r="HK217" s="210"/>
      <c r="HL217" s="210"/>
      <c r="HM217" s="210"/>
      <c r="HN217" s="195"/>
      <c r="HO217" s="195"/>
      <c r="HP217" s="195"/>
      <c r="HQ217" s="196"/>
      <c r="HR217" s="196"/>
      <c r="HS217" s="196"/>
      <c r="HT217" s="196"/>
      <c r="HU217" s="196"/>
      <c r="HV217" s="196"/>
    </row>
    <row r="218" ht="15.75" customHeight="1">
      <c r="A218" s="190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GD218" s="211"/>
      <c r="GE218" s="211"/>
      <c r="GF218" s="211"/>
      <c r="GG218" s="211"/>
      <c r="GH218" s="211"/>
      <c r="GI218" s="211"/>
      <c r="GJ218" s="211"/>
      <c r="GK218" s="211"/>
      <c r="GL218" s="211"/>
      <c r="GM218" s="211"/>
      <c r="GN218" s="211"/>
      <c r="GO218" s="211"/>
      <c r="GP218" s="211"/>
      <c r="GQ218" s="211"/>
      <c r="GR218" s="211"/>
      <c r="GS218" s="211"/>
      <c r="GT218" s="211"/>
      <c r="GU218" s="211"/>
      <c r="GV218" s="211"/>
      <c r="GW218" s="211"/>
      <c r="GX218" s="211"/>
      <c r="GY218" s="211"/>
      <c r="GZ218" s="210"/>
      <c r="HA218" s="210"/>
      <c r="HB218" s="210"/>
      <c r="HC218" s="210"/>
      <c r="HD218" s="210"/>
      <c r="HE218" s="210"/>
      <c r="HF218" s="210"/>
      <c r="HG218" s="210"/>
      <c r="HH218" s="210"/>
      <c r="HI218" s="210"/>
      <c r="HJ218" s="210"/>
      <c r="HK218" s="210"/>
      <c r="HL218" s="210"/>
      <c r="HM218" s="210"/>
      <c r="HN218" s="195"/>
      <c r="HO218" s="195"/>
      <c r="HP218" s="195"/>
      <c r="HQ218" s="196"/>
      <c r="HR218" s="196"/>
      <c r="HS218" s="196"/>
      <c r="HT218" s="196"/>
      <c r="HU218" s="196"/>
      <c r="HV218" s="196"/>
    </row>
    <row r="219" ht="15.75" customHeight="1">
      <c r="A219" s="190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GD219" s="211"/>
      <c r="GE219" s="211"/>
      <c r="GF219" s="211"/>
      <c r="GG219" s="211"/>
      <c r="GH219" s="211"/>
      <c r="GI219" s="211"/>
      <c r="GJ219" s="211"/>
      <c r="GK219" s="211"/>
      <c r="GL219" s="211"/>
      <c r="GM219" s="211"/>
      <c r="GN219" s="211"/>
      <c r="GO219" s="211"/>
      <c r="GP219" s="211"/>
      <c r="GQ219" s="211"/>
      <c r="GR219" s="211"/>
      <c r="GS219" s="211"/>
      <c r="GT219" s="211"/>
      <c r="GU219" s="211"/>
      <c r="GV219" s="211"/>
      <c r="GW219" s="211"/>
      <c r="GX219" s="211"/>
      <c r="GY219" s="211"/>
      <c r="GZ219" s="210"/>
      <c r="HA219" s="210"/>
      <c r="HB219" s="210"/>
      <c r="HC219" s="210"/>
      <c r="HD219" s="210"/>
      <c r="HE219" s="210"/>
      <c r="HF219" s="210"/>
      <c r="HG219" s="210"/>
      <c r="HH219" s="210"/>
      <c r="HI219" s="210"/>
      <c r="HJ219" s="210"/>
      <c r="HK219" s="210"/>
      <c r="HL219" s="210"/>
      <c r="HM219" s="210"/>
      <c r="HN219" s="195"/>
      <c r="HO219" s="195"/>
      <c r="HP219" s="195"/>
      <c r="HQ219" s="196"/>
      <c r="HR219" s="196"/>
      <c r="HS219" s="196"/>
      <c r="HT219" s="196"/>
      <c r="HU219" s="196"/>
      <c r="HV219" s="196"/>
    </row>
    <row r="220" ht="15.75" customHeight="1">
      <c r="A220" s="190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GD220" s="211"/>
      <c r="GE220" s="211"/>
      <c r="GF220" s="211"/>
      <c r="GG220" s="211"/>
      <c r="GH220" s="211"/>
      <c r="GI220" s="211"/>
      <c r="GJ220" s="211"/>
      <c r="GK220" s="211"/>
      <c r="GL220" s="211"/>
      <c r="GM220" s="211"/>
      <c r="GN220" s="211"/>
      <c r="GO220" s="211"/>
      <c r="GP220" s="211"/>
      <c r="GQ220" s="211"/>
      <c r="GR220" s="211"/>
      <c r="GS220" s="211"/>
      <c r="GT220" s="211"/>
      <c r="GU220" s="211"/>
      <c r="GV220" s="211"/>
      <c r="GW220" s="211"/>
      <c r="GX220" s="211"/>
      <c r="GY220" s="211"/>
      <c r="GZ220" s="210"/>
      <c r="HA220" s="210"/>
      <c r="HB220" s="210"/>
      <c r="HC220" s="210"/>
      <c r="HD220" s="210"/>
      <c r="HE220" s="210"/>
      <c r="HF220" s="210"/>
      <c r="HG220" s="210"/>
      <c r="HH220" s="210"/>
      <c r="HI220" s="210"/>
      <c r="HJ220" s="210"/>
      <c r="HK220" s="210"/>
      <c r="HL220" s="210"/>
      <c r="HM220" s="210"/>
      <c r="HN220" s="195"/>
      <c r="HO220" s="195"/>
      <c r="HP220" s="195"/>
      <c r="HQ220" s="196"/>
      <c r="HR220" s="196"/>
      <c r="HS220" s="196"/>
      <c r="HT220" s="196"/>
      <c r="HU220" s="196"/>
      <c r="HV220" s="196"/>
    </row>
    <row r="221" ht="15.75" customHeight="1">
      <c r="A221" s="190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GD221" s="211"/>
      <c r="GE221" s="211"/>
      <c r="GF221" s="211"/>
      <c r="GG221" s="211"/>
      <c r="GH221" s="211"/>
      <c r="GI221" s="211"/>
      <c r="GJ221" s="211"/>
      <c r="GK221" s="211"/>
      <c r="GL221" s="211"/>
      <c r="GM221" s="211"/>
      <c r="GN221" s="211"/>
      <c r="GO221" s="211"/>
      <c r="GP221" s="211"/>
      <c r="GQ221" s="211"/>
      <c r="GR221" s="211"/>
      <c r="GS221" s="211"/>
      <c r="GT221" s="211"/>
      <c r="GU221" s="211"/>
      <c r="GV221" s="211"/>
      <c r="GW221" s="211"/>
      <c r="GX221" s="211"/>
      <c r="GY221" s="211"/>
      <c r="GZ221" s="210"/>
      <c r="HA221" s="210"/>
      <c r="HB221" s="210"/>
      <c r="HC221" s="210"/>
      <c r="HD221" s="210"/>
      <c r="HE221" s="210"/>
      <c r="HF221" s="210"/>
      <c r="HG221" s="210"/>
      <c r="HH221" s="210"/>
      <c r="HI221" s="210"/>
      <c r="HJ221" s="210"/>
      <c r="HK221" s="210"/>
      <c r="HL221" s="210"/>
      <c r="HM221" s="210"/>
      <c r="HN221" s="195"/>
      <c r="HO221" s="195"/>
      <c r="HP221" s="195"/>
      <c r="HQ221" s="196"/>
      <c r="HR221" s="196"/>
      <c r="HS221" s="196"/>
      <c r="HT221" s="196"/>
      <c r="HU221" s="196"/>
      <c r="HV221" s="196"/>
    </row>
    <row r="222" ht="15.75" customHeight="1">
      <c r="A222" s="190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GD222" s="211"/>
      <c r="GE222" s="211"/>
      <c r="GF222" s="211"/>
      <c r="GG222" s="211"/>
      <c r="GH222" s="211"/>
      <c r="GI222" s="211"/>
      <c r="GJ222" s="211"/>
      <c r="GK222" s="211"/>
      <c r="GL222" s="211"/>
      <c r="GM222" s="211"/>
      <c r="GN222" s="211"/>
      <c r="GO222" s="211"/>
      <c r="GP222" s="211"/>
      <c r="GQ222" s="211"/>
      <c r="GR222" s="211"/>
      <c r="GS222" s="211"/>
      <c r="GT222" s="211"/>
      <c r="GU222" s="211"/>
      <c r="GV222" s="211"/>
      <c r="GW222" s="211"/>
      <c r="GX222" s="211"/>
      <c r="GY222" s="211"/>
      <c r="GZ222" s="210"/>
      <c r="HA222" s="210"/>
      <c r="HB222" s="210"/>
      <c r="HC222" s="210"/>
      <c r="HD222" s="210"/>
      <c r="HE222" s="210"/>
      <c r="HF222" s="210"/>
      <c r="HG222" s="210"/>
      <c r="HH222" s="210"/>
      <c r="HI222" s="210"/>
      <c r="HJ222" s="210"/>
      <c r="HK222" s="210"/>
      <c r="HL222" s="210"/>
      <c r="HM222" s="210"/>
      <c r="HN222" s="195"/>
      <c r="HO222" s="195"/>
      <c r="HP222" s="195"/>
      <c r="HQ222" s="196"/>
      <c r="HR222" s="196"/>
      <c r="HS222" s="196"/>
      <c r="HT222" s="196"/>
      <c r="HU222" s="196"/>
      <c r="HV222" s="196"/>
    </row>
    <row r="223" ht="15.75" customHeight="1">
      <c r="A223" s="190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GD223" s="211"/>
      <c r="GE223" s="211"/>
      <c r="GF223" s="211"/>
      <c r="GG223" s="211"/>
      <c r="GH223" s="211"/>
      <c r="GI223" s="211"/>
      <c r="GJ223" s="211"/>
      <c r="GK223" s="211"/>
      <c r="GL223" s="211"/>
      <c r="GM223" s="211"/>
      <c r="GN223" s="211"/>
      <c r="GO223" s="211"/>
      <c r="GP223" s="211"/>
      <c r="GQ223" s="211"/>
      <c r="GR223" s="211"/>
      <c r="GS223" s="211"/>
      <c r="GT223" s="211"/>
      <c r="GU223" s="211"/>
      <c r="GV223" s="211"/>
      <c r="GW223" s="211"/>
      <c r="GX223" s="211"/>
      <c r="GY223" s="211"/>
      <c r="GZ223" s="210"/>
      <c r="HA223" s="210"/>
      <c r="HB223" s="210"/>
      <c r="HC223" s="210"/>
      <c r="HD223" s="210"/>
      <c r="HE223" s="210"/>
      <c r="HF223" s="210"/>
      <c r="HG223" s="210"/>
      <c r="HH223" s="210"/>
      <c r="HI223" s="210"/>
      <c r="HJ223" s="210"/>
      <c r="HK223" s="210"/>
      <c r="HL223" s="210"/>
      <c r="HM223" s="210"/>
      <c r="HN223" s="195"/>
      <c r="HO223" s="195"/>
      <c r="HP223" s="195"/>
      <c r="HQ223" s="196"/>
      <c r="HR223" s="196"/>
      <c r="HS223" s="196"/>
      <c r="HT223" s="196"/>
      <c r="HU223" s="196"/>
      <c r="HV223" s="196"/>
    </row>
    <row r="224" ht="15.75" customHeight="1">
      <c r="A224" s="190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GD224" s="211"/>
      <c r="GE224" s="211"/>
      <c r="GF224" s="211"/>
      <c r="GG224" s="211"/>
      <c r="GH224" s="211"/>
      <c r="GI224" s="211"/>
      <c r="GJ224" s="211"/>
      <c r="GK224" s="211"/>
      <c r="GL224" s="211"/>
      <c r="GM224" s="211"/>
      <c r="GN224" s="211"/>
      <c r="GO224" s="211"/>
      <c r="GP224" s="211"/>
      <c r="GQ224" s="211"/>
      <c r="GR224" s="211"/>
      <c r="GS224" s="211"/>
      <c r="GT224" s="211"/>
      <c r="GU224" s="211"/>
      <c r="GV224" s="211"/>
      <c r="GW224" s="211"/>
      <c r="GX224" s="211"/>
      <c r="GY224" s="211"/>
      <c r="GZ224" s="210"/>
      <c r="HA224" s="210"/>
      <c r="HB224" s="210"/>
      <c r="HC224" s="210"/>
      <c r="HD224" s="210"/>
      <c r="HE224" s="210"/>
      <c r="HF224" s="210"/>
      <c r="HG224" s="210"/>
      <c r="HH224" s="210"/>
      <c r="HI224" s="210"/>
      <c r="HJ224" s="210"/>
      <c r="HK224" s="210"/>
      <c r="HL224" s="210"/>
      <c r="HM224" s="210"/>
      <c r="HN224" s="195"/>
      <c r="HO224" s="195"/>
      <c r="HP224" s="195"/>
      <c r="HQ224" s="196"/>
      <c r="HR224" s="196"/>
      <c r="HS224" s="196"/>
      <c r="HT224" s="196"/>
      <c r="HU224" s="196"/>
      <c r="HV224" s="196"/>
    </row>
    <row r="225" ht="15.75" customHeight="1">
      <c r="A225" s="190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GD225" s="211"/>
      <c r="GE225" s="211"/>
      <c r="GF225" s="211"/>
      <c r="GG225" s="211"/>
      <c r="GH225" s="211"/>
      <c r="GI225" s="211"/>
      <c r="GJ225" s="211"/>
      <c r="GK225" s="211"/>
      <c r="GL225" s="211"/>
      <c r="GM225" s="211"/>
      <c r="GN225" s="211"/>
      <c r="GO225" s="211"/>
      <c r="GP225" s="211"/>
      <c r="GQ225" s="211"/>
      <c r="GR225" s="211"/>
      <c r="GS225" s="211"/>
      <c r="GT225" s="211"/>
      <c r="GU225" s="211"/>
      <c r="GV225" s="211"/>
      <c r="GW225" s="211"/>
      <c r="GX225" s="211"/>
      <c r="GY225" s="211"/>
      <c r="GZ225" s="210"/>
      <c r="HA225" s="210"/>
      <c r="HB225" s="210"/>
      <c r="HC225" s="210"/>
      <c r="HD225" s="210"/>
      <c r="HE225" s="210"/>
      <c r="HF225" s="210"/>
      <c r="HG225" s="210"/>
      <c r="HH225" s="210"/>
      <c r="HI225" s="210"/>
      <c r="HJ225" s="210"/>
      <c r="HK225" s="210"/>
      <c r="HL225" s="210"/>
      <c r="HM225" s="210"/>
      <c r="HN225" s="195"/>
      <c r="HO225" s="195"/>
      <c r="HP225" s="195"/>
      <c r="HQ225" s="196"/>
      <c r="HR225" s="196"/>
      <c r="HS225" s="196"/>
      <c r="HT225" s="196"/>
      <c r="HU225" s="196"/>
      <c r="HV225" s="196"/>
    </row>
    <row r="226" ht="15.75" customHeight="1">
      <c r="A226" s="190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GD226" s="211"/>
      <c r="GE226" s="211"/>
      <c r="GF226" s="211"/>
      <c r="GG226" s="211"/>
      <c r="GH226" s="211"/>
      <c r="GI226" s="211"/>
      <c r="GJ226" s="211"/>
      <c r="GK226" s="211"/>
      <c r="GL226" s="211"/>
      <c r="GM226" s="211"/>
      <c r="GN226" s="211"/>
      <c r="GO226" s="211"/>
      <c r="GP226" s="211"/>
      <c r="GQ226" s="211"/>
      <c r="GR226" s="211"/>
      <c r="GS226" s="211"/>
      <c r="GT226" s="211"/>
      <c r="GU226" s="211"/>
      <c r="GV226" s="211"/>
      <c r="GW226" s="211"/>
      <c r="GX226" s="211"/>
      <c r="GY226" s="211"/>
      <c r="GZ226" s="210"/>
      <c r="HA226" s="210"/>
      <c r="HB226" s="210"/>
      <c r="HC226" s="210"/>
      <c r="HD226" s="210"/>
      <c r="HE226" s="210"/>
      <c r="HF226" s="210"/>
      <c r="HG226" s="210"/>
      <c r="HH226" s="210"/>
      <c r="HI226" s="210"/>
      <c r="HJ226" s="210"/>
      <c r="HK226" s="210"/>
      <c r="HL226" s="210"/>
      <c r="HM226" s="210"/>
      <c r="HN226" s="195"/>
      <c r="HO226" s="195"/>
      <c r="HP226" s="195"/>
      <c r="HQ226" s="196"/>
      <c r="HR226" s="196"/>
      <c r="HS226" s="196"/>
      <c r="HT226" s="196"/>
      <c r="HU226" s="196"/>
      <c r="HV226" s="196"/>
    </row>
    <row r="227" ht="15.75" customHeight="1">
      <c r="A227" s="190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GD227" s="211"/>
      <c r="GE227" s="211"/>
      <c r="GF227" s="211"/>
      <c r="GG227" s="211"/>
      <c r="GH227" s="211"/>
      <c r="GI227" s="211"/>
      <c r="GJ227" s="211"/>
      <c r="GK227" s="211"/>
      <c r="GL227" s="211"/>
      <c r="GM227" s="211"/>
      <c r="GN227" s="211"/>
      <c r="GO227" s="211"/>
      <c r="GP227" s="211"/>
      <c r="GQ227" s="211"/>
      <c r="GR227" s="211"/>
      <c r="GS227" s="211"/>
      <c r="GT227" s="211"/>
      <c r="GU227" s="211"/>
      <c r="GV227" s="211"/>
      <c r="GW227" s="211"/>
      <c r="GX227" s="211"/>
      <c r="GY227" s="211"/>
      <c r="GZ227" s="210"/>
      <c r="HA227" s="210"/>
      <c r="HB227" s="210"/>
      <c r="HC227" s="210"/>
      <c r="HD227" s="210"/>
      <c r="HE227" s="210"/>
      <c r="HF227" s="210"/>
      <c r="HG227" s="210"/>
      <c r="HH227" s="210"/>
      <c r="HI227" s="210"/>
      <c r="HJ227" s="210"/>
      <c r="HK227" s="210"/>
      <c r="HL227" s="210"/>
      <c r="HM227" s="210"/>
      <c r="HN227" s="195"/>
      <c r="HO227" s="195"/>
      <c r="HP227" s="195"/>
      <c r="HQ227" s="196"/>
      <c r="HR227" s="196"/>
      <c r="HS227" s="196"/>
      <c r="HT227" s="196"/>
      <c r="HU227" s="196"/>
      <c r="HV227" s="196"/>
    </row>
    <row r="228" ht="15.75" customHeight="1">
      <c r="A228" s="190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GD228" s="211"/>
      <c r="GE228" s="211"/>
      <c r="GF228" s="211"/>
      <c r="GG228" s="211"/>
      <c r="GH228" s="211"/>
      <c r="GI228" s="211"/>
      <c r="GJ228" s="211"/>
      <c r="GK228" s="211"/>
      <c r="GL228" s="211"/>
      <c r="GM228" s="211"/>
      <c r="GN228" s="211"/>
      <c r="GO228" s="211"/>
      <c r="GP228" s="211"/>
      <c r="GQ228" s="211"/>
      <c r="GR228" s="211"/>
      <c r="GS228" s="211"/>
      <c r="GT228" s="211"/>
      <c r="GU228" s="211"/>
      <c r="GV228" s="211"/>
      <c r="GW228" s="211"/>
      <c r="GX228" s="211"/>
      <c r="GY228" s="211"/>
      <c r="GZ228" s="210"/>
      <c r="HA228" s="210"/>
      <c r="HB228" s="210"/>
      <c r="HC228" s="210"/>
      <c r="HD228" s="210"/>
      <c r="HE228" s="210"/>
      <c r="HF228" s="210"/>
      <c r="HG228" s="210"/>
      <c r="HH228" s="210"/>
      <c r="HI228" s="210"/>
      <c r="HJ228" s="210"/>
      <c r="HK228" s="210"/>
      <c r="HL228" s="210"/>
      <c r="HM228" s="210"/>
      <c r="HN228" s="195"/>
      <c r="HO228" s="195"/>
      <c r="HP228" s="195"/>
      <c r="HQ228" s="196"/>
      <c r="HR228" s="196"/>
      <c r="HS228" s="196"/>
      <c r="HT228" s="196"/>
      <c r="HU228" s="196"/>
      <c r="HV228" s="196"/>
    </row>
    <row r="229" ht="15.75" customHeight="1">
      <c r="A229" s="190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GD229" s="211"/>
      <c r="GE229" s="211"/>
      <c r="GF229" s="211"/>
      <c r="GG229" s="211"/>
      <c r="GH229" s="211"/>
      <c r="GI229" s="211"/>
      <c r="GJ229" s="211"/>
      <c r="GK229" s="211"/>
      <c r="GL229" s="211"/>
      <c r="GM229" s="211"/>
      <c r="GN229" s="211"/>
      <c r="GO229" s="211"/>
      <c r="GP229" s="211"/>
      <c r="GQ229" s="211"/>
      <c r="GR229" s="211"/>
      <c r="GS229" s="211"/>
      <c r="GT229" s="211"/>
      <c r="GU229" s="211"/>
      <c r="GV229" s="211"/>
      <c r="GW229" s="211"/>
      <c r="GX229" s="211"/>
      <c r="GY229" s="211"/>
      <c r="GZ229" s="210"/>
      <c r="HA229" s="210"/>
      <c r="HB229" s="210"/>
      <c r="HC229" s="210"/>
      <c r="HD229" s="210"/>
      <c r="HE229" s="210"/>
      <c r="HF229" s="210"/>
      <c r="HG229" s="210"/>
      <c r="HH229" s="210"/>
      <c r="HI229" s="210"/>
      <c r="HJ229" s="210"/>
      <c r="HK229" s="210"/>
      <c r="HL229" s="210"/>
      <c r="HM229" s="210"/>
      <c r="HN229" s="195"/>
      <c r="HO229" s="195"/>
      <c r="HP229" s="195"/>
      <c r="HQ229" s="196"/>
      <c r="HR229" s="196"/>
      <c r="HS229" s="196"/>
      <c r="HT229" s="196"/>
      <c r="HU229" s="196"/>
      <c r="HV229" s="196"/>
    </row>
    <row r="230" ht="15.75" customHeight="1">
      <c r="A230" s="190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GD230" s="211"/>
      <c r="GE230" s="211"/>
      <c r="GF230" s="211"/>
      <c r="GG230" s="211"/>
      <c r="GH230" s="211"/>
      <c r="GI230" s="211"/>
      <c r="GJ230" s="211"/>
      <c r="GK230" s="211"/>
      <c r="GL230" s="211"/>
      <c r="GM230" s="211"/>
      <c r="GN230" s="211"/>
      <c r="GO230" s="211"/>
      <c r="GP230" s="211"/>
      <c r="GQ230" s="211"/>
      <c r="GR230" s="211"/>
      <c r="GS230" s="211"/>
      <c r="GT230" s="211"/>
      <c r="GU230" s="211"/>
      <c r="GV230" s="211"/>
      <c r="GW230" s="211"/>
      <c r="GX230" s="211"/>
      <c r="GY230" s="211"/>
      <c r="GZ230" s="210"/>
      <c r="HA230" s="210"/>
      <c r="HB230" s="210"/>
      <c r="HC230" s="210"/>
      <c r="HD230" s="210"/>
      <c r="HE230" s="210"/>
      <c r="HF230" s="210"/>
      <c r="HG230" s="210"/>
      <c r="HH230" s="210"/>
      <c r="HI230" s="210"/>
      <c r="HJ230" s="210"/>
      <c r="HK230" s="210"/>
      <c r="HL230" s="210"/>
      <c r="HM230" s="210"/>
      <c r="HN230" s="195"/>
      <c r="HO230" s="195"/>
      <c r="HP230" s="195"/>
      <c r="HQ230" s="196"/>
      <c r="HR230" s="196"/>
      <c r="HS230" s="196"/>
      <c r="HT230" s="196"/>
      <c r="HU230" s="196"/>
      <c r="HV230" s="196"/>
    </row>
    <row r="231" ht="15.75" customHeight="1">
      <c r="A231" s="190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GD231" s="211"/>
      <c r="GE231" s="211"/>
      <c r="GF231" s="211"/>
      <c r="GG231" s="211"/>
      <c r="GH231" s="211"/>
      <c r="GI231" s="211"/>
      <c r="GJ231" s="211"/>
      <c r="GK231" s="211"/>
      <c r="GL231" s="211"/>
      <c r="GM231" s="211"/>
      <c r="GN231" s="211"/>
      <c r="GO231" s="211"/>
      <c r="GP231" s="211"/>
      <c r="GQ231" s="211"/>
      <c r="GR231" s="211"/>
      <c r="GS231" s="211"/>
      <c r="GT231" s="211"/>
      <c r="GU231" s="211"/>
      <c r="GV231" s="211"/>
      <c r="GW231" s="211"/>
      <c r="GX231" s="211"/>
      <c r="GY231" s="211"/>
      <c r="GZ231" s="210"/>
      <c r="HA231" s="210"/>
      <c r="HB231" s="210"/>
      <c r="HC231" s="210"/>
      <c r="HD231" s="210"/>
      <c r="HE231" s="210"/>
      <c r="HF231" s="210"/>
      <c r="HG231" s="210"/>
      <c r="HH231" s="210"/>
      <c r="HI231" s="210"/>
      <c r="HJ231" s="210"/>
      <c r="HK231" s="210"/>
      <c r="HL231" s="210"/>
      <c r="HM231" s="210"/>
      <c r="HN231" s="195"/>
      <c r="HO231" s="195"/>
      <c r="HP231" s="195"/>
      <c r="HQ231" s="196"/>
      <c r="HR231" s="196"/>
      <c r="HS231" s="196"/>
      <c r="HT231" s="196"/>
      <c r="HU231" s="196"/>
      <c r="HV231" s="196"/>
    </row>
    <row r="232" ht="15.75" customHeight="1">
      <c r="A232" s="190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GD232" s="211"/>
      <c r="GE232" s="211"/>
      <c r="GF232" s="211"/>
      <c r="GG232" s="211"/>
      <c r="GH232" s="211"/>
      <c r="GI232" s="211"/>
      <c r="GJ232" s="211"/>
      <c r="GK232" s="211"/>
      <c r="GL232" s="211"/>
      <c r="GM232" s="211"/>
      <c r="GN232" s="211"/>
      <c r="GO232" s="211"/>
      <c r="GP232" s="211"/>
      <c r="GQ232" s="211"/>
      <c r="GR232" s="211"/>
      <c r="GS232" s="211"/>
      <c r="GT232" s="211"/>
      <c r="GU232" s="211"/>
      <c r="GV232" s="211"/>
      <c r="GW232" s="211"/>
      <c r="GX232" s="211"/>
      <c r="GY232" s="211"/>
      <c r="GZ232" s="210"/>
      <c r="HA232" s="210"/>
      <c r="HB232" s="210"/>
      <c r="HC232" s="210"/>
      <c r="HD232" s="210"/>
      <c r="HE232" s="210"/>
      <c r="HF232" s="210"/>
      <c r="HG232" s="210"/>
      <c r="HH232" s="210"/>
      <c r="HI232" s="210"/>
      <c r="HJ232" s="210"/>
      <c r="HK232" s="210"/>
      <c r="HL232" s="210"/>
      <c r="HM232" s="210"/>
      <c r="HN232" s="195"/>
      <c r="HO232" s="195"/>
      <c r="HP232" s="195"/>
      <c r="HQ232" s="196"/>
      <c r="HR232" s="196"/>
      <c r="HS232" s="196"/>
      <c r="HT232" s="196"/>
      <c r="HU232" s="196"/>
      <c r="HV232" s="196"/>
    </row>
    <row r="233" ht="15.75" customHeight="1">
      <c r="A233" s="190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GD233" s="211"/>
      <c r="GE233" s="211"/>
      <c r="GF233" s="211"/>
      <c r="GG233" s="211"/>
      <c r="GH233" s="211"/>
      <c r="GI233" s="211"/>
      <c r="GJ233" s="211"/>
      <c r="GK233" s="211"/>
      <c r="GL233" s="211"/>
      <c r="GM233" s="211"/>
      <c r="GN233" s="211"/>
      <c r="GO233" s="211"/>
      <c r="GP233" s="211"/>
      <c r="GQ233" s="211"/>
      <c r="GR233" s="211"/>
      <c r="GS233" s="211"/>
      <c r="GT233" s="211"/>
      <c r="GU233" s="211"/>
      <c r="GV233" s="211"/>
      <c r="GW233" s="211"/>
      <c r="GX233" s="211"/>
      <c r="GY233" s="211"/>
      <c r="GZ233" s="210"/>
      <c r="HA233" s="210"/>
      <c r="HB233" s="210"/>
      <c r="HC233" s="210"/>
      <c r="HD233" s="210"/>
      <c r="HE233" s="210"/>
      <c r="HF233" s="210"/>
      <c r="HG233" s="210"/>
      <c r="HH233" s="210"/>
      <c r="HI233" s="210"/>
      <c r="HJ233" s="210"/>
      <c r="HK233" s="210"/>
      <c r="HL233" s="210"/>
      <c r="HM233" s="210"/>
      <c r="HN233" s="195"/>
      <c r="HO233" s="195"/>
      <c r="HP233" s="195"/>
      <c r="HQ233" s="196"/>
      <c r="HR233" s="196"/>
      <c r="HS233" s="196"/>
      <c r="HT233" s="196"/>
      <c r="HU233" s="196"/>
      <c r="HV233" s="196"/>
    </row>
    <row r="234" ht="15.75" customHeight="1">
      <c r="A234" s="190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GD234" s="211"/>
      <c r="GE234" s="211"/>
      <c r="GF234" s="211"/>
      <c r="GG234" s="211"/>
      <c r="GH234" s="211"/>
      <c r="GI234" s="211"/>
      <c r="GJ234" s="211"/>
      <c r="GK234" s="211"/>
      <c r="GL234" s="211"/>
      <c r="GM234" s="211"/>
      <c r="GN234" s="211"/>
      <c r="GO234" s="211"/>
      <c r="GP234" s="211"/>
      <c r="GQ234" s="211"/>
      <c r="GR234" s="211"/>
      <c r="GS234" s="211"/>
      <c r="GT234" s="211"/>
      <c r="GU234" s="211"/>
      <c r="GV234" s="211"/>
      <c r="GW234" s="211"/>
      <c r="GX234" s="211"/>
      <c r="GY234" s="211"/>
      <c r="GZ234" s="210"/>
      <c r="HA234" s="210"/>
      <c r="HB234" s="210"/>
      <c r="HC234" s="210"/>
      <c r="HD234" s="210"/>
      <c r="HE234" s="210"/>
      <c r="HF234" s="210"/>
      <c r="HG234" s="210"/>
      <c r="HH234" s="210"/>
      <c r="HI234" s="210"/>
      <c r="HJ234" s="210"/>
      <c r="HK234" s="210"/>
      <c r="HL234" s="210"/>
      <c r="HM234" s="210"/>
      <c r="HN234" s="195"/>
      <c r="HO234" s="195"/>
      <c r="HP234" s="195"/>
      <c r="HQ234" s="196"/>
      <c r="HR234" s="196"/>
      <c r="HS234" s="196"/>
      <c r="HT234" s="196"/>
      <c r="HU234" s="196"/>
      <c r="HV234" s="196"/>
    </row>
    <row r="235" ht="15.75" customHeight="1">
      <c r="A235" s="190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GD235" s="211"/>
      <c r="GE235" s="211"/>
      <c r="GF235" s="211"/>
      <c r="GG235" s="211"/>
      <c r="GH235" s="211"/>
      <c r="GI235" s="211"/>
      <c r="GJ235" s="211"/>
      <c r="GK235" s="211"/>
      <c r="GL235" s="211"/>
      <c r="GM235" s="211"/>
      <c r="GN235" s="211"/>
      <c r="GO235" s="211"/>
      <c r="GP235" s="211"/>
      <c r="GQ235" s="211"/>
      <c r="GR235" s="211"/>
      <c r="GS235" s="211"/>
      <c r="GT235" s="211"/>
      <c r="GU235" s="211"/>
      <c r="GV235" s="211"/>
      <c r="GW235" s="211"/>
      <c r="GX235" s="211"/>
      <c r="GY235" s="211"/>
      <c r="GZ235" s="210"/>
      <c r="HA235" s="210"/>
      <c r="HB235" s="210"/>
      <c r="HC235" s="210"/>
      <c r="HD235" s="210"/>
      <c r="HE235" s="210"/>
      <c r="HF235" s="210"/>
      <c r="HG235" s="210"/>
      <c r="HH235" s="210"/>
      <c r="HI235" s="210"/>
      <c r="HJ235" s="210"/>
      <c r="HK235" s="210"/>
      <c r="HL235" s="210"/>
      <c r="HM235" s="210"/>
      <c r="HN235" s="195"/>
      <c r="HO235" s="195"/>
      <c r="HP235" s="195"/>
      <c r="HQ235" s="196"/>
      <c r="HR235" s="196"/>
      <c r="HS235" s="196"/>
      <c r="HT235" s="196"/>
      <c r="HU235" s="196"/>
      <c r="HV235" s="196"/>
    </row>
    <row r="236" ht="15.75" customHeight="1">
      <c r="A236" s="190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GD236" s="211"/>
      <c r="GE236" s="211"/>
      <c r="GF236" s="211"/>
      <c r="GG236" s="211"/>
      <c r="GH236" s="211"/>
      <c r="GI236" s="211"/>
      <c r="GJ236" s="211"/>
      <c r="GK236" s="211"/>
      <c r="GL236" s="211"/>
      <c r="GM236" s="211"/>
      <c r="GN236" s="211"/>
      <c r="GO236" s="211"/>
      <c r="GP236" s="211"/>
      <c r="GQ236" s="211"/>
      <c r="GR236" s="211"/>
      <c r="GS236" s="211"/>
      <c r="GT236" s="211"/>
      <c r="GU236" s="211"/>
      <c r="GV236" s="211"/>
      <c r="GW236" s="211"/>
      <c r="GX236" s="211"/>
      <c r="GY236" s="211"/>
      <c r="GZ236" s="210"/>
      <c r="HA236" s="210"/>
      <c r="HB236" s="210"/>
      <c r="HC236" s="210"/>
      <c r="HD236" s="210"/>
      <c r="HE236" s="210"/>
      <c r="HF236" s="210"/>
      <c r="HG236" s="210"/>
      <c r="HH236" s="210"/>
      <c r="HI236" s="210"/>
      <c r="HJ236" s="210"/>
      <c r="HK236" s="210"/>
      <c r="HL236" s="210"/>
      <c r="HM236" s="210"/>
      <c r="HN236" s="195"/>
      <c r="HO236" s="195"/>
      <c r="HP236" s="195"/>
      <c r="HQ236" s="196"/>
      <c r="HR236" s="196"/>
      <c r="HS236" s="196"/>
      <c r="HT236" s="196"/>
      <c r="HU236" s="196"/>
      <c r="HV236" s="196"/>
    </row>
    <row r="237" ht="15.75" customHeight="1">
      <c r="A237" s="190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GD237" s="211"/>
      <c r="GE237" s="211"/>
      <c r="GF237" s="211"/>
      <c r="GG237" s="211"/>
      <c r="GH237" s="211"/>
      <c r="GI237" s="211"/>
      <c r="GJ237" s="211"/>
      <c r="GK237" s="211"/>
      <c r="GL237" s="211"/>
      <c r="GM237" s="211"/>
      <c r="GN237" s="211"/>
      <c r="GO237" s="211"/>
      <c r="GP237" s="211"/>
      <c r="GQ237" s="211"/>
      <c r="GR237" s="211"/>
      <c r="GS237" s="211"/>
      <c r="GT237" s="211"/>
      <c r="GU237" s="211"/>
      <c r="GV237" s="211"/>
      <c r="GW237" s="211"/>
      <c r="GX237" s="211"/>
      <c r="GY237" s="211"/>
      <c r="GZ237" s="210"/>
      <c r="HA237" s="210"/>
      <c r="HB237" s="210"/>
      <c r="HC237" s="210"/>
      <c r="HD237" s="210"/>
      <c r="HE237" s="210"/>
      <c r="HF237" s="210"/>
      <c r="HG237" s="210"/>
      <c r="HH237" s="210"/>
      <c r="HI237" s="210"/>
      <c r="HJ237" s="210"/>
      <c r="HK237" s="210"/>
      <c r="HL237" s="210"/>
      <c r="HM237" s="210"/>
      <c r="HN237" s="195"/>
      <c r="HO237" s="195"/>
      <c r="HP237" s="195"/>
      <c r="HQ237" s="196"/>
      <c r="HR237" s="196"/>
      <c r="HS237" s="196"/>
      <c r="HT237" s="196"/>
      <c r="HU237" s="196"/>
      <c r="HV237" s="196"/>
    </row>
    <row r="238" ht="15.75" customHeight="1">
      <c r="A238" s="190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GD238" s="211"/>
      <c r="GE238" s="211"/>
      <c r="GF238" s="211"/>
      <c r="GG238" s="211"/>
      <c r="GH238" s="211"/>
      <c r="GI238" s="211"/>
      <c r="GJ238" s="211"/>
      <c r="GK238" s="211"/>
      <c r="GL238" s="211"/>
      <c r="GM238" s="211"/>
      <c r="GN238" s="211"/>
      <c r="GO238" s="211"/>
      <c r="GP238" s="211"/>
      <c r="GQ238" s="211"/>
      <c r="GR238" s="211"/>
      <c r="GS238" s="211"/>
      <c r="GT238" s="211"/>
      <c r="GU238" s="211"/>
      <c r="GV238" s="211"/>
      <c r="GW238" s="211"/>
      <c r="GX238" s="211"/>
      <c r="GY238" s="211"/>
      <c r="GZ238" s="210"/>
      <c r="HA238" s="210"/>
      <c r="HB238" s="210"/>
      <c r="HC238" s="210"/>
      <c r="HD238" s="210"/>
      <c r="HE238" s="210"/>
      <c r="HF238" s="210"/>
      <c r="HG238" s="210"/>
      <c r="HH238" s="210"/>
      <c r="HI238" s="210"/>
      <c r="HJ238" s="210"/>
      <c r="HK238" s="210"/>
      <c r="HL238" s="210"/>
      <c r="HM238" s="210"/>
      <c r="HN238" s="195"/>
      <c r="HO238" s="195"/>
      <c r="HP238" s="195"/>
      <c r="HQ238" s="196"/>
      <c r="HR238" s="196"/>
      <c r="HS238" s="196"/>
      <c r="HT238" s="196"/>
      <c r="HU238" s="196"/>
      <c r="HV238" s="196"/>
    </row>
    <row r="239" ht="15.75" customHeight="1">
      <c r="A239" s="190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GD239" s="211"/>
      <c r="GE239" s="211"/>
      <c r="GF239" s="211"/>
      <c r="GG239" s="211"/>
      <c r="GH239" s="211"/>
      <c r="GI239" s="211"/>
      <c r="GJ239" s="211"/>
      <c r="GK239" s="211"/>
      <c r="GL239" s="211"/>
      <c r="GM239" s="211"/>
      <c r="GN239" s="211"/>
      <c r="GO239" s="211"/>
      <c r="GP239" s="211"/>
      <c r="GQ239" s="211"/>
      <c r="GR239" s="211"/>
      <c r="GS239" s="211"/>
      <c r="GT239" s="211"/>
      <c r="GU239" s="211"/>
      <c r="GV239" s="211"/>
      <c r="GW239" s="211"/>
      <c r="GX239" s="211"/>
      <c r="GY239" s="211"/>
      <c r="GZ239" s="210"/>
      <c r="HA239" s="210"/>
      <c r="HB239" s="210"/>
      <c r="HC239" s="210"/>
      <c r="HD239" s="210"/>
      <c r="HE239" s="210"/>
      <c r="HF239" s="210"/>
      <c r="HG239" s="210"/>
      <c r="HH239" s="210"/>
      <c r="HI239" s="210"/>
      <c r="HJ239" s="210"/>
      <c r="HK239" s="210"/>
      <c r="HL239" s="210"/>
      <c r="HM239" s="210"/>
      <c r="HN239" s="195"/>
      <c r="HO239" s="195"/>
      <c r="HP239" s="195"/>
      <c r="HQ239" s="196"/>
      <c r="HR239" s="196"/>
      <c r="HS239" s="196"/>
      <c r="HT239" s="196"/>
      <c r="HU239" s="196"/>
      <c r="HV239" s="196"/>
    </row>
    <row r="240" ht="15.75" customHeight="1">
      <c r="A240" s="190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GD240" s="211"/>
      <c r="GE240" s="211"/>
      <c r="GF240" s="211"/>
      <c r="GG240" s="211"/>
      <c r="GH240" s="211"/>
      <c r="GI240" s="211"/>
      <c r="GJ240" s="211"/>
      <c r="GK240" s="211"/>
      <c r="GL240" s="211"/>
      <c r="GM240" s="211"/>
      <c r="GN240" s="211"/>
      <c r="GO240" s="211"/>
      <c r="GP240" s="211"/>
      <c r="GQ240" s="211"/>
      <c r="GR240" s="211"/>
      <c r="GS240" s="211"/>
      <c r="GT240" s="211"/>
      <c r="GU240" s="211"/>
      <c r="GV240" s="211"/>
      <c r="GW240" s="211"/>
      <c r="GX240" s="211"/>
      <c r="GY240" s="211"/>
      <c r="GZ240" s="210"/>
      <c r="HA240" s="210"/>
      <c r="HB240" s="210"/>
      <c r="HC240" s="210"/>
      <c r="HD240" s="210"/>
      <c r="HE240" s="210"/>
      <c r="HF240" s="210"/>
      <c r="HG240" s="210"/>
      <c r="HH240" s="210"/>
      <c r="HI240" s="210"/>
      <c r="HJ240" s="210"/>
      <c r="HK240" s="210"/>
      <c r="HL240" s="210"/>
      <c r="HM240" s="210"/>
      <c r="HN240" s="195"/>
      <c r="HO240" s="195"/>
      <c r="HP240" s="195"/>
      <c r="HQ240" s="196"/>
      <c r="HR240" s="196"/>
      <c r="HS240" s="196"/>
      <c r="HT240" s="196"/>
      <c r="HU240" s="196"/>
      <c r="HV240" s="196"/>
    </row>
    <row r="241" ht="15.75" customHeight="1">
      <c r="A241" s="190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GD241" s="211"/>
      <c r="GE241" s="211"/>
      <c r="GF241" s="211"/>
      <c r="GG241" s="211"/>
      <c r="GH241" s="211"/>
      <c r="GI241" s="211"/>
      <c r="GJ241" s="211"/>
      <c r="GK241" s="211"/>
      <c r="GL241" s="211"/>
      <c r="GM241" s="211"/>
      <c r="GN241" s="211"/>
      <c r="GO241" s="211"/>
      <c r="GP241" s="211"/>
      <c r="GQ241" s="211"/>
      <c r="GR241" s="211"/>
      <c r="GS241" s="211"/>
      <c r="GT241" s="211"/>
      <c r="GU241" s="211"/>
      <c r="GV241" s="211"/>
      <c r="GW241" s="211"/>
      <c r="GX241" s="211"/>
      <c r="GY241" s="211"/>
      <c r="GZ241" s="210"/>
      <c r="HA241" s="210"/>
      <c r="HB241" s="210"/>
      <c r="HC241" s="210"/>
      <c r="HD241" s="210"/>
      <c r="HE241" s="210"/>
      <c r="HF241" s="210"/>
      <c r="HG241" s="210"/>
      <c r="HH241" s="210"/>
      <c r="HI241" s="210"/>
      <c r="HJ241" s="210"/>
      <c r="HK241" s="210"/>
      <c r="HL241" s="210"/>
      <c r="HM241" s="210"/>
      <c r="HN241" s="195"/>
      <c r="HO241" s="195"/>
      <c r="HP241" s="195"/>
      <c r="HQ241" s="196"/>
      <c r="HR241" s="196"/>
      <c r="HS241" s="196"/>
      <c r="HT241" s="196"/>
      <c r="HU241" s="196"/>
      <c r="HV241" s="196"/>
    </row>
    <row r="242" ht="15.75" customHeight="1">
      <c r="A242" s="190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GD242" s="211"/>
      <c r="GE242" s="211"/>
      <c r="GF242" s="211"/>
      <c r="GG242" s="211"/>
      <c r="GH242" s="211"/>
      <c r="GI242" s="211"/>
      <c r="GJ242" s="211"/>
      <c r="GK242" s="211"/>
      <c r="GL242" s="211"/>
      <c r="GM242" s="211"/>
      <c r="GN242" s="211"/>
      <c r="GO242" s="211"/>
      <c r="GP242" s="211"/>
      <c r="GQ242" s="211"/>
      <c r="GR242" s="211"/>
      <c r="GS242" s="211"/>
      <c r="GT242" s="211"/>
      <c r="GU242" s="211"/>
      <c r="GV242" s="211"/>
      <c r="GW242" s="211"/>
      <c r="GX242" s="211"/>
      <c r="GY242" s="211"/>
      <c r="GZ242" s="210"/>
      <c r="HA242" s="210"/>
      <c r="HB242" s="210"/>
      <c r="HC242" s="210"/>
      <c r="HD242" s="210"/>
      <c r="HE242" s="210"/>
      <c r="HF242" s="210"/>
      <c r="HG242" s="210"/>
      <c r="HH242" s="210"/>
      <c r="HI242" s="210"/>
      <c r="HJ242" s="210"/>
      <c r="HK242" s="210"/>
      <c r="HL242" s="210"/>
      <c r="HM242" s="210"/>
      <c r="HN242" s="195"/>
      <c r="HO242" s="195"/>
      <c r="HP242" s="195"/>
      <c r="HQ242" s="196"/>
      <c r="HR242" s="196"/>
      <c r="HS242" s="196"/>
      <c r="HT242" s="196"/>
      <c r="HU242" s="196"/>
      <c r="HV242" s="196"/>
    </row>
    <row r="243" ht="15.75" customHeight="1">
      <c r="A243" s="190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GD243" s="211"/>
      <c r="GE243" s="211"/>
      <c r="GF243" s="211"/>
      <c r="GG243" s="211"/>
      <c r="GH243" s="211"/>
      <c r="GI243" s="211"/>
      <c r="GJ243" s="211"/>
      <c r="GK243" s="211"/>
      <c r="GL243" s="211"/>
      <c r="GM243" s="211"/>
      <c r="GN243" s="211"/>
      <c r="GO243" s="211"/>
      <c r="GP243" s="211"/>
      <c r="GQ243" s="211"/>
      <c r="GR243" s="211"/>
      <c r="GS243" s="211"/>
      <c r="GT243" s="211"/>
      <c r="GU243" s="211"/>
      <c r="GV243" s="211"/>
      <c r="GW243" s="211"/>
      <c r="GX243" s="211"/>
      <c r="GY243" s="211"/>
      <c r="GZ243" s="210"/>
      <c r="HA243" s="210"/>
      <c r="HB243" s="210"/>
      <c r="HC243" s="210"/>
      <c r="HD243" s="210"/>
      <c r="HE243" s="210"/>
      <c r="HF243" s="210"/>
      <c r="HG243" s="210"/>
      <c r="HH243" s="210"/>
      <c r="HI243" s="210"/>
      <c r="HJ243" s="210"/>
      <c r="HK243" s="210"/>
      <c r="HL243" s="210"/>
      <c r="HM243" s="210"/>
      <c r="HN243" s="195"/>
      <c r="HO243" s="195"/>
      <c r="HP243" s="195"/>
      <c r="HQ243" s="196"/>
      <c r="HR243" s="196"/>
      <c r="HS243" s="196"/>
      <c r="HT243" s="196"/>
      <c r="HU243" s="196"/>
      <c r="HV243" s="196"/>
    </row>
    <row r="244" ht="15.75" customHeight="1">
      <c r="A244" s="190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GD244" s="211"/>
      <c r="GE244" s="211"/>
      <c r="GF244" s="211"/>
      <c r="GG244" s="211"/>
      <c r="GH244" s="211"/>
      <c r="GI244" s="211"/>
      <c r="GJ244" s="211"/>
      <c r="GK244" s="211"/>
      <c r="GL244" s="211"/>
      <c r="GM244" s="211"/>
      <c r="GN244" s="211"/>
      <c r="GO244" s="211"/>
      <c r="GP244" s="211"/>
      <c r="GQ244" s="211"/>
      <c r="GR244" s="211"/>
      <c r="GS244" s="211"/>
      <c r="GT244" s="211"/>
      <c r="GU244" s="211"/>
      <c r="GV244" s="211"/>
      <c r="GW244" s="211"/>
      <c r="GX244" s="211"/>
      <c r="GY244" s="211"/>
      <c r="GZ244" s="210"/>
      <c r="HA244" s="210"/>
      <c r="HB244" s="210"/>
      <c r="HC244" s="210"/>
      <c r="HD244" s="210"/>
      <c r="HE244" s="210"/>
      <c r="HF244" s="210"/>
      <c r="HG244" s="210"/>
      <c r="HH244" s="210"/>
      <c r="HI244" s="210"/>
      <c r="HJ244" s="210"/>
      <c r="HK244" s="210"/>
      <c r="HL244" s="210"/>
      <c r="HM244" s="210"/>
      <c r="HN244" s="195"/>
      <c r="HO244" s="195"/>
      <c r="HP244" s="195"/>
      <c r="HQ244" s="196"/>
      <c r="HR244" s="196"/>
      <c r="HS244" s="196"/>
      <c r="HT244" s="196"/>
      <c r="HU244" s="196"/>
      <c r="HV244" s="196"/>
    </row>
    <row r="245" ht="15.75" customHeight="1">
      <c r="A245" s="190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GD245" s="211"/>
      <c r="GE245" s="211"/>
      <c r="GF245" s="211"/>
      <c r="GG245" s="211"/>
      <c r="GH245" s="211"/>
      <c r="GI245" s="211"/>
      <c r="GJ245" s="211"/>
      <c r="GK245" s="211"/>
      <c r="GL245" s="211"/>
      <c r="GM245" s="211"/>
      <c r="GN245" s="211"/>
      <c r="GO245" s="211"/>
      <c r="GP245" s="211"/>
      <c r="GQ245" s="211"/>
      <c r="GR245" s="211"/>
      <c r="GS245" s="211"/>
      <c r="GT245" s="211"/>
      <c r="GU245" s="211"/>
      <c r="GV245" s="211"/>
      <c r="GW245" s="211"/>
      <c r="GX245" s="211"/>
      <c r="GY245" s="211"/>
      <c r="GZ245" s="210"/>
      <c r="HA245" s="210"/>
      <c r="HB245" s="210"/>
      <c r="HC245" s="210"/>
      <c r="HD245" s="210"/>
      <c r="HE245" s="210"/>
      <c r="HF245" s="210"/>
      <c r="HG245" s="210"/>
      <c r="HH245" s="210"/>
      <c r="HI245" s="210"/>
      <c r="HJ245" s="210"/>
      <c r="HK245" s="210"/>
      <c r="HL245" s="210"/>
      <c r="HM245" s="210"/>
      <c r="HN245" s="195"/>
      <c r="HO245" s="195"/>
      <c r="HP245" s="195"/>
      <c r="HQ245" s="196"/>
      <c r="HR245" s="196"/>
      <c r="HS245" s="196"/>
      <c r="HT245" s="196"/>
      <c r="HU245" s="196"/>
      <c r="HV245" s="196"/>
    </row>
    <row r="246" ht="15.75" customHeight="1">
      <c r="A246" s="190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GD246" s="211"/>
      <c r="GE246" s="211"/>
      <c r="GF246" s="211"/>
      <c r="GG246" s="211"/>
      <c r="GH246" s="211"/>
      <c r="GI246" s="211"/>
      <c r="GJ246" s="211"/>
      <c r="GK246" s="211"/>
      <c r="GL246" s="211"/>
      <c r="GM246" s="211"/>
      <c r="GN246" s="211"/>
      <c r="GO246" s="211"/>
      <c r="GP246" s="211"/>
      <c r="GQ246" s="211"/>
      <c r="GR246" s="211"/>
      <c r="GS246" s="211"/>
      <c r="GT246" s="211"/>
      <c r="GU246" s="211"/>
      <c r="GV246" s="211"/>
      <c r="GW246" s="211"/>
      <c r="GX246" s="211"/>
      <c r="GY246" s="211"/>
      <c r="GZ246" s="210"/>
      <c r="HA246" s="210"/>
      <c r="HB246" s="210"/>
      <c r="HC246" s="210"/>
      <c r="HD246" s="210"/>
      <c r="HE246" s="210"/>
      <c r="HF246" s="210"/>
      <c r="HG246" s="210"/>
      <c r="HH246" s="210"/>
      <c r="HI246" s="210"/>
      <c r="HJ246" s="210"/>
      <c r="HK246" s="210"/>
      <c r="HL246" s="210"/>
      <c r="HM246" s="210"/>
      <c r="HN246" s="195"/>
      <c r="HO246" s="195"/>
      <c r="HP246" s="195"/>
      <c r="HQ246" s="196"/>
      <c r="HR246" s="196"/>
      <c r="HS246" s="196"/>
      <c r="HT246" s="196"/>
      <c r="HU246" s="196"/>
      <c r="HV246" s="196"/>
    </row>
    <row r="247" ht="15.75" customHeight="1">
      <c r="A247" s="190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GD247" s="211"/>
      <c r="GE247" s="211"/>
      <c r="GF247" s="211"/>
      <c r="GG247" s="211"/>
      <c r="GH247" s="211"/>
      <c r="GI247" s="211"/>
      <c r="GJ247" s="211"/>
      <c r="GK247" s="211"/>
      <c r="GL247" s="211"/>
      <c r="GM247" s="211"/>
      <c r="GN247" s="211"/>
      <c r="GO247" s="211"/>
      <c r="GP247" s="211"/>
      <c r="GQ247" s="211"/>
      <c r="GR247" s="211"/>
      <c r="GS247" s="211"/>
      <c r="GT247" s="211"/>
      <c r="GU247" s="211"/>
      <c r="GV247" s="211"/>
      <c r="GW247" s="211"/>
      <c r="GX247" s="211"/>
      <c r="GY247" s="211"/>
      <c r="GZ247" s="210"/>
      <c r="HA247" s="210"/>
      <c r="HB247" s="210"/>
      <c r="HC247" s="210"/>
      <c r="HD247" s="210"/>
      <c r="HE247" s="210"/>
      <c r="HF247" s="210"/>
      <c r="HG247" s="210"/>
      <c r="HH247" s="210"/>
      <c r="HI247" s="210"/>
      <c r="HJ247" s="210"/>
      <c r="HK247" s="210"/>
      <c r="HL247" s="210"/>
      <c r="HM247" s="210"/>
      <c r="HN247" s="195"/>
      <c r="HO247" s="195"/>
      <c r="HP247" s="195"/>
      <c r="HQ247" s="196"/>
      <c r="HR247" s="196"/>
      <c r="HS247" s="196"/>
      <c r="HT247" s="196"/>
      <c r="HU247" s="196"/>
      <c r="HV247" s="196"/>
    </row>
    <row r="248" ht="15.75" customHeight="1">
      <c r="A248" s="190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GD248" s="211"/>
      <c r="GE248" s="211"/>
      <c r="GF248" s="211"/>
      <c r="GG248" s="211"/>
      <c r="GH248" s="211"/>
      <c r="GI248" s="211"/>
      <c r="GJ248" s="211"/>
      <c r="GK248" s="211"/>
      <c r="GL248" s="211"/>
      <c r="GM248" s="211"/>
      <c r="GN248" s="211"/>
      <c r="GO248" s="211"/>
      <c r="GP248" s="211"/>
      <c r="GQ248" s="211"/>
      <c r="GR248" s="211"/>
      <c r="GS248" s="211"/>
      <c r="GT248" s="211"/>
      <c r="GU248" s="211"/>
      <c r="GV248" s="211"/>
      <c r="GW248" s="211"/>
      <c r="GX248" s="211"/>
      <c r="GY248" s="211"/>
      <c r="GZ248" s="210"/>
      <c r="HA248" s="210"/>
      <c r="HB248" s="210"/>
      <c r="HC248" s="210"/>
      <c r="HD248" s="210"/>
      <c r="HE248" s="210"/>
      <c r="HF248" s="210"/>
      <c r="HG248" s="210"/>
      <c r="HH248" s="210"/>
      <c r="HI248" s="210"/>
      <c r="HJ248" s="210"/>
      <c r="HK248" s="210"/>
      <c r="HL248" s="210"/>
      <c r="HM248" s="210"/>
      <c r="HN248" s="195"/>
      <c r="HO248" s="195"/>
      <c r="HP248" s="195"/>
      <c r="HQ248" s="196"/>
      <c r="HR248" s="196"/>
      <c r="HS248" s="196"/>
      <c r="HT248" s="196"/>
      <c r="HU248" s="196"/>
      <c r="HV248" s="196"/>
    </row>
    <row r="249" ht="15.75" customHeight="1">
      <c r="A249" s="190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GD249" s="211"/>
      <c r="GE249" s="211"/>
      <c r="GF249" s="211"/>
      <c r="GG249" s="211"/>
      <c r="GH249" s="211"/>
      <c r="GI249" s="211"/>
      <c r="GJ249" s="211"/>
      <c r="GK249" s="211"/>
      <c r="GL249" s="211"/>
      <c r="GM249" s="211"/>
      <c r="GN249" s="211"/>
      <c r="GO249" s="211"/>
      <c r="GP249" s="211"/>
      <c r="GQ249" s="211"/>
      <c r="GR249" s="211"/>
      <c r="GS249" s="211"/>
      <c r="GT249" s="211"/>
      <c r="GU249" s="211"/>
      <c r="GV249" s="211"/>
      <c r="GW249" s="211"/>
      <c r="GX249" s="211"/>
      <c r="GY249" s="211"/>
      <c r="GZ249" s="210"/>
      <c r="HA249" s="210"/>
      <c r="HB249" s="210"/>
      <c r="HC249" s="210"/>
      <c r="HD249" s="210"/>
      <c r="HE249" s="210"/>
      <c r="HF249" s="210"/>
      <c r="HG249" s="210"/>
      <c r="HH249" s="210"/>
      <c r="HI249" s="210"/>
      <c r="HJ249" s="210"/>
      <c r="HK249" s="210"/>
      <c r="HL249" s="210"/>
      <c r="HM249" s="210"/>
      <c r="HN249" s="195"/>
      <c r="HO249" s="195"/>
      <c r="HP249" s="195"/>
      <c r="HQ249" s="196"/>
      <c r="HR249" s="196"/>
      <c r="HS249" s="196"/>
      <c r="HT249" s="196"/>
      <c r="HU249" s="196"/>
      <c r="HV249" s="196"/>
    </row>
    <row r="250" ht="15.75" customHeight="1">
      <c r="A250" s="190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GD250" s="211"/>
      <c r="GE250" s="211"/>
      <c r="GF250" s="211"/>
      <c r="GG250" s="211"/>
      <c r="GH250" s="211"/>
      <c r="GI250" s="211"/>
      <c r="GJ250" s="211"/>
      <c r="GK250" s="211"/>
      <c r="GL250" s="211"/>
      <c r="GM250" s="211"/>
      <c r="GN250" s="211"/>
      <c r="GO250" s="211"/>
      <c r="GP250" s="211"/>
      <c r="GQ250" s="211"/>
      <c r="GR250" s="211"/>
      <c r="GS250" s="211"/>
      <c r="GT250" s="211"/>
      <c r="GU250" s="211"/>
      <c r="GV250" s="211"/>
      <c r="GW250" s="211"/>
      <c r="GX250" s="211"/>
      <c r="GY250" s="211"/>
      <c r="GZ250" s="210"/>
      <c r="HA250" s="210"/>
      <c r="HB250" s="210"/>
      <c r="HC250" s="210"/>
      <c r="HD250" s="210"/>
      <c r="HE250" s="210"/>
      <c r="HF250" s="210"/>
      <c r="HG250" s="210"/>
      <c r="HH250" s="210"/>
      <c r="HI250" s="210"/>
      <c r="HJ250" s="210"/>
      <c r="HK250" s="210"/>
      <c r="HL250" s="210"/>
      <c r="HM250" s="210"/>
      <c r="HN250" s="195"/>
      <c r="HO250" s="195"/>
      <c r="HP250" s="195"/>
      <c r="HQ250" s="196"/>
      <c r="HR250" s="196"/>
      <c r="HS250" s="196"/>
      <c r="HT250" s="196"/>
      <c r="HU250" s="196"/>
      <c r="HV250" s="196"/>
    </row>
    <row r="251" ht="15.75" customHeight="1">
      <c r="A251" s="190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GD251" s="211"/>
      <c r="GE251" s="211"/>
      <c r="GF251" s="211"/>
      <c r="GG251" s="211"/>
      <c r="GH251" s="211"/>
      <c r="GI251" s="211"/>
      <c r="GJ251" s="211"/>
      <c r="GK251" s="211"/>
      <c r="GL251" s="211"/>
      <c r="GM251" s="211"/>
      <c r="GN251" s="211"/>
      <c r="GO251" s="211"/>
      <c r="GP251" s="211"/>
      <c r="GQ251" s="211"/>
      <c r="GR251" s="211"/>
      <c r="GS251" s="211"/>
      <c r="GT251" s="211"/>
      <c r="GU251" s="211"/>
      <c r="GV251" s="211"/>
      <c r="GW251" s="211"/>
      <c r="GX251" s="211"/>
      <c r="GY251" s="211"/>
      <c r="GZ251" s="210"/>
      <c r="HA251" s="210"/>
      <c r="HB251" s="210"/>
      <c r="HC251" s="210"/>
      <c r="HD251" s="210"/>
      <c r="HE251" s="210"/>
      <c r="HF251" s="210"/>
      <c r="HG251" s="210"/>
      <c r="HH251" s="210"/>
      <c r="HI251" s="210"/>
      <c r="HJ251" s="210"/>
      <c r="HK251" s="210"/>
      <c r="HL251" s="210"/>
      <c r="HM251" s="210"/>
      <c r="HN251" s="195"/>
      <c r="HO251" s="195"/>
      <c r="HP251" s="195"/>
      <c r="HQ251" s="196"/>
      <c r="HR251" s="196"/>
      <c r="HS251" s="196"/>
      <c r="HT251" s="196"/>
      <c r="HU251" s="196"/>
      <c r="HV251" s="196"/>
    </row>
    <row r="252" ht="15.75" customHeight="1">
      <c r="A252" s="190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GD252" s="211"/>
      <c r="GE252" s="211"/>
      <c r="GF252" s="211"/>
      <c r="GG252" s="211"/>
      <c r="GH252" s="211"/>
      <c r="GI252" s="211"/>
      <c r="GJ252" s="211"/>
      <c r="GK252" s="211"/>
      <c r="GL252" s="211"/>
      <c r="GM252" s="211"/>
      <c r="GN252" s="211"/>
      <c r="GO252" s="211"/>
      <c r="GP252" s="211"/>
      <c r="GQ252" s="211"/>
      <c r="GR252" s="211"/>
      <c r="GS252" s="211"/>
      <c r="GT252" s="211"/>
      <c r="GU252" s="211"/>
      <c r="GV252" s="211"/>
      <c r="GW252" s="211"/>
      <c r="GX252" s="211"/>
      <c r="GY252" s="211"/>
      <c r="GZ252" s="210"/>
      <c r="HA252" s="210"/>
      <c r="HB252" s="210"/>
      <c r="HC252" s="210"/>
      <c r="HD252" s="210"/>
      <c r="HE252" s="210"/>
      <c r="HF252" s="210"/>
      <c r="HG252" s="210"/>
      <c r="HH252" s="210"/>
      <c r="HI252" s="210"/>
      <c r="HJ252" s="210"/>
      <c r="HK252" s="210"/>
      <c r="HL252" s="210"/>
      <c r="HM252" s="210"/>
      <c r="HN252" s="195"/>
      <c r="HO252" s="195"/>
      <c r="HP252" s="195"/>
      <c r="HQ252" s="196"/>
      <c r="HR252" s="196"/>
      <c r="HS252" s="196"/>
      <c r="HT252" s="196"/>
      <c r="HU252" s="196"/>
      <c r="HV252" s="196"/>
    </row>
    <row r="253" ht="15.75" customHeight="1">
      <c r="A253" s="190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GD253" s="211"/>
      <c r="GE253" s="211"/>
      <c r="GF253" s="211"/>
      <c r="GG253" s="211"/>
      <c r="GH253" s="211"/>
      <c r="GI253" s="211"/>
      <c r="GJ253" s="211"/>
      <c r="GK253" s="211"/>
      <c r="GL253" s="211"/>
      <c r="GM253" s="211"/>
      <c r="GN253" s="211"/>
      <c r="GO253" s="211"/>
      <c r="GP253" s="211"/>
      <c r="GQ253" s="211"/>
      <c r="GR253" s="211"/>
      <c r="GS253" s="211"/>
      <c r="GT253" s="211"/>
      <c r="GU253" s="211"/>
      <c r="GV253" s="211"/>
      <c r="GW253" s="211"/>
      <c r="GX253" s="211"/>
      <c r="GY253" s="211"/>
      <c r="GZ253" s="210"/>
      <c r="HA253" s="210"/>
      <c r="HB253" s="210"/>
      <c r="HC253" s="210"/>
      <c r="HD253" s="210"/>
      <c r="HE253" s="210"/>
      <c r="HF253" s="210"/>
      <c r="HG253" s="210"/>
      <c r="HH253" s="210"/>
      <c r="HI253" s="210"/>
      <c r="HJ253" s="210"/>
      <c r="HK253" s="210"/>
      <c r="HL253" s="210"/>
      <c r="HM253" s="210"/>
      <c r="HN253" s="195"/>
      <c r="HO253" s="195"/>
      <c r="HP253" s="195"/>
      <c r="HQ253" s="196"/>
      <c r="HR253" s="196"/>
      <c r="HS253" s="196"/>
      <c r="HT253" s="196"/>
      <c r="HU253" s="196"/>
      <c r="HV253" s="196"/>
    </row>
    <row r="254" ht="15.75" customHeight="1">
      <c r="A254" s="190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GD254" s="211"/>
      <c r="GE254" s="211"/>
      <c r="GF254" s="211"/>
      <c r="GG254" s="211"/>
      <c r="GH254" s="211"/>
      <c r="GI254" s="211"/>
      <c r="GJ254" s="211"/>
      <c r="GK254" s="211"/>
      <c r="GL254" s="211"/>
      <c r="GM254" s="211"/>
      <c r="GN254" s="211"/>
      <c r="GO254" s="211"/>
      <c r="GP254" s="211"/>
      <c r="GQ254" s="211"/>
      <c r="GR254" s="211"/>
      <c r="GS254" s="211"/>
      <c r="GT254" s="211"/>
      <c r="GU254" s="211"/>
      <c r="GV254" s="211"/>
      <c r="GW254" s="211"/>
      <c r="GX254" s="211"/>
      <c r="GY254" s="211"/>
      <c r="GZ254" s="211"/>
      <c r="HA254" s="211"/>
      <c r="HB254" s="211"/>
      <c r="HC254" s="211"/>
      <c r="HD254" s="211"/>
      <c r="HE254" s="211"/>
      <c r="HF254" s="211"/>
      <c r="HG254" s="211"/>
      <c r="HH254" s="211"/>
      <c r="HI254" s="211"/>
      <c r="HJ254" s="211"/>
      <c r="HK254" s="211"/>
      <c r="HL254" s="211"/>
      <c r="HM254" s="211"/>
      <c r="HN254" s="195"/>
      <c r="HO254" s="195"/>
      <c r="HP254" s="195"/>
      <c r="HQ254" s="196"/>
      <c r="HR254" s="196"/>
      <c r="HS254" s="196"/>
      <c r="HT254" s="196"/>
      <c r="HU254" s="196"/>
      <c r="HV254" s="196"/>
    </row>
    <row r="255" ht="15.75" customHeight="1">
      <c r="A255" s="190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GD255" s="211"/>
      <c r="GE255" s="211"/>
      <c r="GF255" s="211"/>
      <c r="GG255" s="211"/>
      <c r="GH255" s="211"/>
      <c r="GI255" s="211"/>
      <c r="GJ255" s="211"/>
      <c r="GK255" s="211"/>
      <c r="GL255" s="211"/>
      <c r="GM255" s="211"/>
      <c r="GN255" s="211"/>
      <c r="GO255" s="211"/>
      <c r="GP255" s="211"/>
      <c r="GQ255" s="211"/>
      <c r="GR255" s="211"/>
      <c r="GS255" s="211"/>
      <c r="GT255" s="211"/>
      <c r="GU255" s="211"/>
      <c r="GV255" s="211"/>
      <c r="GW255" s="211"/>
      <c r="GX255" s="211"/>
      <c r="GY255" s="211"/>
      <c r="GZ255" s="211"/>
      <c r="HA255" s="211"/>
      <c r="HB255" s="211"/>
      <c r="HC255" s="211"/>
      <c r="HD255" s="211"/>
      <c r="HE255" s="211"/>
      <c r="HF255" s="211"/>
      <c r="HG255" s="211"/>
      <c r="HH255" s="211"/>
      <c r="HI255" s="211"/>
      <c r="HJ255" s="211"/>
      <c r="HK255" s="211"/>
      <c r="HL255" s="211"/>
      <c r="HM255" s="211"/>
      <c r="HN255" s="195"/>
      <c r="HO255" s="195"/>
      <c r="HP255" s="195"/>
      <c r="HQ255" s="196"/>
      <c r="HR255" s="196"/>
      <c r="HS255" s="196"/>
      <c r="HT255" s="196"/>
      <c r="HU255" s="196"/>
      <c r="HV255" s="196"/>
    </row>
    <row r="256" ht="15.75" customHeight="1">
      <c r="A256" s="190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GD256" s="211"/>
      <c r="GE256" s="211"/>
      <c r="GF256" s="211"/>
      <c r="GG256" s="211"/>
      <c r="GH256" s="211"/>
      <c r="GI256" s="211"/>
      <c r="GJ256" s="211"/>
      <c r="GK256" s="211"/>
      <c r="GL256" s="211"/>
      <c r="GM256" s="211"/>
      <c r="GN256" s="211"/>
      <c r="GO256" s="211"/>
      <c r="GP256" s="211"/>
      <c r="GQ256" s="211"/>
      <c r="GR256" s="211"/>
      <c r="GS256" s="211"/>
      <c r="GT256" s="211"/>
      <c r="GU256" s="211"/>
      <c r="GV256" s="211"/>
      <c r="GW256" s="211"/>
      <c r="GX256" s="211"/>
      <c r="GY256" s="211"/>
      <c r="GZ256" s="211"/>
      <c r="HA256" s="211"/>
      <c r="HB256" s="211"/>
      <c r="HC256" s="211"/>
      <c r="HD256" s="211"/>
      <c r="HE256" s="211"/>
      <c r="HF256" s="211"/>
      <c r="HG256" s="211"/>
      <c r="HH256" s="211"/>
      <c r="HI256" s="211"/>
      <c r="HJ256" s="211"/>
      <c r="HK256" s="211"/>
      <c r="HL256" s="211"/>
      <c r="HM256" s="211"/>
      <c r="HN256" s="195"/>
      <c r="HO256" s="195"/>
      <c r="HP256" s="195"/>
      <c r="HQ256" s="196"/>
      <c r="HR256" s="196"/>
      <c r="HS256" s="196"/>
      <c r="HT256" s="196"/>
      <c r="HU256" s="196"/>
      <c r="HV256" s="196"/>
    </row>
    <row r="257" ht="15.75" customHeight="1">
      <c r="A257" s="190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GD257" s="211"/>
      <c r="GE257" s="211"/>
      <c r="GF257" s="211"/>
      <c r="GG257" s="211"/>
      <c r="GH257" s="211"/>
      <c r="GI257" s="211"/>
      <c r="GJ257" s="211"/>
      <c r="GK257" s="211"/>
      <c r="GL257" s="211"/>
      <c r="GM257" s="211"/>
      <c r="GN257" s="211"/>
      <c r="GO257" s="211"/>
      <c r="GP257" s="211"/>
      <c r="GQ257" s="211"/>
      <c r="GR257" s="211"/>
      <c r="GS257" s="211"/>
      <c r="GT257" s="211"/>
      <c r="GU257" s="211"/>
      <c r="GV257" s="211"/>
      <c r="GW257" s="211"/>
      <c r="GX257" s="211"/>
      <c r="GY257" s="211"/>
      <c r="GZ257" s="211"/>
      <c r="HA257" s="211"/>
      <c r="HB257" s="211"/>
      <c r="HC257" s="211"/>
      <c r="HD257" s="211"/>
      <c r="HE257" s="211"/>
      <c r="HF257" s="211"/>
      <c r="HG257" s="211"/>
      <c r="HH257" s="211"/>
      <c r="HI257" s="211"/>
      <c r="HJ257" s="211"/>
      <c r="HK257" s="211"/>
      <c r="HL257" s="211"/>
      <c r="HM257" s="211"/>
      <c r="HN257" s="195"/>
      <c r="HO257" s="195"/>
      <c r="HP257" s="195"/>
      <c r="HQ257" s="196"/>
      <c r="HR257" s="196"/>
      <c r="HS257" s="196"/>
      <c r="HT257" s="196"/>
      <c r="HU257" s="196"/>
      <c r="HV257" s="196"/>
    </row>
    <row r="258" ht="15.75" customHeight="1">
      <c r="A258" s="190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GD258" s="211"/>
      <c r="GE258" s="211"/>
      <c r="GF258" s="211"/>
      <c r="GG258" s="211"/>
      <c r="GH258" s="211"/>
      <c r="GI258" s="211"/>
      <c r="GJ258" s="211"/>
      <c r="GK258" s="211"/>
      <c r="GL258" s="211"/>
      <c r="GM258" s="211"/>
      <c r="GN258" s="211"/>
      <c r="GO258" s="211"/>
      <c r="GP258" s="211"/>
      <c r="GQ258" s="211"/>
      <c r="GR258" s="211"/>
      <c r="GS258" s="211"/>
      <c r="GT258" s="211"/>
      <c r="GU258" s="211"/>
      <c r="GV258" s="211"/>
      <c r="GW258" s="211"/>
      <c r="GX258" s="211"/>
      <c r="GY258" s="211"/>
      <c r="GZ258" s="211"/>
      <c r="HA258" s="211"/>
      <c r="HB258" s="211"/>
      <c r="HC258" s="211"/>
      <c r="HD258" s="211"/>
      <c r="HE258" s="211"/>
      <c r="HF258" s="211"/>
      <c r="HG258" s="211"/>
      <c r="HH258" s="211"/>
      <c r="HI258" s="211"/>
      <c r="HJ258" s="211"/>
      <c r="HK258" s="211"/>
      <c r="HL258" s="211"/>
      <c r="HM258" s="211"/>
      <c r="HN258" s="195"/>
      <c r="HO258" s="195"/>
      <c r="HP258" s="195"/>
      <c r="HQ258" s="196"/>
      <c r="HR258" s="196"/>
      <c r="HS258" s="196"/>
      <c r="HT258" s="196"/>
      <c r="HU258" s="196"/>
      <c r="HV258" s="196"/>
    </row>
    <row r="259" ht="15.75" customHeight="1">
      <c r="A259" s="190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GD259" s="211"/>
      <c r="GE259" s="211"/>
      <c r="GF259" s="211"/>
      <c r="GG259" s="211"/>
      <c r="GH259" s="211"/>
      <c r="GI259" s="211"/>
      <c r="GJ259" s="211"/>
      <c r="GK259" s="211"/>
      <c r="GL259" s="211"/>
      <c r="GM259" s="211"/>
      <c r="GN259" s="211"/>
      <c r="GO259" s="211"/>
      <c r="GP259" s="211"/>
      <c r="GQ259" s="211"/>
      <c r="GR259" s="211"/>
      <c r="GS259" s="211"/>
      <c r="GT259" s="211"/>
      <c r="GU259" s="211"/>
      <c r="GV259" s="211"/>
      <c r="GW259" s="211"/>
      <c r="GX259" s="211"/>
      <c r="GY259" s="211"/>
      <c r="GZ259" s="211"/>
      <c r="HA259" s="211"/>
      <c r="HB259" s="211"/>
      <c r="HC259" s="211"/>
      <c r="HD259" s="211"/>
      <c r="HE259" s="211"/>
      <c r="HF259" s="211"/>
      <c r="HG259" s="211"/>
      <c r="HH259" s="211"/>
      <c r="HI259" s="211"/>
      <c r="HJ259" s="211"/>
      <c r="HK259" s="211"/>
      <c r="HL259" s="211"/>
      <c r="HM259" s="211"/>
      <c r="HN259" s="195"/>
      <c r="HO259" s="195"/>
      <c r="HP259" s="195"/>
      <c r="HQ259" s="196"/>
      <c r="HR259" s="196"/>
      <c r="HS259" s="196"/>
      <c r="HT259" s="196"/>
      <c r="HU259" s="196"/>
      <c r="HV259" s="196"/>
    </row>
    <row r="260" ht="15.75" customHeight="1">
      <c r="A260" s="190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GD260" s="211"/>
      <c r="GE260" s="211"/>
      <c r="GF260" s="211"/>
      <c r="GG260" s="211"/>
      <c r="GH260" s="211"/>
      <c r="GI260" s="211"/>
      <c r="GJ260" s="211"/>
      <c r="GK260" s="211"/>
      <c r="GL260" s="211"/>
      <c r="GM260" s="211"/>
      <c r="GN260" s="211"/>
      <c r="GO260" s="211"/>
      <c r="GP260" s="211"/>
      <c r="GQ260" s="211"/>
      <c r="GR260" s="211"/>
      <c r="GS260" s="211"/>
      <c r="GT260" s="211"/>
      <c r="GU260" s="211"/>
      <c r="GV260" s="211"/>
      <c r="GW260" s="211"/>
      <c r="GX260" s="211"/>
      <c r="GY260" s="211"/>
      <c r="GZ260" s="211"/>
      <c r="HA260" s="211"/>
      <c r="HB260" s="211"/>
      <c r="HC260" s="211"/>
      <c r="HD260" s="211"/>
      <c r="HE260" s="211"/>
      <c r="HF260" s="211"/>
      <c r="HG260" s="211"/>
      <c r="HH260" s="211"/>
      <c r="HI260" s="211"/>
      <c r="HJ260" s="211"/>
      <c r="HK260" s="211"/>
      <c r="HL260" s="211"/>
      <c r="HM260" s="211"/>
      <c r="HN260" s="195"/>
      <c r="HO260" s="195"/>
      <c r="HP260" s="195"/>
      <c r="HQ260" s="196"/>
      <c r="HR260" s="196"/>
      <c r="HS260" s="196"/>
      <c r="HT260" s="196"/>
      <c r="HU260" s="196"/>
      <c r="HV260" s="196"/>
    </row>
    <row r="261" ht="15.75" customHeight="1">
      <c r="A261" s="190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GD261" s="211"/>
      <c r="GE261" s="211"/>
      <c r="GF261" s="211"/>
      <c r="GG261" s="211"/>
      <c r="GH261" s="211"/>
      <c r="GI261" s="211"/>
      <c r="GJ261" s="211"/>
      <c r="GK261" s="211"/>
      <c r="GL261" s="211"/>
      <c r="GM261" s="211"/>
      <c r="GN261" s="211"/>
      <c r="GO261" s="211"/>
      <c r="GP261" s="211"/>
      <c r="GQ261" s="211"/>
      <c r="GR261" s="211"/>
      <c r="GS261" s="211"/>
      <c r="GT261" s="211"/>
      <c r="GU261" s="211"/>
      <c r="GV261" s="211"/>
      <c r="GW261" s="211"/>
      <c r="GX261" s="211"/>
      <c r="GY261" s="211"/>
      <c r="GZ261" s="211"/>
      <c r="HA261" s="211"/>
      <c r="HB261" s="211"/>
      <c r="HC261" s="211"/>
      <c r="HD261" s="211"/>
      <c r="HE261" s="211"/>
      <c r="HF261" s="211"/>
      <c r="HG261" s="211"/>
      <c r="HH261" s="211"/>
      <c r="HI261" s="211"/>
      <c r="HJ261" s="211"/>
      <c r="HK261" s="211"/>
      <c r="HL261" s="211"/>
      <c r="HM261" s="211"/>
      <c r="HN261" s="195"/>
      <c r="HO261" s="195"/>
      <c r="HP261" s="195"/>
      <c r="HQ261" s="196"/>
      <c r="HR261" s="196"/>
      <c r="HS261" s="196"/>
      <c r="HT261" s="196"/>
      <c r="HU261" s="196"/>
      <c r="HV261" s="196"/>
    </row>
    <row r="262" ht="15.75" customHeight="1">
      <c r="A262" s="190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GD262" s="211"/>
      <c r="GE262" s="211"/>
      <c r="GF262" s="211"/>
      <c r="GG262" s="211"/>
      <c r="GH262" s="211"/>
      <c r="GI262" s="211"/>
      <c r="GJ262" s="211"/>
      <c r="GK262" s="211"/>
      <c r="GL262" s="211"/>
      <c r="GM262" s="211"/>
      <c r="GN262" s="211"/>
      <c r="GO262" s="211"/>
      <c r="GP262" s="211"/>
      <c r="GQ262" s="211"/>
      <c r="GR262" s="211"/>
      <c r="GS262" s="211"/>
      <c r="GT262" s="211"/>
      <c r="GU262" s="211"/>
      <c r="GV262" s="211"/>
      <c r="GW262" s="211"/>
      <c r="GX262" s="211"/>
      <c r="GY262" s="211"/>
      <c r="GZ262" s="211"/>
      <c r="HA262" s="211"/>
      <c r="HB262" s="211"/>
      <c r="HC262" s="211"/>
      <c r="HD262" s="211"/>
      <c r="HE262" s="211"/>
      <c r="HF262" s="211"/>
      <c r="HG262" s="211"/>
      <c r="HH262" s="211"/>
      <c r="HI262" s="211"/>
      <c r="HJ262" s="211"/>
      <c r="HK262" s="211"/>
      <c r="HL262" s="211"/>
      <c r="HM262" s="211"/>
      <c r="HN262" s="195"/>
      <c r="HO262" s="195"/>
      <c r="HP262" s="195"/>
      <c r="HQ262" s="196"/>
      <c r="HR262" s="196"/>
      <c r="HS262" s="196"/>
      <c r="HT262" s="196"/>
      <c r="HU262" s="196"/>
      <c r="HV262" s="196"/>
    </row>
    <row r="263" ht="15.75" customHeight="1">
      <c r="A263" s="190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GD263" s="211"/>
      <c r="GE263" s="211"/>
      <c r="GF263" s="211"/>
      <c r="GG263" s="211"/>
      <c r="GH263" s="211"/>
      <c r="GI263" s="211"/>
      <c r="GJ263" s="211"/>
      <c r="GK263" s="211"/>
      <c r="GL263" s="211"/>
      <c r="GM263" s="211"/>
      <c r="GN263" s="211"/>
      <c r="GO263" s="211"/>
      <c r="GP263" s="211"/>
      <c r="GQ263" s="211"/>
      <c r="GR263" s="211"/>
      <c r="GS263" s="211"/>
      <c r="GT263" s="211"/>
      <c r="GU263" s="211"/>
      <c r="GV263" s="211"/>
      <c r="GW263" s="211"/>
      <c r="GX263" s="211"/>
      <c r="GY263" s="211"/>
      <c r="GZ263" s="211"/>
      <c r="HA263" s="211"/>
      <c r="HB263" s="211"/>
      <c r="HC263" s="211"/>
      <c r="HD263" s="211"/>
      <c r="HE263" s="211"/>
      <c r="HF263" s="211"/>
      <c r="HG263" s="211"/>
      <c r="HH263" s="211"/>
      <c r="HI263" s="211"/>
      <c r="HJ263" s="211"/>
      <c r="HK263" s="211"/>
      <c r="HL263" s="211"/>
      <c r="HM263" s="211"/>
      <c r="HN263" s="195"/>
      <c r="HO263" s="195"/>
      <c r="HP263" s="195"/>
      <c r="HQ263" s="196"/>
      <c r="HR263" s="196"/>
      <c r="HS263" s="196"/>
      <c r="HT263" s="196"/>
      <c r="HU263" s="196"/>
      <c r="HV263" s="196"/>
    </row>
    <row r="264" ht="15.75" customHeight="1">
      <c r="A264" s="190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GD264" s="211"/>
      <c r="GE264" s="211"/>
      <c r="GF264" s="211"/>
      <c r="GG264" s="211"/>
      <c r="GH264" s="211"/>
      <c r="GI264" s="211"/>
      <c r="GJ264" s="211"/>
      <c r="GK264" s="211"/>
      <c r="GL264" s="211"/>
      <c r="GM264" s="211"/>
      <c r="GN264" s="211"/>
      <c r="GO264" s="211"/>
      <c r="GP264" s="211"/>
      <c r="GQ264" s="211"/>
      <c r="GR264" s="211"/>
      <c r="GS264" s="211"/>
      <c r="GT264" s="211"/>
      <c r="GU264" s="211"/>
      <c r="GV264" s="211"/>
      <c r="GW264" s="211"/>
      <c r="GX264" s="211"/>
      <c r="GY264" s="211"/>
      <c r="GZ264" s="211"/>
      <c r="HA264" s="211"/>
      <c r="HB264" s="211"/>
      <c r="HC264" s="211"/>
      <c r="HD264" s="211"/>
      <c r="HE264" s="211"/>
      <c r="HF264" s="211"/>
      <c r="HG264" s="211"/>
      <c r="HH264" s="211"/>
      <c r="HI264" s="211"/>
      <c r="HJ264" s="211"/>
      <c r="HK264" s="211"/>
      <c r="HL264" s="211"/>
      <c r="HM264" s="211"/>
      <c r="HN264" s="195"/>
      <c r="HO264" s="195"/>
      <c r="HP264" s="195"/>
      <c r="HQ264" s="196"/>
      <c r="HR264" s="196"/>
      <c r="HS264" s="196"/>
      <c r="HT264" s="196"/>
      <c r="HU264" s="196"/>
      <c r="HV264" s="196"/>
    </row>
    <row r="265" ht="15.75" customHeight="1">
      <c r="A265" s="190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GD265" s="211"/>
      <c r="GE265" s="211"/>
      <c r="GF265" s="211"/>
      <c r="GG265" s="211"/>
      <c r="GH265" s="211"/>
      <c r="GI265" s="211"/>
      <c r="GJ265" s="211"/>
      <c r="GK265" s="211"/>
      <c r="GL265" s="211"/>
      <c r="GM265" s="211"/>
      <c r="GN265" s="211"/>
      <c r="GO265" s="211"/>
      <c r="GP265" s="211"/>
      <c r="GQ265" s="211"/>
      <c r="GR265" s="211"/>
      <c r="GS265" s="211"/>
      <c r="GT265" s="211"/>
      <c r="GU265" s="211"/>
      <c r="GV265" s="211"/>
      <c r="GW265" s="211"/>
      <c r="GX265" s="211"/>
      <c r="GY265" s="211"/>
      <c r="GZ265" s="211"/>
      <c r="HA265" s="211"/>
      <c r="HB265" s="211"/>
      <c r="HC265" s="211"/>
      <c r="HD265" s="211"/>
      <c r="HE265" s="211"/>
      <c r="HF265" s="211"/>
      <c r="HG265" s="211"/>
      <c r="HH265" s="211"/>
      <c r="HI265" s="211"/>
      <c r="HJ265" s="211"/>
      <c r="HK265" s="211"/>
      <c r="HL265" s="211"/>
      <c r="HM265" s="211"/>
      <c r="HN265" s="195"/>
      <c r="HO265" s="195"/>
      <c r="HP265" s="195"/>
      <c r="HQ265" s="196"/>
      <c r="HR265" s="196"/>
      <c r="HS265" s="196"/>
      <c r="HT265" s="196"/>
      <c r="HU265" s="196"/>
      <c r="HV265" s="196"/>
    </row>
    <row r="266" ht="15.75" customHeight="1">
      <c r="A266" s="190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GD266" s="211"/>
      <c r="GE266" s="211"/>
      <c r="GF266" s="211"/>
      <c r="GG266" s="211"/>
      <c r="GH266" s="211"/>
      <c r="GI266" s="211"/>
      <c r="GJ266" s="211"/>
      <c r="GK266" s="211"/>
      <c r="GL266" s="211"/>
      <c r="GM266" s="211"/>
      <c r="GN266" s="211"/>
      <c r="GO266" s="211"/>
      <c r="GP266" s="211"/>
      <c r="GQ266" s="211"/>
      <c r="GR266" s="211"/>
      <c r="GS266" s="211"/>
      <c r="GT266" s="211"/>
      <c r="GU266" s="211"/>
      <c r="GV266" s="211"/>
      <c r="GW266" s="211"/>
      <c r="GX266" s="211"/>
      <c r="GY266" s="211"/>
      <c r="GZ266" s="211"/>
      <c r="HA266" s="211"/>
      <c r="HB266" s="211"/>
      <c r="HC266" s="211"/>
      <c r="HD266" s="211"/>
      <c r="HE266" s="211"/>
      <c r="HF266" s="211"/>
      <c r="HG266" s="211"/>
      <c r="HH266" s="211"/>
      <c r="HI266" s="211"/>
      <c r="HJ266" s="211"/>
      <c r="HK266" s="211"/>
      <c r="HL266" s="211"/>
      <c r="HM266" s="211"/>
      <c r="HN266" s="195"/>
      <c r="HO266" s="195"/>
      <c r="HP266" s="195"/>
      <c r="HQ266" s="196"/>
      <c r="HR266" s="196"/>
      <c r="HS266" s="196"/>
      <c r="HT266" s="196"/>
      <c r="HU266" s="196"/>
      <c r="HV266" s="196"/>
    </row>
    <row r="267" ht="15.75" customHeight="1">
      <c r="A267" s="190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GD267" s="211"/>
      <c r="GE267" s="211"/>
      <c r="GF267" s="211"/>
      <c r="GG267" s="211"/>
      <c r="GH267" s="211"/>
      <c r="GI267" s="211"/>
      <c r="GJ267" s="211"/>
      <c r="GK267" s="211"/>
      <c r="GL267" s="211"/>
      <c r="GM267" s="211"/>
      <c r="GN267" s="211"/>
      <c r="GO267" s="211"/>
      <c r="GP267" s="211"/>
      <c r="GQ267" s="211"/>
      <c r="GR267" s="211"/>
      <c r="GS267" s="211"/>
      <c r="GT267" s="211"/>
      <c r="GU267" s="211"/>
      <c r="GV267" s="211"/>
      <c r="GW267" s="211"/>
      <c r="GX267" s="211"/>
      <c r="GY267" s="211"/>
      <c r="GZ267" s="211"/>
      <c r="HA267" s="211"/>
      <c r="HB267" s="211"/>
      <c r="HC267" s="211"/>
      <c r="HD267" s="211"/>
      <c r="HE267" s="211"/>
      <c r="HF267" s="211"/>
      <c r="HG267" s="211"/>
      <c r="HH267" s="211"/>
      <c r="HI267" s="211"/>
      <c r="HJ267" s="211"/>
      <c r="HK267" s="211"/>
      <c r="HL267" s="211"/>
      <c r="HM267" s="211"/>
      <c r="HN267" s="195"/>
      <c r="HO267" s="195"/>
      <c r="HP267" s="195"/>
      <c r="HQ267" s="196"/>
      <c r="HR267" s="196"/>
      <c r="HS267" s="196"/>
      <c r="HT267" s="196"/>
      <c r="HU267" s="196"/>
      <c r="HV267" s="196"/>
    </row>
    <row r="268" ht="15.75" customHeight="1">
      <c r="A268" s="190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GD268" s="211"/>
      <c r="GE268" s="211"/>
      <c r="GF268" s="211"/>
      <c r="GG268" s="211"/>
      <c r="GH268" s="211"/>
      <c r="GI268" s="211"/>
      <c r="GJ268" s="211"/>
      <c r="GK268" s="211"/>
      <c r="GL268" s="211"/>
      <c r="GM268" s="211"/>
      <c r="GN268" s="211"/>
      <c r="GO268" s="211"/>
      <c r="GP268" s="211"/>
      <c r="GQ268" s="211"/>
      <c r="GR268" s="211"/>
      <c r="GS268" s="211"/>
      <c r="GT268" s="211"/>
      <c r="GU268" s="211"/>
      <c r="GV268" s="211"/>
      <c r="GW268" s="211"/>
      <c r="GX268" s="211"/>
      <c r="GY268" s="211"/>
      <c r="GZ268" s="211"/>
      <c r="HA268" s="211"/>
      <c r="HB268" s="211"/>
      <c r="HC268" s="211"/>
      <c r="HD268" s="211"/>
      <c r="HE268" s="211"/>
      <c r="HF268" s="211"/>
      <c r="HG268" s="211"/>
      <c r="HH268" s="211"/>
      <c r="HI268" s="211"/>
      <c r="HJ268" s="211"/>
      <c r="HK268" s="211"/>
      <c r="HL268" s="211"/>
      <c r="HM268" s="211"/>
      <c r="HN268" s="195"/>
      <c r="HO268" s="195"/>
      <c r="HP268" s="195"/>
      <c r="HQ268" s="196"/>
      <c r="HR268" s="196"/>
      <c r="HS268" s="196"/>
      <c r="HT268" s="196"/>
      <c r="HU268" s="196"/>
      <c r="HV268" s="196"/>
    </row>
    <row r="269" ht="15.75" customHeight="1">
      <c r="A269" s="190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GD269" s="211"/>
      <c r="GE269" s="211"/>
      <c r="GF269" s="211"/>
      <c r="GG269" s="211"/>
      <c r="GH269" s="211"/>
      <c r="GI269" s="211"/>
      <c r="GJ269" s="211"/>
      <c r="GK269" s="211"/>
      <c r="GL269" s="211"/>
      <c r="GM269" s="211"/>
      <c r="GN269" s="211"/>
      <c r="GO269" s="211"/>
      <c r="GP269" s="211"/>
      <c r="GQ269" s="211"/>
      <c r="GR269" s="211"/>
      <c r="GS269" s="211"/>
      <c r="GT269" s="211"/>
      <c r="GU269" s="211"/>
      <c r="GV269" s="211"/>
      <c r="GW269" s="211"/>
      <c r="GX269" s="211"/>
      <c r="GY269" s="211"/>
      <c r="GZ269" s="211"/>
      <c r="HA269" s="211"/>
      <c r="HB269" s="211"/>
      <c r="HC269" s="211"/>
      <c r="HD269" s="211"/>
      <c r="HE269" s="211"/>
      <c r="HF269" s="211"/>
      <c r="HG269" s="211"/>
      <c r="HH269" s="211"/>
      <c r="HI269" s="211"/>
      <c r="HJ269" s="211"/>
      <c r="HK269" s="211"/>
      <c r="HL269" s="211"/>
      <c r="HM269" s="211"/>
      <c r="HN269" s="195"/>
      <c r="HO269" s="195"/>
      <c r="HP269" s="195"/>
      <c r="HQ269" s="196"/>
      <c r="HR269" s="196"/>
      <c r="HS269" s="196"/>
      <c r="HT269" s="196"/>
      <c r="HU269" s="196"/>
      <c r="HV269" s="196"/>
    </row>
    <row r="270" ht="15.75" customHeight="1">
      <c r="A270" s="190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GD270" s="211"/>
      <c r="GE270" s="211"/>
      <c r="GF270" s="211"/>
      <c r="GG270" s="211"/>
      <c r="GH270" s="211"/>
      <c r="GI270" s="211"/>
      <c r="GJ270" s="211"/>
      <c r="GK270" s="211"/>
      <c r="GL270" s="211"/>
      <c r="GM270" s="211"/>
      <c r="GN270" s="211"/>
      <c r="GO270" s="211"/>
      <c r="GP270" s="211"/>
      <c r="GQ270" s="211"/>
      <c r="GR270" s="211"/>
      <c r="GS270" s="211"/>
      <c r="GT270" s="211"/>
      <c r="GU270" s="211"/>
      <c r="GV270" s="211"/>
      <c r="GW270" s="211"/>
      <c r="GX270" s="211"/>
      <c r="GY270" s="211"/>
      <c r="GZ270" s="211"/>
      <c r="HA270" s="211"/>
      <c r="HB270" s="211"/>
      <c r="HC270" s="211"/>
      <c r="HD270" s="211"/>
      <c r="HE270" s="211"/>
      <c r="HF270" s="211"/>
      <c r="HG270" s="211"/>
      <c r="HH270" s="211"/>
      <c r="HI270" s="211"/>
      <c r="HJ270" s="211"/>
      <c r="HK270" s="211"/>
      <c r="HL270" s="211"/>
      <c r="HM270" s="211"/>
      <c r="HN270" s="195"/>
      <c r="HO270" s="195"/>
      <c r="HP270" s="195"/>
      <c r="HQ270" s="196"/>
      <c r="HR270" s="196"/>
      <c r="HS270" s="196"/>
      <c r="HT270" s="196"/>
      <c r="HU270" s="196"/>
      <c r="HV270" s="196"/>
    </row>
    <row r="271" ht="15.75" customHeight="1">
      <c r="A271" s="190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GD271" s="211"/>
      <c r="GE271" s="211"/>
      <c r="GF271" s="211"/>
      <c r="GG271" s="211"/>
      <c r="GH271" s="211"/>
      <c r="GI271" s="211"/>
      <c r="GJ271" s="211"/>
      <c r="GK271" s="211"/>
      <c r="GL271" s="211"/>
      <c r="GM271" s="211"/>
      <c r="GN271" s="211"/>
      <c r="GO271" s="211"/>
      <c r="GP271" s="211"/>
      <c r="GQ271" s="211"/>
      <c r="GR271" s="211"/>
      <c r="GS271" s="211"/>
      <c r="GT271" s="211"/>
      <c r="GU271" s="211"/>
      <c r="GV271" s="211"/>
      <c r="GW271" s="211"/>
      <c r="GX271" s="211"/>
      <c r="GY271" s="211"/>
      <c r="GZ271" s="211"/>
      <c r="HA271" s="211"/>
      <c r="HB271" s="211"/>
      <c r="HC271" s="211"/>
      <c r="HD271" s="211"/>
      <c r="HE271" s="211"/>
      <c r="HF271" s="211"/>
      <c r="HG271" s="211"/>
      <c r="HH271" s="211"/>
      <c r="HI271" s="211"/>
      <c r="HJ271" s="211"/>
      <c r="HK271" s="211"/>
      <c r="HL271" s="211"/>
      <c r="HM271" s="211"/>
      <c r="HN271" s="195"/>
      <c r="HO271" s="195"/>
      <c r="HP271" s="195"/>
      <c r="HQ271" s="196"/>
      <c r="HR271" s="196"/>
      <c r="HS271" s="196"/>
      <c r="HT271" s="196"/>
      <c r="HU271" s="196"/>
      <c r="HV271" s="196"/>
    </row>
    <row r="272" ht="15.75" customHeight="1">
      <c r="A272" s="190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GD272" s="211"/>
      <c r="GE272" s="211"/>
      <c r="GF272" s="211"/>
      <c r="GG272" s="211"/>
      <c r="GH272" s="211"/>
      <c r="GI272" s="211"/>
      <c r="GJ272" s="211"/>
      <c r="GK272" s="211"/>
      <c r="GL272" s="211"/>
      <c r="GM272" s="211"/>
      <c r="GN272" s="211"/>
      <c r="GO272" s="211"/>
      <c r="GP272" s="211"/>
      <c r="GQ272" s="211"/>
      <c r="GR272" s="211"/>
      <c r="GS272" s="211"/>
      <c r="GT272" s="211"/>
      <c r="GU272" s="211"/>
      <c r="GV272" s="211"/>
      <c r="GW272" s="211"/>
      <c r="GX272" s="211"/>
      <c r="GY272" s="211"/>
      <c r="GZ272" s="211"/>
      <c r="HA272" s="211"/>
      <c r="HB272" s="211"/>
      <c r="HC272" s="211"/>
      <c r="HD272" s="211"/>
      <c r="HE272" s="211"/>
      <c r="HF272" s="211"/>
      <c r="HG272" s="211"/>
      <c r="HH272" s="211"/>
      <c r="HI272" s="211"/>
      <c r="HJ272" s="211"/>
      <c r="HK272" s="211"/>
      <c r="HL272" s="211"/>
      <c r="HM272" s="211"/>
      <c r="HN272" s="195"/>
      <c r="HO272" s="195"/>
      <c r="HP272" s="195"/>
      <c r="HQ272" s="196"/>
      <c r="HR272" s="196"/>
      <c r="HS272" s="196"/>
      <c r="HT272" s="196"/>
      <c r="HU272" s="196"/>
      <c r="HV272" s="196"/>
    </row>
    <row r="273" ht="15.75" customHeight="1">
      <c r="A273" s="190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GD273" s="211"/>
      <c r="GE273" s="211"/>
      <c r="GF273" s="211"/>
      <c r="GG273" s="211"/>
      <c r="GH273" s="211"/>
      <c r="GI273" s="211"/>
      <c r="GJ273" s="211"/>
      <c r="GK273" s="211"/>
      <c r="GL273" s="211"/>
      <c r="GM273" s="211"/>
      <c r="GN273" s="211"/>
      <c r="GO273" s="211"/>
      <c r="GP273" s="211"/>
      <c r="GQ273" s="211"/>
      <c r="GR273" s="211"/>
      <c r="GS273" s="211"/>
      <c r="GT273" s="211"/>
      <c r="GU273" s="211"/>
      <c r="GV273" s="211"/>
      <c r="GW273" s="211"/>
      <c r="GX273" s="211"/>
      <c r="GY273" s="211"/>
      <c r="GZ273" s="211"/>
      <c r="HA273" s="211"/>
      <c r="HB273" s="211"/>
      <c r="HC273" s="211"/>
      <c r="HD273" s="211"/>
      <c r="HE273" s="211"/>
      <c r="HF273" s="211"/>
      <c r="HG273" s="211"/>
      <c r="HH273" s="211"/>
      <c r="HI273" s="211"/>
      <c r="HJ273" s="211"/>
      <c r="HK273" s="211"/>
      <c r="HL273" s="211"/>
      <c r="HM273" s="211"/>
      <c r="HN273" s="195"/>
      <c r="HO273" s="195"/>
      <c r="HP273" s="195"/>
      <c r="HQ273" s="196"/>
      <c r="HR273" s="196"/>
      <c r="HS273" s="196"/>
      <c r="HT273" s="196"/>
      <c r="HU273" s="196"/>
      <c r="HV273" s="196"/>
    </row>
    <row r="274" ht="15.75" customHeight="1">
      <c r="A274" s="190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GD274" s="211"/>
      <c r="GE274" s="211"/>
      <c r="GF274" s="211"/>
      <c r="GG274" s="211"/>
      <c r="GH274" s="211"/>
      <c r="GI274" s="211"/>
      <c r="GJ274" s="211"/>
      <c r="GK274" s="211"/>
      <c r="GL274" s="211"/>
      <c r="GM274" s="211"/>
      <c r="GN274" s="211"/>
      <c r="GO274" s="211"/>
      <c r="GP274" s="211"/>
      <c r="GQ274" s="211"/>
      <c r="GR274" s="211"/>
      <c r="GS274" s="211"/>
      <c r="GT274" s="211"/>
      <c r="GU274" s="211"/>
      <c r="GV274" s="211"/>
      <c r="GW274" s="211"/>
      <c r="GX274" s="211"/>
      <c r="GY274" s="211"/>
      <c r="GZ274" s="211"/>
      <c r="HA274" s="211"/>
      <c r="HB274" s="211"/>
      <c r="HC274" s="211"/>
      <c r="HD274" s="211"/>
      <c r="HE274" s="211"/>
      <c r="HF274" s="211"/>
      <c r="HG274" s="211"/>
      <c r="HH274" s="211"/>
      <c r="HI274" s="211"/>
      <c r="HJ274" s="211"/>
      <c r="HK274" s="211"/>
      <c r="HL274" s="211"/>
      <c r="HM274" s="211"/>
      <c r="HN274" s="195"/>
      <c r="HO274" s="195"/>
      <c r="HP274" s="195"/>
      <c r="HQ274" s="196"/>
      <c r="HR274" s="196"/>
      <c r="HS274" s="196"/>
      <c r="HT274" s="196"/>
      <c r="HU274" s="196"/>
      <c r="HV274" s="196"/>
    </row>
    <row r="275" ht="15.75" customHeight="1">
      <c r="A275" s="190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GD275" s="211"/>
      <c r="GE275" s="211"/>
      <c r="GF275" s="211"/>
      <c r="GG275" s="211"/>
      <c r="GH275" s="211"/>
      <c r="GI275" s="211"/>
      <c r="GJ275" s="211"/>
      <c r="GK275" s="211"/>
      <c r="GL275" s="211"/>
      <c r="GM275" s="211"/>
      <c r="GN275" s="211"/>
      <c r="GO275" s="211"/>
      <c r="GP275" s="211"/>
      <c r="GQ275" s="211"/>
      <c r="GR275" s="211"/>
      <c r="GS275" s="211"/>
      <c r="GT275" s="211"/>
      <c r="GU275" s="211"/>
      <c r="GV275" s="211"/>
      <c r="GW275" s="211"/>
      <c r="GX275" s="211"/>
      <c r="GY275" s="211"/>
      <c r="GZ275" s="211"/>
      <c r="HA275" s="211"/>
      <c r="HB275" s="211"/>
      <c r="HC275" s="211"/>
      <c r="HD275" s="211"/>
      <c r="HE275" s="211"/>
      <c r="HF275" s="211"/>
      <c r="HG275" s="211"/>
      <c r="HH275" s="211"/>
      <c r="HI275" s="211"/>
      <c r="HJ275" s="211"/>
      <c r="HK275" s="211"/>
      <c r="HL275" s="211"/>
      <c r="HM275" s="211"/>
      <c r="HN275" s="195"/>
      <c r="HO275" s="195"/>
      <c r="HP275" s="195"/>
      <c r="HQ275" s="196"/>
      <c r="HR275" s="196"/>
      <c r="HS275" s="196"/>
      <c r="HT275" s="196"/>
      <c r="HU275" s="196"/>
      <c r="HV275" s="196"/>
    </row>
    <row r="276" ht="15.75" customHeight="1">
      <c r="A276" s="190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GD276" s="211"/>
      <c r="GE276" s="211"/>
      <c r="GF276" s="211"/>
      <c r="GG276" s="211"/>
      <c r="GH276" s="211"/>
      <c r="GI276" s="211"/>
      <c r="GJ276" s="211"/>
      <c r="GK276" s="211"/>
      <c r="GL276" s="211"/>
      <c r="GM276" s="211"/>
      <c r="GN276" s="211"/>
      <c r="GO276" s="211"/>
      <c r="GP276" s="211"/>
      <c r="GQ276" s="211"/>
      <c r="GR276" s="211"/>
      <c r="GS276" s="211"/>
      <c r="GT276" s="211"/>
      <c r="GU276" s="211"/>
      <c r="GV276" s="211"/>
      <c r="GW276" s="211"/>
      <c r="GX276" s="211"/>
      <c r="GY276" s="211"/>
      <c r="GZ276" s="211"/>
      <c r="HA276" s="211"/>
      <c r="HB276" s="211"/>
      <c r="HC276" s="211"/>
      <c r="HD276" s="211"/>
      <c r="HE276" s="211"/>
      <c r="HF276" s="211"/>
      <c r="HG276" s="211"/>
      <c r="HH276" s="211"/>
      <c r="HI276" s="211"/>
      <c r="HJ276" s="211"/>
      <c r="HK276" s="211"/>
      <c r="HL276" s="211"/>
      <c r="HM276" s="211"/>
      <c r="HN276" s="195"/>
      <c r="HO276" s="195"/>
      <c r="HP276" s="195"/>
      <c r="HQ276" s="196"/>
      <c r="HR276" s="196"/>
      <c r="HS276" s="196"/>
      <c r="HT276" s="196"/>
      <c r="HU276" s="196"/>
      <c r="HV276" s="196"/>
    </row>
    <row r="277" ht="15.75" customHeight="1">
      <c r="A277" s="190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GD277" s="211"/>
      <c r="GE277" s="211"/>
      <c r="GF277" s="211"/>
      <c r="GG277" s="211"/>
      <c r="GH277" s="211"/>
      <c r="GI277" s="211"/>
      <c r="GJ277" s="211"/>
      <c r="GK277" s="211"/>
      <c r="GL277" s="211"/>
      <c r="GM277" s="211"/>
      <c r="GN277" s="211"/>
      <c r="GO277" s="211"/>
      <c r="GP277" s="211"/>
      <c r="GQ277" s="211"/>
      <c r="GR277" s="211"/>
      <c r="GS277" s="211"/>
      <c r="GT277" s="211"/>
      <c r="GU277" s="211"/>
      <c r="GV277" s="211"/>
      <c r="GW277" s="211"/>
      <c r="GX277" s="211"/>
      <c r="GY277" s="211"/>
      <c r="GZ277" s="211"/>
      <c r="HA277" s="211"/>
      <c r="HB277" s="211"/>
      <c r="HC277" s="211"/>
      <c r="HD277" s="211"/>
      <c r="HE277" s="211"/>
      <c r="HF277" s="211"/>
      <c r="HG277" s="211"/>
      <c r="HH277" s="211"/>
      <c r="HI277" s="211"/>
      <c r="HJ277" s="211"/>
      <c r="HK277" s="211"/>
      <c r="HL277" s="211"/>
      <c r="HM277" s="211"/>
      <c r="HN277" s="195"/>
      <c r="HO277" s="195"/>
      <c r="HP277" s="195"/>
      <c r="HQ277" s="196"/>
      <c r="HR277" s="196"/>
      <c r="HS277" s="196"/>
      <c r="HT277" s="196"/>
      <c r="HU277" s="196"/>
      <c r="HV277" s="196"/>
    </row>
    <row r="278" ht="15.75" customHeight="1">
      <c r="A278" s="190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GD278" s="211"/>
      <c r="GE278" s="211"/>
      <c r="GF278" s="211"/>
      <c r="GG278" s="211"/>
      <c r="GH278" s="211"/>
      <c r="GI278" s="211"/>
      <c r="GJ278" s="211"/>
      <c r="GK278" s="211"/>
      <c r="GL278" s="211"/>
      <c r="GM278" s="211"/>
      <c r="GN278" s="211"/>
      <c r="GO278" s="211"/>
      <c r="GP278" s="211"/>
      <c r="GQ278" s="211"/>
      <c r="GR278" s="211"/>
      <c r="GS278" s="211"/>
      <c r="GT278" s="211"/>
      <c r="GU278" s="211"/>
      <c r="GV278" s="211"/>
      <c r="GW278" s="211"/>
      <c r="GX278" s="211"/>
      <c r="GY278" s="211"/>
      <c r="GZ278" s="211"/>
      <c r="HA278" s="211"/>
      <c r="HB278" s="211"/>
      <c r="HC278" s="211"/>
      <c r="HD278" s="211"/>
      <c r="HE278" s="211"/>
      <c r="HF278" s="211"/>
      <c r="HG278" s="211"/>
      <c r="HH278" s="211"/>
      <c r="HI278" s="211"/>
      <c r="HJ278" s="211"/>
      <c r="HK278" s="211"/>
      <c r="HL278" s="211"/>
      <c r="HM278" s="211"/>
      <c r="HN278" s="195"/>
      <c r="HO278" s="195"/>
      <c r="HP278" s="195"/>
      <c r="HQ278" s="196"/>
      <c r="HR278" s="196"/>
      <c r="HS278" s="196"/>
      <c r="HT278" s="196"/>
      <c r="HU278" s="196"/>
      <c r="HV278" s="196"/>
    </row>
    <row r="279" ht="15.75" customHeight="1">
      <c r="A279" s="190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GD279" s="211"/>
      <c r="GE279" s="211"/>
      <c r="GF279" s="211"/>
      <c r="GG279" s="211"/>
      <c r="GH279" s="211"/>
      <c r="GI279" s="211"/>
      <c r="GJ279" s="211"/>
      <c r="GK279" s="211"/>
      <c r="GL279" s="211"/>
      <c r="GM279" s="211"/>
      <c r="GN279" s="211"/>
      <c r="GO279" s="211"/>
      <c r="GP279" s="211"/>
      <c r="GQ279" s="211"/>
      <c r="GR279" s="211"/>
      <c r="GS279" s="211"/>
      <c r="GT279" s="211"/>
      <c r="GU279" s="211"/>
      <c r="GV279" s="211"/>
      <c r="GW279" s="211"/>
      <c r="GX279" s="211"/>
      <c r="GY279" s="211"/>
      <c r="GZ279" s="211"/>
      <c r="HA279" s="211"/>
      <c r="HB279" s="211"/>
      <c r="HC279" s="211"/>
      <c r="HD279" s="211"/>
      <c r="HE279" s="211"/>
      <c r="HF279" s="211"/>
      <c r="HG279" s="211"/>
      <c r="HH279" s="211"/>
      <c r="HI279" s="211"/>
      <c r="HJ279" s="211"/>
      <c r="HK279" s="211"/>
      <c r="HL279" s="211"/>
      <c r="HM279" s="211"/>
      <c r="HN279" s="195"/>
      <c r="HO279" s="195"/>
      <c r="HP279" s="195"/>
      <c r="HQ279" s="196"/>
      <c r="HR279" s="196"/>
      <c r="HS279" s="196"/>
      <c r="HT279" s="196"/>
      <c r="HU279" s="196"/>
      <c r="HV279" s="196"/>
    </row>
    <row r="280" ht="15.75" customHeight="1">
      <c r="A280" s="190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GD280" s="211"/>
      <c r="GE280" s="211"/>
      <c r="GF280" s="211"/>
      <c r="GG280" s="211"/>
      <c r="GH280" s="211"/>
      <c r="GI280" s="211"/>
      <c r="GJ280" s="211"/>
      <c r="GK280" s="211"/>
      <c r="GL280" s="211"/>
      <c r="GM280" s="211"/>
      <c r="GN280" s="211"/>
      <c r="GO280" s="211"/>
      <c r="GP280" s="211"/>
      <c r="GQ280" s="211"/>
      <c r="GR280" s="211"/>
      <c r="GS280" s="211"/>
      <c r="GT280" s="211"/>
      <c r="GU280" s="211"/>
      <c r="GV280" s="211"/>
      <c r="GW280" s="211"/>
      <c r="GX280" s="211"/>
      <c r="GY280" s="211"/>
      <c r="GZ280" s="211"/>
      <c r="HA280" s="211"/>
      <c r="HB280" s="211"/>
      <c r="HC280" s="211"/>
      <c r="HD280" s="211"/>
      <c r="HE280" s="211"/>
      <c r="HF280" s="211"/>
      <c r="HG280" s="211"/>
      <c r="HH280" s="211"/>
      <c r="HI280" s="211"/>
      <c r="HJ280" s="211"/>
      <c r="HK280" s="211"/>
      <c r="HL280" s="211"/>
      <c r="HM280" s="211"/>
      <c r="HN280" s="195"/>
      <c r="HO280" s="195"/>
      <c r="HP280" s="195"/>
      <c r="HQ280" s="196"/>
      <c r="HR280" s="196"/>
      <c r="HS280" s="196"/>
      <c r="HT280" s="196"/>
      <c r="HU280" s="196"/>
      <c r="HV280" s="196"/>
    </row>
    <row r="281" ht="15.75" customHeight="1">
      <c r="A281" s="190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GD281" s="211"/>
      <c r="GE281" s="211"/>
      <c r="GF281" s="211"/>
      <c r="GG281" s="211"/>
      <c r="GH281" s="211"/>
      <c r="GI281" s="211"/>
      <c r="GJ281" s="211"/>
      <c r="GK281" s="211"/>
      <c r="GL281" s="211"/>
      <c r="GM281" s="211"/>
      <c r="GN281" s="211"/>
      <c r="GO281" s="211"/>
      <c r="GP281" s="211"/>
      <c r="GQ281" s="211"/>
      <c r="GR281" s="211"/>
      <c r="GS281" s="211"/>
      <c r="GT281" s="211"/>
      <c r="GU281" s="211"/>
      <c r="GV281" s="211"/>
      <c r="GW281" s="211"/>
      <c r="GX281" s="211"/>
      <c r="GY281" s="211"/>
      <c r="GZ281" s="211"/>
      <c r="HA281" s="211"/>
      <c r="HB281" s="211"/>
      <c r="HC281" s="211"/>
      <c r="HD281" s="211"/>
      <c r="HE281" s="211"/>
      <c r="HF281" s="211"/>
      <c r="HG281" s="211"/>
      <c r="HH281" s="211"/>
      <c r="HI281" s="211"/>
      <c r="HJ281" s="211"/>
      <c r="HK281" s="211"/>
      <c r="HL281" s="211"/>
      <c r="HM281" s="211"/>
      <c r="HN281" s="195"/>
      <c r="HO281" s="195"/>
      <c r="HP281" s="195"/>
      <c r="HQ281" s="196"/>
      <c r="HR281" s="196"/>
      <c r="HS281" s="196"/>
      <c r="HT281" s="196"/>
      <c r="HU281" s="196"/>
      <c r="HV281" s="196"/>
    </row>
    <row r="282" ht="15.75" customHeight="1">
      <c r="A282" s="190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GD282" s="211"/>
      <c r="GE282" s="211"/>
      <c r="GF282" s="211"/>
      <c r="GG282" s="211"/>
      <c r="GH282" s="211"/>
      <c r="GI282" s="211"/>
      <c r="GJ282" s="211"/>
      <c r="GK282" s="211"/>
      <c r="GL282" s="211"/>
      <c r="GM282" s="211"/>
      <c r="GN282" s="211"/>
      <c r="GO282" s="211"/>
      <c r="GP282" s="211"/>
      <c r="GQ282" s="211"/>
      <c r="GR282" s="211"/>
      <c r="GS282" s="211"/>
      <c r="GT282" s="211"/>
      <c r="GU282" s="211"/>
      <c r="GV282" s="211"/>
      <c r="GW282" s="211"/>
      <c r="GX282" s="211"/>
      <c r="GY282" s="211"/>
      <c r="GZ282" s="211"/>
      <c r="HA282" s="211"/>
      <c r="HB282" s="211"/>
      <c r="HC282" s="211"/>
      <c r="HD282" s="211"/>
      <c r="HE282" s="211"/>
      <c r="HF282" s="211"/>
      <c r="HG282" s="211"/>
      <c r="HH282" s="211"/>
      <c r="HI282" s="211"/>
      <c r="HJ282" s="211"/>
      <c r="HK282" s="211"/>
      <c r="HL282" s="211"/>
      <c r="HM282" s="211"/>
      <c r="HN282" s="195"/>
      <c r="HO282" s="195"/>
      <c r="HP282" s="195"/>
      <c r="HQ282" s="196"/>
      <c r="HR282" s="196"/>
      <c r="HS282" s="196"/>
      <c r="HT282" s="196"/>
      <c r="HU282" s="196"/>
      <c r="HV282" s="196"/>
    </row>
    <row r="283" ht="15.75" customHeight="1">
      <c r="A283" s="190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GD283" s="211"/>
      <c r="GE283" s="211"/>
      <c r="GF283" s="211"/>
      <c r="GG283" s="211"/>
      <c r="GH283" s="211"/>
      <c r="GI283" s="211"/>
      <c r="GJ283" s="211"/>
      <c r="GK283" s="211"/>
      <c r="GL283" s="211"/>
      <c r="GM283" s="211"/>
      <c r="GN283" s="211"/>
      <c r="GO283" s="211"/>
      <c r="GP283" s="211"/>
      <c r="GQ283" s="211"/>
      <c r="GR283" s="211"/>
      <c r="GS283" s="211"/>
      <c r="GT283" s="211"/>
      <c r="GU283" s="211"/>
      <c r="GV283" s="211"/>
      <c r="GW283" s="211"/>
      <c r="GX283" s="211"/>
      <c r="GY283" s="211"/>
      <c r="GZ283" s="211"/>
      <c r="HA283" s="211"/>
      <c r="HB283" s="211"/>
      <c r="HC283" s="211"/>
      <c r="HD283" s="211"/>
      <c r="HE283" s="211"/>
      <c r="HF283" s="211"/>
      <c r="HG283" s="211"/>
      <c r="HH283" s="211"/>
      <c r="HI283" s="211"/>
      <c r="HJ283" s="211"/>
      <c r="HK283" s="211"/>
      <c r="HL283" s="211"/>
      <c r="HM283" s="211"/>
      <c r="HN283" s="195"/>
      <c r="HO283" s="195"/>
      <c r="HP283" s="195"/>
      <c r="HQ283" s="196"/>
      <c r="HR283" s="196"/>
      <c r="HS283" s="196"/>
      <c r="HT283" s="196"/>
      <c r="HU283" s="196"/>
      <c r="HV283" s="196"/>
    </row>
    <row r="284" ht="15.75" customHeight="1">
      <c r="A284" s="190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GD284" s="211"/>
      <c r="GE284" s="211"/>
      <c r="GF284" s="211"/>
      <c r="GG284" s="211"/>
      <c r="GH284" s="211"/>
      <c r="GI284" s="211"/>
      <c r="GJ284" s="211"/>
      <c r="GK284" s="211"/>
      <c r="GL284" s="211"/>
      <c r="GM284" s="211"/>
      <c r="GN284" s="211"/>
      <c r="GO284" s="211"/>
      <c r="GP284" s="211"/>
      <c r="GQ284" s="211"/>
      <c r="GR284" s="211"/>
      <c r="GS284" s="211"/>
      <c r="GT284" s="211"/>
      <c r="GU284" s="211"/>
      <c r="GV284" s="211"/>
      <c r="GW284" s="211"/>
      <c r="GX284" s="211"/>
      <c r="GY284" s="211"/>
      <c r="GZ284" s="211"/>
      <c r="HA284" s="211"/>
      <c r="HB284" s="211"/>
      <c r="HC284" s="211"/>
      <c r="HD284" s="211"/>
      <c r="HE284" s="211"/>
      <c r="HF284" s="211"/>
      <c r="HG284" s="211"/>
      <c r="HH284" s="211"/>
      <c r="HI284" s="211"/>
      <c r="HJ284" s="211"/>
      <c r="HK284" s="211"/>
      <c r="HL284" s="211"/>
      <c r="HM284" s="211"/>
      <c r="HN284" s="195"/>
      <c r="HO284" s="195"/>
      <c r="HP284" s="195"/>
      <c r="HQ284" s="196"/>
      <c r="HR284" s="196"/>
      <c r="HS284" s="196"/>
      <c r="HT284" s="196"/>
      <c r="HU284" s="196"/>
      <c r="HV284" s="196"/>
    </row>
    <row r="285" ht="15.75" customHeight="1">
      <c r="A285" s="190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GD285" s="211"/>
      <c r="GE285" s="211"/>
      <c r="GF285" s="211"/>
      <c r="GG285" s="211"/>
      <c r="GH285" s="211"/>
      <c r="GI285" s="211"/>
      <c r="GJ285" s="211"/>
      <c r="GK285" s="211"/>
      <c r="GL285" s="211"/>
      <c r="GM285" s="211"/>
      <c r="GN285" s="211"/>
      <c r="GO285" s="211"/>
      <c r="GP285" s="211"/>
      <c r="GQ285" s="211"/>
      <c r="GR285" s="211"/>
      <c r="GS285" s="211"/>
      <c r="GT285" s="211"/>
      <c r="GU285" s="211"/>
      <c r="GV285" s="211"/>
      <c r="GW285" s="211"/>
      <c r="GX285" s="211"/>
      <c r="GY285" s="211"/>
      <c r="GZ285" s="211"/>
      <c r="HA285" s="211"/>
      <c r="HB285" s="211"/>
      <c r="HC285" s="211"/>
      <c r="HD285" s="211"/>
      <c r="HE285" s="211"/>
      <c r="HF285" s="211"/>
      <c r="HG285" s="211"/>
      <c r="HH285" s="211"/>
      <c r="HI285" s="211"/>
      <c r="HJ285" s="211"/>
      <c r="HK285" s="211"/>
      <c r="HL285" s="211"/>
      <c r="HM285" s="211"/>
      <c r="HN285" s="195"/>
      <c r="HO285" s="195"/>
      <c r="HP285" s="195"/>
      <c r="HQ285" s="196"/>
      <c r="HR285" s="196"/>
      <c r="HS285" s="196"/>
      <c r="HT285" s="196"/>
      <c r="HU285" s="196"/>
      <c r="HV285" s="196"/>
    </row>
    <row r="286" ht="15.75" customHeight="1">
      <c r="A286" s="190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GD286" s="211"/>
      <c r="GE286" s="211"/>
      <c r="GF286" s="211"/>
      <c r="GG286" s="211"/>
      <c r="GH286" s="211"/>
      <c r="GI286" s="211"/>
      <c r="GJ286" s="211"/>
      <c r="GK286" s="211"/>
      <c r="GL286" s="211"/>
      <c r="GM286" s="211"/>
      <c r="GN286" s="211"/>
      <c r="GO286" s="211"/>
      <c r="GP286" s="211"/>
      <c r="GQ286" s="211"/>
      <c r="GR286" s="211"/>
      <c r="GS286" s="211"/>
      <c r="GT286" s="211"/>
      <c r="GU286" s="211"/>
      <c r="GV286" s="211"/>
      <c r="GW286" s="211"/>
      <c r="GX286" s="211"/>
      <c r="GY286" s="211"/>
      <c r="GZ286" s="211"/>
      <c r="HA286" s="211"/>
      <c r="HB286" s="211"/>
      <c r="HC286" s="211"/>
      <c r="HD286" s="211"/>
      <c r="HE286" s="211"/>
      <c r="HF286" s="211"/>
      <c r="HG286" s="211"/>
      <c r="HH286" s="211"/>
      <c r="HI286" s="211"/>
      <c r="HJ286" s="211"/>
      <c r="HK286" s="211"/>
      <c r="HL286" s="211"/>
      <c r="HM286" s="211"/>
      <c r="HN286" s="195"/>
      <c r="HO286" s="195"/>
      <c r="HP286" s="195"/>
      <c r="HQ286" s="196"/>
      <c r="HR286" s="196"/>
      <c r="HS286" s="196"/>
      <c r="HT286" s="196"/>
      <c r="HU286" s="196"/>
      <c r="HV286" s="196"/>
    </row>
    <row r="287" ht="15.75" customHeight="1">
      <c r="A287" s="190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GD287" s="211"/>
      <c r="GE287" s="211"/>
      <c r="GF287" s="211"/>
      <c r="GG287" s="211"/>
      <c r="GH287" s="211"/>
      <c r="GI287" s="211"/>
      <c r="GJ287" s="211"/>
      <c r="GK287" s="211"/>
      <c r="GL287" s="211"/>
      <c r="GM287" s="211"/>
      <c r="GN287" s="211"/>
      <c r="GO287" s="211"/>
      <c r="GP287" s="211"/>
      <c r="GQ287" s="211"/>
      <c r="GR287" s="211"/>
      <c r="GS287" s="211"/>
      <c r="GT287" s="211"/>
      <c r="GU287" s="211"/>
      <c r="GV287" s="211"/>
      <c r="GW287" s="211"/>
      <c r="GX287" s="211"/>
      <c r="GY287" s="211"/>
      <c r="GZ287" s="211"/>
      <c r="HA287" s="211"/>
      <c r="HB287" s="211"/>
      <c r="HC287" s="211"/>
      <c r="HD287" s="211"/>
      <c r="HE287" s="211"/>
      <c r="HF287" s="211"/>
      <c r="HG287" s="211"/>
      <c r="HH287" s="211"/>
      <c r="HI287" s="211"/>
      <c r="HJ287" s="211"/>
      <c r="HK287" s="211"/>
      <c r="HL287" s="211"/>
      <c r="HM287" s="211"/>
      <c r="HN287" s="195"/>
      <c r="HO287" s="195"/>
      <c r="HP287" s="195"/>
      <c r="HQ287" s="196"/>
      <c r="HR287" s="196"/>
      <c r="HS287" s="196"/>
      <c r="HT287" s="196"/>
      <c r="HU287" s="196"/>
      <c r="HV287" s="196"/>
    </row>
    <row r="288" ht="15.75" customHeight="1">
      <c r="A288" s="190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GD288" s="211"/>
      <c r="GE288" s="211"/>
      <c r="GF288" s="211"/>
      <c r="GG288" s="211"/>
      <c r="GH288" s="211"/>
      <c r="GI288" s="211"/>
      <c r="GJ288" s="211"/>
      <c r="GK288" s="211"/>
      <c r="GL288" s="211"/>
      <c r="GM288" s="211"/>
      <c r="GN288" s="211"/>
      <c r="GO288" s="211"/>
      <c r="GP288" s="211"/>
      <c r="GQ288" s="211"/>
      <c r="GR288" s="211"/>
      <c r="GS288" s="211"/>
      <c r="GT288" s="211"/>
      <c r="GU288" s="211"/>
      <c r="GV288" s="211"/>
      <c r="GW288" s="211"/>
      <c r="GX288" s="211"/>
      <c r="GY288" s="211"/>
      <c r="GZ288" s="211"/>
      <c r="HA288" s="211"/>
      <c r="HB288" s="211"/>
      <c r="HC288" s="211"/>
      <c r="HD288" s="211"/>
      <c r="HE288" s="211"/>
      <c r="HF288" s="211"/>
      <c r="HG288" s="211"/>
      <c r="HH288" s="211"/>
      <c r="HI288" s="211"/>
      <c r="HJ288" s="211"/>
      <c r="HK288" s="211"/>
      <c r="HL288" s="211"/>
      <c r="HM288" s="211"/>
      <c r="HN288" s="195"/>
      <c r="HO288" s="195"/>
      <c r="HP288" s="195"/>
      <c r="HQ288" s="196"/>
      <c r="HR288" s="196"/>
      <c r="HS288" s="196"/>
      <c r="HT288" s="196"/>
      <c r="HU288" s="196"/>
      <c r="HV288" s="196"/>
    </row>
    <row r="289" ht="15.75" customHeight="1">
      <c r="A289" s="190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GD289" s="211"/>
      <c r="GE289" s="211"/>
      <c r="GF289" s="211"/>
      <c r="GG289" s="211"/>
      <c r="GH289" s="211"/>
      <c r="GI289" s="211"/>
      <c r="GJ289" s="211"/>
      <c r="GK289" s="211"/>
      <c r="GL289" s="211"/>
      <c r="GM289" s="211"/>
      <c r="GN289" s="211"/>
      <c r="GO289" s="211"/>
      <c r="GP289" s="211"/>
      <c r="GQ289" s="211"/>
      <c r="GR289" s="211"/>
      <c r="GS289" s="211"/>
      <c r="GT289" s="211"/>
      <c r="GU289" s="211"/>
      <c r="GV289" s="211"/>
      <c r="GW289" s="211"/>
      <c r="GX289" s="211"/>
      <c r="GY289" s="211"/>
      <c r="GZ289" s="211"/>
      <c r="HA289" s="211"/>
      <c r="HB289" s="211"/>
      <c r="HC289" s="211"/>
      <c r="HD289" s="211"/>
      <c r="HE289" s="211"/>
      <c r="HF289" s="211"/>
      <c r="HG289" s="211"/>
      <c r="HH289" s="211"/>
      <c r="HI289" s="211"/>
      <c r="HJ289" s="211"/>
      <c r="HK289" s="211"/>
      <c r="HL289" s="211"/>
      <c r="HM289" s="211"/>
      <c r="HN289" s="195"/>
      <c r="HO289" s="195"/>
      <c r="HP289" s="195"/>
      <c r="HQ289" s="196"/>
      <c r="HR289" s="196"/>
      <c r="HS289" s="196"/>
      <c r="HT289" s="196"/>
      <c r="HU289" s="196"/>
      <c r="HV289" s="196"/>
    </row>
    <row r="290" ht="15.75" customHeight="1">
      <c r="A290" s="190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GD290" s="211"/>
      <c r="GE290" s="211"/>
      <c r="GF290" s="211"/>
      <c r="GG290" s="211"/>
      <c r="GH290" s="211"/>
      <c r="GI290" s="211"/>
      <c r="GJ290" s="211"/>
      <c r="GK290" s="211"/>
      <c r="GL290" s="211"/>
      <c r="GM290" s="211"/>
      <c r="GN290" s="211"/>
      <c r="GO290" s="211"/>
      <c r="GP290" s="211"/>
      <c r="GQ290" s="211"/>
      <c r="GR290" s="211"/>
      <c r="GS290" s="211"/>
      <c r="GT290" s="211"/>
      <c r="GU290" s="211"/>
      <c r="GV290" s="211"/>
      <c r="GW290" s="211"/>
      <c r="GX290" s="211"/>
      <c r="GY290" s="211"/>
      <c r="GZ290" s="211"/>
      <c r="HA290" s="211"/>
      <c r="HB290" s="211"/>
      <c r="HC290" s="211"/>
      <c r="HD290" s="211"/>
      <c r="HE290" s="211"/>
      <c r="HF290" s="211"/>
      <c r="HG290" s="211"/>
      <c r="HH290" s="211"/>
      <c r="HI290" s="211"/>
      <c r="HJ290" s="211"/>
      <c r="HK290" s="211"/>
      <c r="HL290" s="211"/>
      <c r="HM290" s="211"/>
      <c r="HN290" s="195"/>
      <c r="HO290" s="195"/>
      <c r="HP290" s="195"/>
      <c r="HQ290" s="196"/>
      <c r="HR290" s="196"/>
      <c r="HS290" s="196"/>
      <c r="HT290" s="196"/>
      <c r="HU290" s="196"/>
      <c r="HV290" s="196"/>
    </row>
    <row r="291" ht="15.75" customHeight="1">
      <c r="A291" s="190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GD291" s="211"/>
      <c r="GE291" s="211"/>
      <c r="GF291" s="211"/>
      <c r="GG291" s="211"/>
      <c r="GH291" s="211"/>
      <c r="GI291" s="211"/>
      <c r="GJ291" s="211"/>
      <c r="GK291" s="211"/>
      <c r="GL291" s="211"/>
      <c r="GM291" s="211"/>
      <c r="GN291" s="211"/>
      <c r="GO291" s="211"/>
      <c r="GP291" s="211"/>
      <c r="GQ291" s="211"/>
      <c r="GR291" s="211"/>
      <c r="GS291" s="211"/>
      <c r="GT291" s="211"/>
      <c r="GU291" s="211"/>
      <c r="GV291" s="211"/>
      <c r="GW291" s="211"/>
      <c r="GX291" s="211"/>
      <c r="GY291" s="211"/>
      <c r="GZ291" s="211"/>
      <c r="HA291" s="211"/>
      <c r="HB291" s="211"/>
      <c r="HC291" s="211"/>
      <c r="HD291" s="211"/>
      <c r="HE291" s="211"/>
      <c r="HF291" s="211"/>
      <c r="HG291" s="211"/>
      <c r="HH291" s="211"/>
      <c r="HI291" s="211"/>
      <c r="HJ291" s="211"/>
      <c r="HK291" s="211"/>
      <c r="HL291" s="211"/>
      <c r="HM291" s="211"/>
      <c r="HN291" s="195"/>
      <c r="HO291" s="195"/>
      <c r="HP291" s="195"/>
      <c r="HQ291" s="196"/>
      <c r="HR291" s="196"/>
      <c r="HS291" s="196"/>
      <c r="HT291" s="196"/>
      <c r="HU291" s="196"/>
      <c r="HV291" s="196"/>
    </row>
    <row r="292" ht="15.75" customHeight="1">
      <c r="A292" s="190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GD292" s="211"/>
      <c r="GE292" s="211"/>
      <c r="GF292" s="211"/>
      <c r="GG292" s="211"/>
      <c r="GH292" s="211"/>
      <c r="GI292" s="211"/>
      <c r="GJ292" s="211"/>
      <c r="GK292" s="211"/>
      <c r="GL292" s="211"/>
      <c r="GM292" s="211"/>
      <c r="GN292" s="211"/>
      <c r="GO292" s="211"/>
      <c r="GP292" s="211"/>
      <c r="GQ292" s="211"/>
      <c r="GR292" s="211"/>
      <c r="GS292" s="211"/>
      <c r="GT292" s="211"/>
      <c r="GU292" s="211"/>
      <c r="GV292" s="211"/>
      <c r="GW292" s="211"/>
      <c r="GX292" s="211"/>
      <c r="GY292" s="211"/>
      <c r="GZ292" s="211"/>
      <c r="HA292" s="211"/>
      <c r="HB292" s="211"/>
      <c r="HC292" s="211"/>
      <c r="HD292" s="211"/>
      <c r="HE292" s="211"/>
      <c r="HF292" s="211"/>
      <c r="HG292" s="211"/>
      <c r="HH292" s="211"/>
      <c r="HI292" s="211"/>
      <c r="HJ292" s="211"/>
      <c r="HK292" s="211"/>
      <c r="HL292" s="211"/>
      <c r="HM292" s="211"/>
      <c r="HN292" s="195"/>
      <c r="HO292" s="195"/>
      <c r="HP292" s="195"/>
      <c r="HQ292" s="196"/>
      <c r="HR292" s="196"/>
      <c r="HS292" s="196"/>
      <c r="HT292" s="196"/>
      <c r="HU292" s="196"/>
      <c r="HV292" s="196"/>
    </row>
    <row r="293" ht="15.75" customHeight="1">
      <c r="A293" s="190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GD293" s="211"/>
      <c r="GE293" s="211"/>
      <c r="GF293" s="211"/>
      <c r="GG293" s="211"/>
      <c r="GH293" s="211"/>
      <c r="GI293" s="211"/>
      <c r="GJ293" s="211"/>
      <c r="GK293" s="211"/>
      <c r="GL293" s="211"/>
      <c r="GM293" s="211"/>
      <c r="GN293" s="211"/>
      <c r="GO293" s="211"/>
      <c r="GP293" s="211"/>
      <c r="GQ293" s="211"/>
      <c r="GR293" s="211"/>
      <c r="GS293" s="211"/>
      <c r="GT293" s="211"/>
      <c r="GU293" s="211"/>
      <c r="GV293" s="211"/>
      <c r="GW293" s="211"/>
      <c r="GX293" s="211"/>
      <c r="GY293" s="211"/>
      <c r="GZ293" s="211"/>
      <c r="HA293" s="211"/>
      <c r="HB293" s="211"/>
      <c r="HC293" s="211"/>
      <c r="HD293" s="211"/>
      <c r="HE293" s="211"/>
      <c r="HF293" s="211"/>
      <c r="HG293" s="211"/>
      <c r="HH293" s="211"/>
      <c r="HI293" s="211"/>
      <c r="HJ293" s="211"/>
      <c r="HK293" s="211"/>
      <c r="HL293" s="211"/>
      <c r="HM293" s="211"/>
      <c r="HN293" s="195"/>
      <c r="HO293" s="195"/>
      <c r="HP293" s="195"/>
      <c r="HQ293" s="196"/>
      <c r="HR293" s="196"/>
      <c r="HS293" s="196"/>
      <c r="HT293" s="196"/>
      <c r="HU293" s="196"/>
      <c r="HV293" s="196"/>
    </row>
    <row r="294" ht="15.75" customHeight="1">
      <c r="A294" s="190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GD294" s="211"/>
      <c r="GE294" s="211"/>
      <c r="GF294" s="211"/>
      <c r="GG294" s="211"/>
      <c r="GH294" s="211"/>
      <c r="GI294" s="211"/>
      <c r="GJ294" s="211"/>
      <c r="GK294" s="211"/>
      <c r="GL294" s="211"/>
      <c r="GM294" s="211"/>
      <c r="GN294" s="211"/>
      <c r="GO294" s="211"/>
      <c r="GP294" s="211"/>
      <c r="GQ294" s="211"/>
      <c r="GR294" s="211"/>
      <c r="GS294" s="211"/>
      <c r="GT294" s="211"/>
      <c r="GU294" s="211"/>
      <c r="GV294" s="211"/>
      <c r="GW294" s="211"/>
      <c r="GX294" s="211"/>
      <c r="GY294" s="211"/>
      <c r="GZ294" s="211"/>
      <c r="HA294" s="211"/>
      <c r="HB294" s="211"/>
      <c r="HC294" s="211"/>
      <c r="HD294" s="211"/>
      <c r="HE294" s="211"/>
      <c r="HF294" s="211"/>
      <c r="HG294" s="211"/>
      <c r="HH294" s="211"/>
      <c r="HI294" s="211"/>
      <c r="HJ294" s="211"/>
      <c r="HK294" s="211"/>
      <c r="HL294" s="211"/>
      <c r="HM294" s="211"/>
      <c r="HN294" s="195"/>
      <c r="HO294" s="195"/>
      <c r="HP294" s="195"/>
      <c r="HQ294" s="196"/>
      <c r="HR294" s="196"/>
      <c r="HS294" s="196"/>
      <c r="HT294" s="196"/>
      <c r="HU294" s="196"/>
      <c r="HV294" s="196"/>
    </row>
    <row r="295" ht="15.75" customHeight="1">
      <c r="A295" s="190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GD295" s="211"/>
      <c r="GE295" s="211"/>
      <c r="GF295" s="211"/>
      <c r="GG295" s="211"/>
      <c r="GH295" s="211"/>
      <c r="GI295" s="211"/>
      <c r="GJ295" s="211"/>
      <c r="GK295" s="211"/>
      <c r="GL295" s="211"/>
      <c r="GM295" s="211"/>
      <c r="GN295" s="211"/>
      <c r="GO295" s="211"/>
      <c r="GP295" s="211"/>
      <c r="GQ295" s="211"/>
      <c r="GR295" s="211"/>
      <c r="GS295" s="211"/>
      <c r="GT295" s="211"/>
      <c r="GU295" s="211"/>
      <c r="GV295" s="211"/>
      <c r="GW295" s="211"/>
      <c r="GX295" s="211"/>
      <c r="GY295" s="211"/>
      <c r="GZ295" s="211"/>
      <c r="HA295" s="211"/>
      <c r="HB295" s="211"/>
      <c r="HC295" s="211"/>
      <c r="HD295" s="211"/>
      <c r="HE295" s="211"/>
      <c r="HF295" s="211"/>
      <c r="HG295" s="211"/>
      <c r="HH295" s="211"/>
      <c r="HI295" s="211"/>
      <c r="HJ295" s="211"/>
      <c r="HK295" s="211"/>
      <c r="HL295" s="211"/>
      <c r="HM295" s="211"/>
      <c r="HN295" s="195"/>
      <c r="HO295" s="195"/>
      <c r="HP295" s="195"/>
      <c r="HQ295" s="196"/>
      <c r="HR295" s="196"/>
      <c r="HS295" s="196"/>
      <c r="HT295" s="196"/>
      <c r="HU295" s="196"/>
      <c r="HV295" s="196"/>
    </row>
    <row r="296" ht="15.75" customHeight="1">
      <c r="A296" s="190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GD296" s="211"/>
      <c r="GE296" s="211"/>
      <c r="GF296" s="211"/>
      <c r="GG296" s="211"/>
      <c r="GH296" s="211"/>
      <c r="GI296" s="211"/>
      <c r="GJ296" s="211"/>
      <c r="GK296" s="211"/>
      <c r="GL296" s="211"/>
      <c r="GM296" s="211"/>
      <c r="GN296" s="211"/>
      <c r="GO296" s="211"/>
      <c r="GP296" s="211"/>
      <c r="GQ296" s="211"/>
      <c r="GR296" s="211"/>
      <c r="GS296" s="211"/>
      <c r="GT296" s="211"/>
      <c r="GU296" s="211"/>
      <c r="GV296" s="211"/>
      <c r="GW296" s="211"/>
      <c r="GX296" s="211"/>
      <c r="GY296" s="211"/>
      <c r="GZ296" s="211"/>
      <c r="HA296" s="211"/>
      <c r="HB296" s="211"/>
      <c r="HC296" s="211"/>
      <c r="HD296" s="211"/>
      <c r="HE296" s="211"/>
      <c r="HF296" s="211"/>
      <c r="HG296" s="211"/>
      <c r="HH296" s="211"/>
      <c r="HI296" s="211"/>
      <c r="HJ296" s="211"/>
      <c r="HK296" s="211"/>
      <c r="HL296" s="211"/>
      <c r="HM296" s="211"/>
      <c r="HN296" s="195"/>
      <c r="HO296" s="195"/>
      <c r="HP296" s="195"/>
      <c r="HQ296" s="196"/>
      <c r="HR296" s="196"/>
      <c r="HS296" s="196"/>
      <c r="HT296" s="196"/>
      <c r="HU296" s="196"/>
      <c r="HV296" s="196"/>
    </row>
    <row r="297" ht="15.75" customHeight="1">
      <c r="A297" s="190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GD297" s="211"/>
      <c r="GE297" s="211"/>
      <c r="GF297" s="211"/>
      <c r="GG297" s="211"/>
      <c r="GH297" s="211"/>
      <c r="GI297" s="211"/>
      <c r="GJ297" s="211"/>
      <c r="GK297" s="211"/>
      <c r="GL297" s="211"/>
      <c r="GM297" s="211"/>
      <c r="GN297" s="211"/>
      <c r="GO297" s="211"/>
      <c r="GP297" s="211"/>
      <c r="GQ297" s="211"/>
      <c r="GR297" s="211"/>
      <c r="GS297" s="211"/>
      <c r="GT297" s="211"/>
      <c r="GU297" s="211"/>
      <c r="GV297" s="211"/>
      <c r="GW297" s="211"/>
      <c r="GX297" s="211"/>
      <c r="GY297" s="211"/>
      <c r="GZ297" s="211"/>
      <c r="HA297" s="211"/>
      <c r="HB297" s="211"/>
      <c r="HC297" s="211"/>
      <c r="HD297" s="211"/>
      <c r="HE297" s="211"/>
      <c r="HF297" s="211"/>
      <c r="HG297" s="211"/>
      <c r="HH297" s="211"/>
      <c r="HI297" s="211"/>
      <c r="HJ297" s="211"/>
      <c r="HK297" s="211"/>
      <c r="HL297" s="211"/>
      <c r="HM297" s="211"/>
      <c r="HN297" s="195"/>
      <c r="HO297" s="195"/>
      <c r="HP297" s="195"/>
      <c r="HQ297" s="196"/>
      <c r="HR297" s="196"/>
      <c r="HS297" s="196"/>
      <c r="HT297" s="196"/>
      <c r="HU297" s="196"/>
      <c r="HV297" s="196"/>
    </row>
    <row r="298" ht="15.75" customHeight="1">
      <c r="A298" s="190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GD298" s="211"/>
      <c r="GE298" s="211"/>
      <c r="GF298" s="211"/>
      <c r="GG298" s="211"/>
      <c r="GH298" s="211"/>
      <c r="GI298" s="211"/>
      <c r="GJ298" s="211"/>
      <c r="GK298" s="211"/>
      <c r="GL298" s="211"/>
      <c r="GM298" s="211"/>
      <c r="GN298" s="211"/>
      <c r="GO298" s="211"/>
      <c r="GP298" s="211"/>
      <c r="GQ298" s="211"/>
      <c r="GR298" s="211"/>
      <c r="GS298" s="211"/>
      <c r="GT298" s="211"/>
      <c r="GU298" s="211"/>
      <c r="GV298" s="211"/>
      <c r="GW298" s="211"/>
      <c r="GX298" s="211"/>
      <c r="GY298" s="211"/>
      <c r="GZ298" s="211"/>
      <c r="HA298" s="211"/>
      <c r="HB298" s="211"/>
      <c r="HC298" s="211"/>
      <c r="HD298" s="211"/>
      <c r="HE298" s="211"/>
      <c r="HF298" s="211"/>
      <c r="HG298" s="211"/>
      <c r="HH298" s="211"/>
      <c r="HI298" s="211"/>
      <c r="HJ298" s="211"/>
      <c r="HK298" s="211"/>
      <c r="HL298" s="211"/>
      <c r="HM298" s="211"/>
      <c r="HN298" s="195"/>
      <c r="HO298" s="195"/>
      <c r="HP298" s="195"/>
      <c r="HQ298" s="196"/>
      <c r="HR298" s="196"/>
      <c r="HS298" s="196"/>
      <c r="HT298" s="196"/>
      <c r="HU298" s="196"/>
      <c r="HV298" s="196"/>
    </row>
    <row r="299" ht="15.75" customHeight="1">
      <c r="A299" s="190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GD299" s="211"/>
      <c r="GE299" s="211"/>
      <c r="GF299" s="211"/>
      <c r="GG299" s="211"/>
      <c r="GH299" s="211"/>
      <c r="GI299" s="211"/>
      <c r="GJ299" s="211"/>
      <c r="GK299" s="211"/>
      <c r="GL299" s="211"/>
      <c r="GM299" s="211"/>
      <c r="GN299" s="211"/>
      <c r="GO299" s="211"/>
      <c r="GP299" s="211"/>
      <c r="GQ299" s="211"/>
      <c r="GR299" s="211"/>
      <c r="GS299" s="211"/>
      <c r="GT299" s="211"/>
      <c r="GU299" s="211"/>
      <c r="GV299" s="211"/>
      <c r="GW299" s="211"/>
      <c r="GX299" s="211"/>
      <c r="GY299" s="211"/>
      <c r="GZ299" s="211"/>
      <c r="HA299" s="211"/>
      <c r="HB299" s="211"/>
      <c r="HC299" s="211"/>
      <c r="HD299" s="211"/>
      <c r="HE299" s="211"/>
      <c r="HF299" s="211"/>
      <c r="HG299" s="211"/>
      <c r="HH299" s="211"/>
      <c r="HI299" s="211"/>
      <c r="HJ299" s="211"/>
      <c r="HK299" s="211"/>
      <c r="HL299" s="211"/>
      <c r="HM299" s="211"/>
      <c r="HN299" s="195"/>
      <c r="HO299" s="195"/>
      <c r="HP299" s="195"/>
      <c r="HQ299" s="196"/>
      <c r="HR299" s="196"/>
      <c r="HS299" s="196"/>
      <c r="HT299" s="196"/>
      <c r="HU299" s="196"/>
      <c r="HV299" s="196"/>
    </row>
    <row r="300" ht="15.75" customHeight="1">
      <c r="A300" s="190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GD300" s="211"/>
      <c r="GE300" s="211"/>
      <c r="GF300" s="211"/>
      <c r="GG300" s="211"/>
      <c r="GH300" s="211"/>
      <c r="GI300" s="211"/>
      <c r="GJ300" s="211"/>
      <c r="GK300" s="211"/>
      <c r="GL300" s="211"/>
      <c r="GM300" s="211"/>
      <c r="GN300" s="211"/>
      <c r="GO300" s="211"/>
      <c r="GP300" s="211"/>
      <c r="GQ300" s="211"/>
      <c r="GR300" s="211"/>
      <c r="GS300" s="211"/>
      <c r="GT300" s="211"/>
      <c r="GU300" s="211"/>
      <c r="GV300" s="211"/>
      <c r="GW300" s="211"/>
      <c r="GX300" s="211"/>
      <c r="GY300" s="211"/>
      <c r="GZ300" s="211"/>
      <c r="HA300" s="211"/>
      <c r="HB300" s="211"/>
      <c r="HC300" s="211"/>
      <c r="HD300" s="211"/>
      <c r="HE300" s="211"/>
      <c r="HF300" s="211"/>
      <c r="HG300" s="211"/>
      <c r="HH300" s="211"/>
      <c r="HI300" s="211"/>
      <c r="HJ300" s="211"/>
      <c r="HK300" s="211"/>
      <c r="HL300" s="211"/>
      <c r="HM300" s="211"/>
      <c r="HN300" s="195"/>
      <c r="HO300" s="195"/>
      <c r="HP300" s="195"/>
      <c r="HQ300" s="196"/>
      <c r="HR300" s="196"/>
      <c r="HS300" s="196"/>
      <c r="HT300" s="196"/>
      <c r="HU300" s="196"/>
      <c r="HV300" s="196"/>
    </row>
    <row r="301" ht="15.75" customHeight="1">
      <c r="A301" s="190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GD301" s="211"/>
      <c r="GE301" s="211"/>
      <c r="GF301" s="211"/>
      <c r="GG301" s="211"/>
      <c r="GH301" s="211"/>
      <c r="GI301" s="211"/>
      <c r="GJ301" s="211"/>
      <c r="GK301" s="211"/>
      <c r="GL301" s="211"/>
      <c r="GM301" s="211"/>
      <c r="GN301" s="211"/>
      <c r="GO301" s="211"/>
      <c r="GP301" s="211"/>
      <c r="GQ301" s="211"/>
      <c r="GR301" s="211"/>
      <c r="GS301" s="211"/>
      <c r="GT301" s="211"/>
      <c r="GU301" s="211"/>
      <c r="GV301" s="211"/>
      <c r="GW301" s="211"/>
      <c r="GX301" s="211"/>
      <c r="GY301" s="211"/>
      <c r="GZ301" s="211"/>
      <c r="HA301" s="211"/>
      <c r="HB301" s="211"/>
      <c r="HC301" s="211"/>
      <c r="HD301" s="211"/>
      <c r="HE301" s="211"/>
      <c r="HF301" s="211"/>
      <c r="HG301" s="211"/>
      <c r="HH301" s="211"/>
      <c r="HI301" s="211"/>
      <c r="HJ301" s="211"/>
      <c r="HK301" s="211"/>
      <c r="HL301" s="211"/>
      <c r="HM301" s="211"/>
      <c r="HN301" s="195"/>
      <c r="HO301" s="195"/>
      <c r="HP301" s="195"/>
      <c r="HQ301" s="196"/>
      <c r="HR301" s="196"/>
      <c r="HS301" s="196"/>
      <c r="HT301" s="196"/>
      <c r="HU301" s="196"/>
      <c r="HV301" s="196"/>
    </row>
    <row r="302" ht="15.75" customHeight="1">
      <c r="A302" s="190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GD302" s="211"/>
      <c r="GE302" s="211"/>
      <c r="GF302" s="211"/>
      <c r="GG302" s="211"/>
      <c r="GH302" s="211"/>
      <c r="GI302" s="211"/>
      <c r="GJ302" s="211"/>
      <c r="GK302" s="211"/>
      <c r="GL302" s="211"/>
      <c r="GM302" s="211"/>
      <c r="GN302" s="211"/>
      <c r="GO302" s="211"/>
      <c r="GP302" s="211"/>
      <c r="GQ302" s="211"/>
      <c r="GR302" s="211"/>
      <c r="GS302" s="211"/>
      <c r="GT302" s="211"/>
      <c r="GU302" s="211"/>
      <c r="GV302" s="211"/>
      <c r="GW302" s="211"/>
      <c r="GX302" s="211"/>
      <c r="GY302" s="211"/>
      <c r="GZ302" s="211"/>
      <c r="HA302" s="211"/>
      <c r="HB302" s="211"/>
      <c r="HC302" s="211"/>
      <c r="HD302" s="211"/>
      <c r="HE302" s="211"/>
      <c r="HF302" s="211"/>
      <c r="HG302" s="211"/>
      <c r="HH302" s="211"/>
      <c r="HI302" s="211"/>
      <c r="HJ302" s="211"/>
      <c r="HK302" s="211"/>
      <c r="HL302" s="211"/>
      <c r="HM302" s="211"/>
      <c r="HN302" s="195"/>
      <c r="HO302" s="195"/>
      <c r="HP302" s="195"/>
      <c r="HQ302" s="196"/>
      <c r="HR302" s="196"/>
      <c r="HS302" s="196"/>
      <c r="HT302" s="196"/>
      <c r="HU302" s="196"/>
      <c r="HV302" s="196"/>
    </row>
    <row r="303" ht="15.75" customHeight="1">
      <c r="A303" s="190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GD303" s="211"/>
      <c r="GE303" s="211"/>
      <c r="GF303" s="211"/>
      <c r="GG303" s="211"/>
      <c r="GH303" s="211"/>
      <c r="GI303" s="211"/>
      <c r="GJ303" s="211"/>
      <c r="GK303" s="211"/>
      <c r="GL303" s="211"/>
      <c r="GM303" s="211"/>
      <c r="GN303" s="211"/>
      <c r="GO303" s="211"/>
      <c r="GP303" s="211"/>
      <c r="GQ303" s="211"/>
      <c r="GR303" s="211"/>
      <c r="GS303" s="211"/>
      <c r="GT303" s="211"/>
      <c r="GU303" s="211"/>
      <c r="GV303" s="211"/>
      <c r="GW303" s="211"/>
      <c r="GX303" s="211"/>
      <c r="GY303" s="211"/>
      <c r="GZ303" s="211"/>
      <c r="HA303" s="211"/>
      <c r="HB303" s="211"/>
      <c r="HC303" s="211"/>
      <c r="HD303" s="211"/>
      <c r="HE303" s="211"/>
      <c r="HF303" s="211"/>
      <c r="HG303" s="211"/>
      <c r="HH303" s="211"/>
      <c r="HI303" s="211"/>
      <c r="HJ303" s="211"/>
      <c r="HK303" s="211"/>
      <c r="HL303" s="211"/>
      <c r="HM303" s="211"/>
      <c r="HN303" s="195"/>
      <c r="HO303" s="195"/>
      <c r="HP303" s="195"/>
      <c r="HQ303" s="196"/>
      <c r="HR303" s="196"/>
      <c r="HS303" s="196"/>
      <c r="HT303" s="196"/>
      <c r="HU303" s="196"/>
      <c r="HV303" s="196"/>
    </row>
    <row r="304" ht="15.75" customHeight="1">
      <c r="A304" s="190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GD304" s="211"/>
      <c r="GE304" s="211"/>
      <c r="GF304" s="211"/>
      <c r="GG304" s="211"/>
      <c r="GH304" s="211"/>
      <c r="GI304" s="211"/>
      <c r="GJ304" s="211"/>
      <c r="GK304" s="211"/>
      <c r="GL304" s="211"/>
      <c r="GM304" s="211"/>
      <c r="GN304" s="211"/>
      <c r="GO304" s="211"/>
      <c r="GP304" s="211"/>
      <c r="GQ304" s="211"/>
      <c r="GR304" s="211"/>
      <c r="GS304" s="211"/>
      <c r="GT304" s="211"/>
      <c r="GU304" s="211"/>
      <c r="GV304" s="211"/>
      <c r="GW304" s="211"/>
      <c r="GX304" s="211"/>
      <c r="GY304" s="211"/>
      <c r="GZ304" s="211"/>
      <c r="HA304" s="211"/>
      <c r="HB304" s="211"/>
      <c r="HC304" s="211"/>
      <c r="HD304" s="211"/>
      <c r="HE304" s="211"/>
      <c r="HF304" s="211"/>
      <c r="HG304" s="211"/>
      <c r="HH304" s="211"/>
      <c r="HI304" s="211"/>
      <c r="HJ304" s="211"/>
      <c r="HK304" s="211"/>
      <c r="HL304" s="211"/>
      <c r="HM304" s="211"/>
      <c r="HN304" s="195"/>
      <c r="HO304" s="195"/>
      <c r="HP304" s="195"/>
      <c r="HQ304" s="196"/>
      <c r="HR304" s="196"/>
      <c r="HS304" s="196"/>
      <c r="HT304" s="196"/>
      <c r="HU304" s="196"/>
      <c r="HV304" s="196"/>
    </row>
    <row r="305" ht="15.75" customHeight="1">
      <c r="A305" s="190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GD305" s="211"/>
      <c r="GE305" s="211"/>
      <c r="GF305" s="211"/>
      <c r="GG305" s="211"/>
      <c r="GH305" s="211"/>
      <c r="GI305" s="211"/>
      <c r="GJ305" s="211"/>
      <c r="GK305" s="211"/>
      <c r="GL305" s="211"/>
      <c r="GM305" s="211"/>
      <c r="GN305" s="211"/>
      <c r="GO305" s="211"/>
      <c r="GP305" s="211"/>
      <c r="GQ305" s="211"/>
      <c r="GR305" s="211"/>
      <c r="GS305" s="211"/>
      <c r="GT305" s="211"/>
      <c r="GU305" s="211"/>
      <c r="GV305" s="211"/>
      <c r="GW305" s="211"/>
      <c r="GX305" s="211"/>
      <c r="GY305" s="211"/>
      <c r="GZ305" s="211"/>
      <c r="HA305" s="211"/>
      <c r="HB305" s="211"/>
      <c r="HC305" s="211"/>
      <c r="HD305" s="211"/>
      <c r="HE305" s="211"/>
      <c r="HF305" s="211"/>
      <c r="HG305" s="211"/>
      <c r="HH305" s="211"/>
      <c r="HI305" s="211"/>
      <c r="HJ305" s="211"/>
      <c r="HK305" s="211"/>
      <c r="HL305" s="211"/>
      <c r="HM305" s="211"/>
      <c r="HN305" s="195"/>
      <c r="HO305" s="195"/>
      <c r="HP305" s="195"/>
      <c r="HQ305" s="196"/>
      <c r="HR305" s="196"/>
      <c r="HS305" s="196"/>
      <c r="HT305" s="196"/>
      <c r="HU305" s="196"/>
      <c r="HV305" s="196"/>
    </row>
    <row r="306" ht="15.75" customHeight="1">
      <c r="A306" s="190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GD306" s="211"/>
      <c r="GE306" s="211"/>
      <c r="GF306" s="211"/>
      <c r="GG306" s="211"/>
      <c r="GH306" s="211"/>
      <c r="GI306" s="211"/>
      <c r="GJ306" s="211"/>
      <c r="GK306" s="211"/>
      <c r="GL306" s="211"/>
      <c r="GM306" s="211"/>
      <c r="GN306" s="211"/>
      <c r="GO306" s="211"/>
      <c r="GP306" s="211"/>
      <c r="GQ306" s="211"/>
      <c r="GR306" s="211"/>
      <c r="GS306" s="211"/>
      <c r="GT306" s="211"/>
      <c r="GU306" s="211"/>
      <c r="GV306" s="211"/>
      <c r="GW306" s="211"/>
      <c r="GX306" s="211"/>
      <c r="GY306" s="211"/>
      <c r="GZ306" s="211"/>
      <c r="HA306" s="211"/>
      <c r="HB306" s="211"/>
      <c r="HC306" s="211"/>
      <c r="HD306" s="211"/>
      <c r="HE306" s="211"/>
      <c r="HF306" s="211"/>
      <c r="HG306" s="211"/>
      <c r="HH306" s="211"/>
      <c r="HI306" s="211"/>
      <c r="HJ306" s="211"/>
      <c r="HK306" s="211"/>
      <c r="HL306" s="211"/>
      <c r="HM306" s="211"/>
      <c r="HN306" s="195"/>
      <c r="HO306" s="195"/>
      <c r="HP306" s="195"/>
      <c r="HQ306" s="196"/>
      <c r="HR306" s="196"/>
      <c r="HS306" s="196"/>
      <c r="HT306" s="196"/>
      <c r="HU306" s="196"/>
      <c r="HV306" s="196"/>
    </row>
    <row r="307" ht="15.75" customHeight="1">
      <c r="A307" s="190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GD307" s="211"/>
      <c r="GE307" s="211"/>
      <c r="GF307" s="211"/>
      <c r="GG307" s="211"/>
      <c r="GH307" s="211"/>
      <c r="GI307" s="211"/>
      <c r="GJ307" s="211"/>
      <c r="GK307" s="211"/>
      <c r="GL307" s="211"/>
      <c r="GM307" s="211"/>
      <c r="GN307" s="211"/>
      <c r="GO307" s="211"/>
      <c r="GP307" s="211"/>
      <c r="GQ307" s="211"/>
      <c r="GR307" s="211"/>
      <c r="GS307" s="211"/>
      <c r="GT307" s="211"/>
      <c r="GU307" s="211"/>
      <c r="GV307" s="211"/>
      <c r="GW307" s="211"/>
      <c r="GX307" s="211"/>
      <c r="GY307" s="211"/>
      <c r="GZ307" s="211"/>
      <c r="HA307" s="211"/>
      <c r="HB307" s="211"/>
      <c r="HC307" s="211"/>
      <c r="HD307" s="211"/>
      <c r="HE307" s="211"/>
      <c r="HF307" s="211"/>
      <c r="HG307" s="211"/>
      <c r="HH307" s="211"/>
      <c r="HI307" s="211"/>
      <c r="HJ307" s="211"/>
      <c r="HK307" s="211"/>
      <c r="HL307" s="211"/>
      <c r="HM307" s="211"/>
      <c r="HN307" s="195"/>
      <c r="HO307" s="195"/>
      <c r="HP307" s="195"/>
      <c r="HQ307" s="196"/>
      <c r="HR307" s="196"/>
      <c r="HS307" s="196"/>
      <c r="HT307" s="196"/>
      <c r="HU307" s="196"/>
      <c r="HV307" s="196"/>
    </row>
    <row r="308" ht="15.75" customHeight="1">
      <c r="A308" s="190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GD308" s="211"/>
      <c r="GE308" s="211"/>
      <c r="GF308" s="211"/>
      <c r="GG308" s="211"/>
      <c r="GH308" s="211"/>
      <c r="GI308" s="211"/>
      <c r="GJ308" s="211"/>
      <c r="GK308" s="211"/>
      <c r="GL308" s="211"/>
      <c r="GM308" s="211"/>
      <c r="GN308" s="211"/>
      <c r="GO308" s="211"/>
      <c r="GP308" s="211"/>
      <c r="GQ308" s="211"/>
      <c r="GR308" s="211"/>
      <c r="GS308" s="211"/>
      <c r="GT308" s="211"/>
      <c r="GU308" s="211"/>
      <c r="GV308" s="211"/>
      <c r="GW308" s="211"/>
      <c r="GX308" s="211"/>
      <c r="GY308" s="211"/>
      <c r="GZ308" s="211"/>
      <c r="HA308" s="211"/>
      <c r="HB308" s="211"/>
      <c r="HC308" s="211"/>
      <c r="HD308" s="211"/>
      <c r="HE308" s="211"/>
      <c r="HF308" s="211"/>
      <c r="HG308" s="211"/>
      <c r="HH308" s="211"/>
      <c r="HI308" s="211"/>
      <c r="HJ308" s="211"/>
      <c r="HK308" s="211"/>
      <c r="HL308" s="211"/>
      <c r="HM308" s="211"/>
      <c r="HN308" s="195"/>
      <c r="HO308" s="195"/>
      <c r="HP308" s="195"/>
      <c r="HQ308" s="196"/>
      <c r="HR308" s="196"/>
      <c r="HS308" s="196"/>
      <c r="HT308" s="196"/>
      <c r="HU308" s="196"/>
      <c r="HV308" s="196"/>
    </row>
    <row r="309" ht="15.75" customHeight="1">
      <c r="A309" s="190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GD309" s="211"/>
      <c r="GE309" s="211"/>
      <c r="GF309" s="211"/>
      <c r="GG309" s="211"/>
      <c r="GH309" s="211"/>
      <c r="GI309" s="211"/>
      <c r="GJ309" s="211"/>
      <c r="GK309" s="211"/>
      <c r="GL309" s="211"/>
      <c r="GM309" s="211"/>
      <c r="GN309" s="211"/>
      <c r="GO309" s="211"/>
      <c r="GP309" s="211"/>
      <c r="GQ309" s="211"/>
      <c r="GR309" s="211"/>
      <c r="GS309" s="211"/>
      <c r="GT309" s="211"/>
      <c r="GU309" s="211"/>
      <c r="GV309" s="211"/>
      <c r="GW309" s="211"/>
      <c r="GX309" s="211"/>
      <c r="GY309" s="211"/>
      <c r="GZ309" s="211"/>
      <c r="HA309" s="211"/>
      <c r="HB309" s="211"/>
      <c r="HC309" s="211"/>
      <c r="HD309" s="211"/>
      <c r="HE309" s="211"/>
      <c r="HF309" s="211"/>
      <c r="HG309" s="211"/>
      <c r="HH309" s="211"/>
      <c r="HI309" s="211"/>
      <c r="HJ309" s="211"/>
      <c r="HK309" s="211"/>
      <c r="HL309" s="211"/>
      <c r="HM309" s="211"/>
      <c r="HN309" s="195"/>
      <c r="HO309" s="195"/>
      <c r="HP309" s="195"/>
      <c r="HQ309" s="196"/>
      <c r="HR309" s="196"/>
      <c r="HS309" s="196"/>
      <c r="HT309" s="196"/>
      <c r="HU309" s="196"/>
      <c r="HV309" s="196"/>
    </row>
    <row r="310" ht="15.75" customHeight="1">
      <c r="A310" s="190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GD310" s="211"/>
      <c r="GE310" s="211"/>
      <c r="GF310" s="211"/>
      <c r="GG310" s="211"/>
      <c r="GH310" s="211"/>
      <c r="GI310" s="211"/>
      <c r="GJ310" s="211"/>
      <c r="GK310" s="211"/>
      <c r="GL310" s="211"/>
      <c r="GM310" s="211"/>
      <c r="GN310" s="211"/>
      <c r="GO310" s="211"/>
      <c r="GP310" s="211"/>
      <c r="GQ310" s="211"/>
      <c r="GR310" s="211"/>
      <c r="GS310" s="211"/>
      <c r="GT310" s="211"/>
      <c r="GU310" s="211"/>
      <c r="GV310" s="211"/>
      <c r="GW310" s="211"/>
      <c r="GX310" s="211"/>
      <c r="GY310" s="211"/>
      <c r="GZ310" s="211"/>
      <c r="HA310" s="211"/>
      <c r="HB310" s="211"/>
      <c r="HC310" s="211"/>
      <c r="HD310" s="211"/>
      <c r="HE310" s="211"/>
      <c r="HF310" s="211"/>
      <c r="HG310" s="211"/>
      <c r="HH310" s="211"/>
      <c r="HI310" s="211"/>
      <c r="HJ310" s="211"/>
      <c r="HK310" s="211"/>
      <c r="HL310" s="211"/>
      <c r="HM310" s="211"/>
      <c r="HN310" s="195"/>
      <c r="HO310" s="195"/>
      <c r="HP310" s="195"/>
      <c r="HQ310" s="196"/>
      <c r="HR310" s="196"/>
      <c r="HS310" s="196"/>
      <c r="HT310" s="196"/>
      <c r="HU310" s="196"/>
      <c r="HV310" s="196"/>
    </row>
    <row r="311" ht="15.75" customHeight="1">
      <c r="A311" s="190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GD311" s="211"/>
      <c r="GE311" s="211"/>
      <c r="GF311" s="211"/>
      <c r="GG311" s="211"/>
      <c r="GH311" s="211"/>
      <c r="GI311" s="211"/>
      <c r="GJ311" s="211"/>
      <c r="GK311" s="211"/>
      <c r="GL311" s="211"/>
      <c r="GM311" s="211"/>
      <c r="GN311" s="211"/>
      <c r="GO311" s="211"/>
      <c r="GP311" s="211"/>
      <c r="GQ311" s="211"/>
      <c r="GR311" s="211"/>
      <c r="GS311" s="211"/>
      <c r="GT311" s="211"/>
      <c r="GU311" s="211"/>
      <c r="GV311" s="211"/>
      <c r="GW311" s="211"/>
      <c r="GX311" s="211"/>
      <c r="GY311" s="211"/>
      <c r="GZ311" s="211"/>
      <c r="HA311" s="211"/>
      <c r="HB311" s="211"/>
      <c r="HC311" s="211"/>
      <c r="HD311" s="211"/>
      <c r="HE311" s="211"/>
      <c r="HF311" s="211"/>
      <c r="HG311" s="211"/>
      <c r="HH311" s="211"/>
      <c r="HI311" s="211"/>
      <c r="HJ311" s="211"/>
      <c r="HK311" s="211"/>
      <c r="HL311" s="211"/>
      <c r="HM311" s="211"/>
      <c r="HN311" s="195"/>
      <c r="HO311" s="195"/>
      <c r="HP311" s="195"/>
      <c r="HQ311" s="196"/>
      <c r="HR311" s="196"/>
      <c r="HS311" s="196"/>
      <c r="HT311" s="196"/>
      <c r="HU311" s="196"/>
      <c r="HV311" s="196"/>
    </row>
    <row r="312" ht="15.75" customHeight="1">
      <c r="A312" s="190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GD312" s="211"/>
      <c r="GE312" s="211"/>
      <c r="GF312" s="211"/>
      <c r="GG312" s="211"/>
      <c r="GH312" s="211"/>
      <c r="GI312" s="211"/>
      <c r="GJ312" s="211"/>
      <c r="GK312" s="211"/>
      <c r="GL312" s="211"/>
      <c r="GM312" s="211"/>
      <c r="GN312" s="211"/>
      <c r="GO312" s="211"/>
      <c r="GP312" s="211"/>
      <c r="GQ312" s="211"/>
      <c r="GR312" s="211"/>
      <c r="GS312" s="211"/>
      <c r="GT312" s="211"/>
      <c r="GU312" s="211"/>
      <c r="GV312" s="211"/>
      <c r="GW312" s="211"/>
      <c r="GX312" s="211"/>
      <c r="GY312" s="211"/>
      <c r="GZ312" s="211"/>
      <c r="HA312" s="211"/>
      <c r="HB312" s="211"/>
      <c r="HC312" s="211"/>
      <c r="HD312" s="211"/>
      <c r="HE312" s="211"/>
      <c r="HF312" s="211"/>
      <c r="HG312" s="211"/>
      <c r="HH312" s="211"/>
      <c r="HI312" s="211"/>
      <c r="HJ312" s="211"/>
      <c r="HK312" s="211"/>
      <c r="HL312" s="211"/>
      <c r="HM312" s="211"/>
      <c r="HN312" s="195"/>
      <c r="HO312" s="195"/>
      <c r="HP312" s="195"/>
      <c r="HQ312" s="196"/>
      <c r="HR312" s="196"/>
      <c r="HS312" s="196"/>
      <c r="HT312" s="196"/>
      <c r="HU312" s="196"/>
      <c r="HV312" s="196"/>
    </row>
    <row r="313" ht="15.75" customHeight="1">
      <c r="A313" s="190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GD313" s="211"/>
      <c r="GE313" s="211"/>
      <c r="GF313" s="211"/>
      <c r="GG313" s="211"/>
      <c r="GH313" s="211"/>
      <c r="GI313" s="211"/>
      <c r="GJ313" s="211"/>
      <c r="GK313" s="211"/>
      <c r="GL313" s="211"/>
      <c r="GM313" s="211"/>
      <c r="GN313" s="211"/>
      <c r="GO313" s="211"/>
      <c r="GP313" s="211"/>
      <c r="GQ313" s="211"/>
      <c r="GR313" s="211"/>
      <c r="GS313" s="211"/>
      <c r="GT313" s="211"/>
      <c r="GU313" s="211"/>
      <c r="GV313" s="211"/>
      <c r="GW313" s="211"/>
      <c r="GX313" s="211"/>
      <c r="GY313" s="211"/>
      <c r="GZ313" s="211"/>
      <c r="HA313" s="211"/>
      <c r="HB313" s="211"/>
      <c r="HC313" s="211"/>
      <c r="HD313" s="211"/>
      <c r="HE313" s="211"/>
      <c r="HF313" s="211"/>
      <c r="HG313" s="211"/>
      <c r="HH313" s="211"/>
      <c r="HI313" s="211"/>
      <c r="HJ313" s="211"/>
      <c r="HK313" s="211"/>
      <c r="HL313" s="211"/>
      <c r="HM313" s="211"/>
      <c r="HN313" s="195"/>
      <c r="HO313" s="195"/>
      <c r="HP313" s="195"/>
      <c r="HQ313" s="196"/>
      <c r="HR313" s="196"/>
      <c r="HS313" s="196"/>
      <c r="HT313" s="196"/>
      <c r="HU313" s="196"/>
      <c r="HV313" s="196"/>
    </row>
    <row r="314" ht="15.75" customHeight="1">
      <c r="A314" s="190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GD314" s="211"/>
      <c r="GE314" s="211"/>
      <c r="GF314" s="211"/>
      <c r="GG314" s="211"/>
      <c r="GH314" s="211"/>
      <c r="GI314" s="211"/>
      <c r="GJ314" s="211"/>
      <c r="GK314" s="211"/>
      <c r="GL314" s="211"/>
      <c r="GM314" s="211"/>
      <c r="GN314" s="211"/>
      <c r="GO314" s="211"/>
      <c r="GP314" s="211"/>
      <c r="GQ314" s="211"/>
      <c r="GR314" s="211"/>
      <c r="GS314" s="211"/>
      <c r="GT314" s="211"/>
      <c r="GU314" s="211"/>
      <c r="GV314" s="211"/>
      <c r="GW314" s="211"/>
      <c r="GX314" s="211"/>
      <c r="GY314" s="211"/>
      <c r="GZ314" s="211"/>
      <c r="HA314" s="211"/>
      <c r="HB314" s="211"/>
      <c r="HC314" s="211"/>
      <c r="HD314" s="211"/>
      <c r="HE314" s="211"/>
      <c r="HF314" s="211"/>
      <c r="HG314" s="211"/>
      <c r="HH314" s="211"/>
      <c r="HI314" s="211"/>
      <c r="HJ314" s="211"/>
      <c r="HK314" s="211"/>
      <c r="HL314" s="211"/>
      <c r="HM314" s="211"/>
      <c r="HN314" s="195"/>
      <c r="HO314" s="195"/>
      <c r="HP314" s="195"/>
      <c r="HQ314" s="196"/>
      <c r="HR314" s="196"/>
      <c r="HS314" s="196"/>
      <c r="HT314" s="196"/>
      <c r="HU314" s="196"/>
      <c r="HV314" s="196"/>
    </row>
    <row r="315" ht="15.75" customHeight="1">
      <c r="A315" s="190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GD315" s="211"/>
      <c r="GE315" s="211"/>
      <c r="GF315" s="211"/>
      <c r="GG315" s="211"/>
      <c r="GH315" s="211"/>
      <c r="GI315" s="211"/>
      <c r="GJ315" s="211"/>
      <c r="GK315" s="211"/>
      <c r="GL315" s="211"/>
      <c r="GM315" s="211"/>
      <c r="GN315" s="211"/>
      <c r="GO315" s="211"/>
      <c r="GP315" s="211"/>
      <c r="GQ315" s="211"/>
      <c r="GR315" s="211"/>
      <c r="GS315" s="211"/>
      <c r="GT315" s="211"/>
      <c r="GU315" s="211"/>
      <c r="GV315" s="211"/>
      <c r="GW315" s="211"/>
      <c r="GX315" s="211"/>
      <c r="GY315" s="211"/>
      <c r="GZ315" s="211"/>
      <c r="HA315" s="211"/>
      <c r="HB315" s="211"/>
      <c r="HC315" s="211"/>
      <c r="HD315" s="211"/>
      <c r="HE315" s="211"/>
      <c r="HF315" s="211"/>
      <c r="HG315" s="211"/>
      <c r="HH315" s="211"/>
      <c r="HI315" s="211"/>
      <c r="HJ315" s="211"/>
      <c r="HK315" s="211"/>
      <c r="HL315" s="211"/>
      <c r="HM315" s="211"/>
      <c r="HN315" s="195"/>
      <c r="HO315" s="195"/>
      <c r="HP315" s="195"/>
      <c r="HQ315" s="196"/>
      <c r="HR315" s="196"/>
      <c r="HS315" s="196"/>
      <c r="HT315" s="196"/>
      <c r="HU315" s="196"/>
      <c r="HV315" s="196"/>
    </row>
    <row r="316" ht="15.75" customHeight="1">
      <c r="A316" s="190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GD316" s="211"/>
      <c r="GE316" s="211"/>
      <c r="GF316" s="211"/>
      <c r="GG316" s="211"/>
      <c r="GH316" s="211"/>
      <c r="GI316" s="211"/>
      <c r="GJ316" s="211"/>
      <c r="GK316" s="211"/>
      <c r="GL316" s="211"/>
      <c r="GM316" s="211"/>
      <c r="GN316" s="211"/>
      <c r="GO316" s="211"/>
      <c r="GP316" s="211"/>
      <c r="GQ316" s="211"/>
      <c r="GR316" s="211"/>
      <c r="GS316" s="211"/>
      <c r="GT316" s="211"/>
      <c r="GU316" s="211"/>
      <c r="GV316" s="211"/>
      <c r="GW316" s="211"/>
      <c r="GX316" s="211"/>
      <c r="GY316" s="211"/>
      <c r="GZ316" s="211"/>
      <c r="HA316" s="211"/>
      <c r="HB316" s="211"/>
      <c r="HC316" s="211"/>
      <c r="HD316" s="211"/>
      <c r="HE316" s="211"/>
      <c r="HF316" s="211"/>
      <c r="HG316" s="211"/>
      <c r="HH316" s="211"/>
      <c r="HI316" s="211"/>
      <c r="HJ316" s="211"/>
      <c r="HK316" s="211"/>
      <c r="HL316" s="211"/>
      <c r="HM316" s="211"/>
      <c r="HN316" s="195"/>
      <c r="HO316" s="195"/>
      <c r="HP316" s="195"/>
      <c r="HQ316" s="196"/>
      <c r="HR316" s="196"/>
      <c r="HS316" s="196"/>
      <c r="HT316" s="196"/>
      <c r="HU316" s="196"/>
      <c r="HV316" s="196"/>
    </row>
    <row r="317" ht="15.75" customHeight="1">
      <c r="A317" s="190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GD317" s="211"/>
      <c r="GE317" s="211"/>
      <c r="GF317" s="211"/>
      <c r="GG317" s="211"/>
      <c r="GH317" s="211"/>
      <c r="GI317" s="211"/>
      <c r="GJ317" s="211"/>
      <c r="GK317" s="211"/>
      <c r="GL317" s="211"/>
      <c r="GM317" s="211"/>
      <c r="GN317" s="211"/>
      <c r="GO317" s="211"/>
      <c r="GP317" s="211"/>
      <c r="GQ317" s="211"/>
      <c r="GR317" s="211"/>
      <c r="GS317" s="211"/>
      <c r="GT317" s="211"/>
      <c r="GU317" s="211"/>
      <c r="GV317" s="211"/>
      <c r="GW317" s="211"/>
      <c r="GX317" s="211"/>
      <c r="GY317" s="211"/>
      <c r="GZ317" s="211"/>
      <c r="HA317" s="211"/>
      <c r="HB317" s="211"/>
      <c r="HC317" s="211"/>
      <c r="HD317" s="211"/>
      <c r="HE317" s="211"/>
      <c r="HF317" s="211"/>
      <c r="HG317" s="211"/>
      <c r="HH317" s="211"/>
      <c r="HI317" s="211"/>
      <c r="HJ317" s="211"/>
      <c r="HK317" s="211"/>
      <c r="HL317" s="211"/>
      <c r="HM317" s="211"/>
      <c r="HN317" s="195"/>
      <c r="HO317" s="195"/>
      <c r="HP317" s="195"/>
      <c r="HQ317" s="196"/>
      <c r="HR317" s="196"/>
      <c r="HS317" s="196"/>
      <c r="HT317" s="196"/>
      <c r="HU317" s="196"/>
      <c r="HV317" s="196"/>
    </row>
    <row r="318" ht="15.75" customHeight="1">
      <c r="A318" s="190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GD318" s="211"/>
      <c r="GE318" s="211"/>
      <c r="GF318" s="211"/>
      <c r="GG318" s="211"/>
      <c r="GH318" s="211"/>
      <c r="GI318" s="211"/>
      <c r="GJ318" s="211"/>
      <c r="GK318" s="211"/>
      <c r="GL318" s="211"/>
      <c r="GM318" s="211"/>
      <c r="GN318" s="211"/>
      <c r="GO318" s="211"/>
      <c r="GP318" s="211"/>
      <c r="GQ318" s="211"/>
      <c r="GR318" s="211"/>
      <c r="GS318" s="211"/>
      <c r="GT318" s="211"/>
      <c r="GU318" s="211"/>
      <c r="GV318" s="211"/>
      <c r="GW318" s="211"/>
      <c r="GX318" s="211"/>
      <c r="GY318" s="211"/>
      <c r="GZ318" s="211"/>
      <c r="HA318" s="211"/>
      <c r="HB318" s="211"/>
      <c r="HC318" s="211"/>
      <c r="HD318" s="211"/>
      <c r="HE318" s="211"/>
      <c r="HF318" s="211"/>
      <c r="HG318" s="211"/>
      <c r="HH318" s="211"/>
      <c r="HI318" s="211"/>
      <c r="HJ318" s="211"/>
      <c r="HK318" s="211"/>
      <c r="HL318" s="211"/>
      <c r="HM318" s="211"/>
      <c r="HN318" s="195"/>
      <c r="HO318" s="195"/>
      <c r="HP318" s="195"/>
      <c r="HQ318" s="196"/>
      <c r="HR318" s="196"/>
      <c r="HS318" s="196"/>
      <c r="HT318" s="196"/>
      <c r="HU318" s="196"/>
      <c r="HV318" s="196"/>
    </row>
    <row r="319" ht="15.75" customHeight="1">
      <c r="A319" s="190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GD319" s="211"/>
      <c r="GE319" s="211"/>
      <c r="GF319" s="211"/>
      <c r="GG319" s="211"/>
      <c r="GH319" s="211"/>
      <c r="GI319" s="211"/>
      <c r="GJ319" s="211"/>
      <c r="GK319" s="211"/>
      <c r="GL319" s="211"/>
      <c r="GM319" s="211"/>
      <c r="GN319" s="211"/>
      <c r="GO319" s="211"/>
      <c r="GP319" s="211"/>
      <c r="GQ319" s="211"/>
      <c r="GR319" s="211"/>
      <c r="GS319" s="211"/>
      <c r="GT319" s="211"/>
      <c r="GU319" s="211"/>
      <c r="GV319" s="211"/>
      <c r="GW319" s="211"/>
      <c r="GX319" s="211"/>
      <c r="GY319" s="211"/>
      <c r="GZ319" s="211"/>
      <c r="HA319" s="211"/>
      <c r="HB319" s="211"/>
      <c r="HC319" s="211"/>
      <c r="HD319" s="211"/>
      <c r="HE319" s="211"/>
      <c r="HF319" s="211"/>
      <c r="HG319" s="211"/>
      <c r="HH319" s="211"/>
      <c r="HI319" s="211"/>
      <c r="HJ319" s="211"/>
      <c r="HK319" s="211"/>
      <c r="HL319" s="211"/>
      <c r="HM319" s="211"/>
      <c r="HN319" s="195"/>
      <c r="HO319" s="195"/>
      <c r="HP319" s="195"/>
      <c r="HQ319" s="196"/>
      <c r="HR319" s="196"/>
      <c r="HS319" s="196"/>
      <c r="HT319" s="196"/>
      <c r="HU319" s="196"/>
      <c r="HV319" s="196"/>
    </row>
    <row r="320" ht="15.75" customHeight="1">
      <c r="A320" s="190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GD320" s="211"/>
      <c r="GE320" s="211"/>
      <c r="GF320" s="211"/>
      <c r="GG320" s="211"/>
      <c r="GH320" s="211"/>
      <c r="GI320" s="211"/>
      <c r="GJ320" s="211"/>
      <c r="GK320" s="211"/>
      <c r="GL320" s="211"/>
      <c r="GM320" s="211"/>
      <c r="GN320" s="211"/>
      <c r="GO320" s="211"/>
      <c r="GP320" s="211"/>
      <c r="GQ320" s="211"/>
      <c r="GR320" s="211"/>
      <c r="GS320" s="211"/>
      <c r="GT320" s="211"/>
      <c r="GU320" s="211"/>
      <c r="GV320" s="211"/>
      <c r="GW320" s="211"/>
      <c r="GX320" s="211"/>
      <c r="GY320" s="211"/>
      <c r="GZ320" s="211"/>
      <c r="HA320" s="211"/>
      <c r="HB320" s="211"/>
      <c r="HC320" s="211"/>
      <c r="HD320" s="211"/>
      <c r="HE320" s="211"/>
      <c r="HF320" s="211"/>
      <c r="HG320" s="211"/>
      <c r="HH320" s="211"/>
      <c r="HI320" s="211"/>
      <c r="HJ320" s="211"/>
      <c r="HK320" s="211"/>
      <c r="HL320" s="211"/>
      <c r="HM320" s="211"/>
      <c r="HN320" s="195"/>
      <c r="HO320" s="195"/>
      <c r="HP320" s="195"/>
      <c r="HQ320" s="196"/>
      <c r="HR320" s="196"/>
      <c r="HS320" s="196"/>
      <c r="HT320" s="196"/>
      <c r="HU320" s="196"/>
      <c r="HV320" s="196"/>
    </row>
    <row r="321" ht="15.75" customHeight="1">
      <c r="A321" s="190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GD321" s="211"/>
      <c r="GE321" s="211"/>
      <c r="GF321" s="211"/>
      <c r="GG321" s="211"/>
      <c r="GH321" s="211"/>
      <c r="GI321" s="211"/>
      <c r="GJ321" s="211"/>
      <c r="GK321" s="211"/>
      <c r="GL321" s="211"/>
      <c r="GM321" s="211"/>
      <c r="GN321" s="211"/>
      <c r="GO321" s="211"/>
      <c r="GP321" s="211"/>
      <c r="GQ321" s="211"/>
      <c r="GR321" s="211"/>
      <c r="GS321" s="211"/>
      <c r="GT321" s="211"/>
      <c r="GU321" s="211"/>
      <c r="GV321" s="211"/>
      <c r="GW321" s="211"/>
      <c r="GX321" s="211"/>
      <c r="GY321" s="211"/>
      <c r="GZ321" s="211"/>
      <c r="HA321" s="211"/>
      <c r="HB321" s="211"/>
      <c r="HC321" s="211"/>
      <c r="HD321" s="211"/>
      <c r="HE321" s="211"/>
      <c r="HF321" s="211"/>
      <c r="HG321" s="211"/>
      <c r="HH321" s="211"/>
      <c r="HI321" s="211"/>
      <c r="HJ321" s="211"/>
      <c r="HK321" s="211"/>
      <c r="HL321" s="211"/>
      <c r="HM321" s="211"/>
      <c r="HN321" s="195"/>
      <c r="HO321" s="195"/>
      <c r="HP321" s="195"/>
      <c r="HQ321" s="196"/>
      <c r="HR321" s="196"/>
      <c r="HS321" s="196"/>
      <c r="HT321" s="196"/>
      <c r="HU321" s="196"/>
      <c r="HV321" s="196"/>
    </row>
    <row r="322" ht="15.75" customHeight="1">
      <c r="A322" s="190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GD322" s="211"/>
      <c r="GE322" s="211"/>
      <c r="GF322" s="211"/>
      <c r="GG322" s="211"/>
      <c r="GH322" s="211"/>
      <c r="GI322" s="211"/>
      <c r="GJ322" s="211"/>
      <c r="GK322" s="211"/>
      <c r="GL322" s="211"/>
      <c r="GM322" s="211"/>
      <c r="GN322" s="211"/>
      <c r="GO322" s="211"/>
      <c r="GP322" s="211"/>
      <c r="GQ322" s="211"/>
      <c r="GR322" s="211"/>
      <c r="GS322" s="211"/>
      <c r="GT322" s="211"/>
      <c r="GU322" s="211"/>
      <c r="GV322" s="211"/>
      <c r="GW322" s="211"/>
      <c r="GX322" s="211"/>
      <c r="GY322" s="211"/>
      <c r="GZ322" s="211"/>
      <c r="HA322" s="211"/>
      <c r="HB322" s="211"/>
      <c r="HC322" s="211"/>
      <c r="HD322" s="211"/>
      <c r="HE322" s="211"/>
      <c r="HF322" s="211"/>
      <c r="HG322" s="211"/>
      <c r="HH322" s="211"/>
      <c r="HI322" s="211"/>
      <c r="HJ322" s="211"/>
      <c r="HK322" s="211"/>
      <c r="HL322" s="211"/>
      <c r="HM322" s="211"/>
      <c r="HN322" s="195"/>
      <c r="HO322" s="195"/>
      <c r="HP322" s="195"/>
      <c r="HQ322" s="196"/>
      <c r="HR322" s="196"/>
      <c r="HS322" s="196"/>
      <c r="HT322" s="196"/>
      <c r="HU322" s="196"/>
      <c r="HV322" s="196"/>
    </row>
    <row r="323" ht="15.75" customHeight="1">
      <c r="A323" s="190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GD323" s="211"/>
      <c r="GE323" s="211"/>
      <c r="GF323" s="211"/>
      <c r="GG323" s="211"/>
      <c r="GH323" s="211"/>
      <c r="GI323" s="211"/>
      <c r="GJ323" s="211"/>
      <c r="GK323" s="211"/>
      <c r="GL323" s="211"/>
      <c r="GM323" s="211"/>
      <c r="GN323" s="211"/>
      <c r="GO323" s="211"/>
      <c r="GP323" s="211"/>
      <c r="GQ323" s="211"/>
      <c r="GR323" s="211"/>
      <c r="GS323" s="211"/>
      <c r="GT323" s="211"/>
      <c r="GU323" s="211"/>
      <c r="GV323" s="211"/>
      <c r="GW323" s="211"/>
      <c r="GX323" s="211"/>
      <c r="GY323" s="211"/>
      <c r="GZ323" s="211"/>
      <c r="HA323" s="211"/>
      <c r="HB323" s="211"/>
      <c r="HC323" s="211"/>
      <c r="HD323" s="211"/>
      <c r="HE323" s="211"/>
      <c r="HF323" s="211"/>
      <c r="HG323" s="211"/>
      <c r="HH323" s="211"/>
      <c r="HI323" s="211"/>
      <c r="HJ323" s="211"/>
      <c r="HK323" s="211"/>
      <c r="HL323" s="211"/>
      <c r="HM323" s="211"/>
      <c r="HN323" s="195"/>
      <c r="HO323" s="195"/>
      <c r="HP323" s="195"/>
      <c r="HQ323" s="196"/>
      <c r="HR323" s="196"/>
      <c r="HS323" s="196"/>
      <c r="HT323" s="196"/>
      <c r="HU323" s="196"/>
      <c r="HV323" s="196"/>
    </row>
    <row r="324" ht="15.75" customHeight="1">
      <c r="A324" s="190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GD324" s="211"/>
      <c r="GE324" s="211"/>
      <c r="GF324" s="211"/>
      <c r="GG324" s="211"/>
      <c r="GH324" s="211"/>
      <c r="GI324" s="211"/>
      <c r="GJ324" s="211"/>
      <c r="GK324" s="211"/>
      <c r="GL324" s="211"/>
      <c r="GM324" s="211"/>
      <c r="GN324" s="211"/>
      <c r="GO324" s="211"/>
      <c r="GP324" s="211"/>
      <c r="GQ324" s="211"/>
      <c r="GR324" s="211"/>
      <c r="GS324" s="211"/>
      <c r="GT324" s="211"/>
      <c r="GU324" s="211"/>
      <c r="GV324" s="211"/>
      <c r="GW324" s="211"/>
      <c r="GX324" s="211"/>
      <c r="GY324" s="211"/>
      <c r="GZ324" s="211"/>
      <c r="HA324" s="211"/>
      <c r="HB324" s="211"/>
      <c r="HC324" s="211"/>
      <c r="HD324" s="211"/>
      <c r="HE324" s="211"/>
      <c r="HF324" s="211"/>
      <c r="HG324" s="211"/>
      <c r="HH324" s="211"/>
      <c r="HI324" s="211"/>
      <c r="HJ324" s="211"/>
      <c r="HK324" s="211"/>
      <c r="HL324" s="211"/>
      <c r="HM324" s="211"/>
      <c r="HN324" s="195"/>
      <c r="HO324" s="195"/>
      <c r="HP324" s="195"/>
      <c r="HQ324" s="196"/>
      <c r="HR324" s="196"/>
      <c r="HS324" s="196"/>
      <c r="HT324" s="196"/>
      <c r="HU324" s="196"/>
      <c r="HV324" s="196"/>
    </row>
    <row r="325" ht="15.75" customHeight="1">
      <c r="A325" s="190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GD325" s="211"/>
      <c r="GE325" s="211"/>
      <c r="GF325" s="211"/>
      <c r="GG325" s="211"/>
      <c r="GH325" s="211"/>
      <c r="GI325" s="211"/>
      <c r="GJ325" s="211"/>
      <c r="GK325" s="211"/>
      <c r="GL325" s="211"/>
      <c r="GM325" s="211"/>
      <c r="GN325" s="211"/>
      <c r="GO325" s="211"/>
      <c r="GP325" s="211"/>
      <c r="GQ325" s="211"/>
      <c r="GR325" s="211"/>
      <c r="GS325" s="211"/>
      <c r="GT325" s="211"/>
      <c r="GU325" s="211"/>
      <c r="GV325" s="211"/>
      <c r="GW325" s="211"/>
      <c r="GX325" s="211"/>
      <c r="GY325" s="211"/>
      <c r="GZ325" s="211"/>
      <c r="HA325" s="211"/>
      <c r="HB325" s="211"/>
      <c r="HC325" s="211"/>
      <c r="HD325" s="211"/>
      <c r="HE325" s="211"/>
      <c r="HF325" s="211"/>
      <c r="HG325" s="211"/>
      <c r="HH325" s="211"/>
      <c r="HI325" s="211"/>
      <c r="HJ325" s="211"/>
      <c r="HK325" s="211"/>
      <c r="HL325" s="211"/>
      <c r="HM325" s="211"/>
      <c r="HN325" s="195"/>
      <c r="HO325" s="195"/>
      <c r="HP325" s="195"/>
      <c r="HQ325" s="196"/>
      <c r="HR325" s="196"/>
      <c r="HS325" s="196"/>
      <c r="HT325" s="196"/>
      <c r="HU325" s="196"/>
      <c r="HV325" s="196"/>
    </row>
    <row r="326" ht="15.75" customHeight="1">
      <c r="A326" s="190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GD326" s="211"/>
      <c r="GE326" s="211"/>
      <c r="GF326" s="211"/>
      <c r="GG326" s="211"/>
      <c r="GH326" s="211"/>
      <c r="GI326" s="211"/>
      <c r="GJ326" s="211"/>
      <c r="GK326" s="211"/>
      <c r="GL326" s="211"/>
      <c r="GM326" s="211"/>
      <c r="GN326" s="211"/>
      <c r="GO326" s="211"/>
      <c r="GP326" s="211"/>
      <c r="GQ326" s="211"/>
      <c r="GR326" s="211"/>
      <c r="GS326" s="211"/>
      <c r="GT326" s="211"/>
      <c r="GU326" s="211"/>
      <c r="GV326" s="211"/>
      <c r="GW326" s="211"/>
      <c r="GX326" s="211"/>
      <c r="GY326" s="211"/>
      <c r="GZ326" s="211"/>
      <c r="HA326" s="211"/>
      <c r="HB326" s="211"/>
      <c r="HC326" s="211"/>
      <c r="HD326" s="211"/>
      <c r="HE326" s="211"/>
      <c r="HF326" s="211"/>
      <c r="HG326" s="211"/>
      <c r="HH326" s="211"/>
      <c r="HI326" s="211"/>
      <c r="HJ326" s="211"/>
      <c r="HK326" s="211"/>
      <c r="HL326" s="211"/>
      <c r="HM326" s="211"/>
      <c r="HN326" s="195"/>
      <c r="HO326" s="195"/>
      <c r="HP326" s="195"/>
      <c r="HQ326" s="196"/>
      <c r="HR326" s="196"/>
      <c r="HS326" s="196"/>
      <c r="HT326" s="196"/>
      <c r="HU326" s="196"/>
      <c r="HV326" s="196"/>
    </row>
    <row r="327" ht="15.75" customHeight="1">
      <c r="A327" s="190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GD327" s="211"/>
      <c r="GE327" s="211"/>
      <c r="GF327" s="211"/>
      <c r="GG327" s="211"/>
      <c r="GH327" s="211"/>
      <c r="GI327" s="211"/>
      <c r="GJ327" s="211"/>
      <c r="GK327" s="211"/>
      <c r="GL327" s="211"/>
      <c r="GM327" s="211"/>
      <c r="GN327" s="211"/>
      <c r="GO327" s="211"/>
      <c r="GP327" s="211"/>
      <c r="GQ327" s="211"/>
      <c r="GR327" s="211"/>
      <c r="GS327" s="211"/>
      <c r="GT327" s="211"/>
      <c r="GU327" s="211"/>
      <c r="GV327" s="211"/>
      <c r="GW327" s="211"/>
      <c r="GX327" s="211"/>
      <c r="GY327" s="211"/>
      <c r="GZ327" s="211"/>
      <c r="HA327" s="211"/>
      <c r="HB327" s="211"/>
      <c r="HC327" s="211"/>
      <c r="HD327" s="211"/>
      <c r="HE327" s="211"/>
      <c r="HF327" s="211"/>
      <c r="HG327" s="211"/>
      <c r="HH327" s="211"/>
      <c r="HI327" s="211"/>
      <c r="HJ327" s="211"/>
      <c r="HK327" s="211"/>
      <c r="HL327" s="211"/>
      <c r="HM327" s="211"/>
      <c r="HN327" s="195"/>
      <c r="HO327" s="195"/>
      <c r="HP327" s="195"/>
      <c r="HQ327" s="196"/>
      <c r="HR327" s="196"/>
      <c r="HS327" s="196"/>
      <c r="HT327" s="196"/>
      <c r="HU327" s="196"/>
      <c r="HV327" s="196"/>
    </row>
    <row r="328" ht="15.75" customHeight="1">
      <c r="A328" s="190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GD328" s="211"/>
      <c r="GE328" s="211"/>
      <c r="GF328" s="211"/>
      <c r="GG328" s="211"/>
      <c r="GH328" s="211"/>
      <c r="GI328" s="211"/>
      <c r="GJ328" s="211"/>
      <c r="GK328" s="211"/>
      <c r="GL328" s="211"/>
      <c r="GM328" s="211"/>
      <c r="GN328" s="211"/>
      <c r="GO328" s="211"/>
      <c r="GP328" s="211"/>
      <c r="GQ328" s="211"/>
      <c r="GR328" s="211"/>
      <c r="GS328" s="211"/>
      <c r="GT328" s="211"/>
      <c r="GU328" s="211"/>
      <c r="GV328" s="211"/>
      <c r="GW328" s="211"/>
      <c r="GX328" s="211"/>
      <c r="GY328" s="211"/>
      <c r="GZ328" s="211"/>
      <c r="HA328" s="211"/>
      <c r="HB328" s="211"/>
      <c r="HC328" s="211"/>
      <c r="HD328" s="211"/>
      <c r="HE328" s="211"/>
      <c r="HF328" s="211"/>
      <c r="HG328" s="211"/>
      <c r="HH328" s="211"/>
      <c r="HI328" s="211"/>
      <c r="HJ328" s="211"/>
      <c r="HK328" s="211"/>
      <c r="HL328" s="211"/>
      <c r="HM328" s="211"/>
      <c r="HN328" s="195"/>
      <c r="HO328" s="195"/>
      <c r="HP328" s="195"/>
      <c r="HQ328" s="196"/>
      <c r="HR328" s="196"/>
      <c r="HS328" s="196"/>
      <c r="HT328" s="196"/>
      <c r="HU328" s="196"/>
      <c r="HV328" s="196"/>
    </row>
    <row r="329" ht="15.75" customHeight="1">
      <c r="A329" s="190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GD329" s="211"/>
      <c r="GE329" s="211"/>
      <c r="GF329" s="211"/>
      <c r="GG329" s="211"/>
      <c r="GH329" s="211"/>
      <c r="GI329" s="211"/>
      <c r="GJ329" s="211"/>
      <c r="GK329" s="211"/>
      <c r="GL329" s="211"/>
      <c r="GM329" s="211"/>
      <c r="GN329" s="211"/>
      <c r="GO329" s="211"/>
      <c r="GP329" s="211"/>
      <c r="GQ329" s="211"/>
      <c r="GR329" s="211"/>
      <c r="GS329" s="211"/>
      <c r="GT329" s="211"/>
      <c r="GU329" s="211"/>
      <c r="GV329" s="211"/>
      <c r="GW329" s="211"/>
      <c r="GX329" s="211"/>
      <c r="GY329" s="211"/>
      <c r="GZ329" s="211"/>
      <c r="HA329" s="211"/>
      <c r="HB329" s="211"/>
      <c r="HC329" s="211"/>
      <c r="HD329" s="211"/>
      <c r="HE329" s="211"/>
      <c r="HF329" s="211"/>
      <c r="HG329" s="211"/>
      <c r="HH329" s="211"/>
      <c r="HI329" s="211"/>
      <c r="HJ329" s="211"/>
      <c r="HK329" s="211"/>
      <c r="HL329" s="211"/>
      <c r="HM329" s="211"/>
      <c r="HN329" s="195"/>
      <c r="HO329" s="195"/>
      <c r="HP329" s="195"/>
      <c r="HQ329" s="196"/>
      <c r="HR329" s="196"/>
      <c r="HS329" s="196"/>
      <c r="HT329" s="196"/>
      <c r="HU329" s="196"/>
      <c r="HV329" s="196"/>
    </row>
    <row r="330" ht="15.75" customHeight="1">
      <c r="A330" s="190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GD330" s="211"/>
      <c r="GE330" s="211"/>
      <c r="GF330" s="211"/>
      <c r="GG330" s="211"/>
      <c r="GH330" s="211"/>
      <c r="GI330" s="211"/>
      <c r="GJ330" s="211"/>
      <c r="GK330" s="211"/>
      <c r="GL330" s="211"/>
      <c r="GM330" s="211"/>
      <c r="GN330" s="211"/>
      <c r="GO330" s="211"/>
      <c r="GP330" s="211"/>
      <c r="GQ330" s="211"/>
      <c r="GR330" s="211"/>
      <c r="GS330" s="211"/>
      <c r="GT330" s="211"/>
      <c r="GU330" s="211"/>
      <c r="GV330" s="211"/>
      <c r="GW330" s="211"/>
      <c r="GX330" s="211"/>
      <c r="GY330" s="211"/>
      <c r="GZ330" s="211"/>
      <c r="HA330" s="211"/>
      <c r="HB330" s="211"/>
      <c r="HC330" s="211"/>
      <c r="HD330" s="211"/>
      <c r="HE330" s="211"/>
      <c r="HF330" s="211"/>
      <c r="HG330" s="211"/>
      <c r="HH330" s="211"/>
      <c r="HI330" s="211"/>
      <c r="HJ330" s="211"/>
      <c r="HK330" s="211"/>
      <c r="HL330" s="211"/>
      <c r="HM330" s="211"/>
      <c r="HN330" s="195"/>
      <c r="HO330" s="195"/>
      <c r="HP330" s="195"/>
      <c r="HQ330" s="196"/>
      <c r="HR330" s="196"/>
      <c r="HS330" s="196"/>
      <c r="HT330" s="196"/>
      <c r="HU330" s="196"/>
      <c r="HV330" s="196"/>
    </row>
    <row r="331" ht="15.75" customHeight="1">
      <c r="A331" s="190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GD331" s="211"/>
      <c r="GE331" s="211"/>
      <c r="GF331" s="211"/>
      <c r="GG331" s="211"/>
      <c r="GH331" s="211"/>
      <c r="GI331" s="211"/>
      <c r="GJ331" s="211"/>
      <c r="GK331" s="211"/>
      <c r="GL331" s="211"/>
      <c r="GM331" s="211"/>
      <c r="GN331" s="211"/>
      <c r="GO331" s="211"/>
      <c r="GP331" s="211"/>
      <c r="GQ331" s="211"/>
      <c r="GR331" s="211"/>
      <c r="GS331" s="211"/>
      <c r="GT331" s="211"/>
      <c r="GU331" s="211"/>
      <c r="GV331" s="211"/>
      <c r="GW331" s="211"/>
      <c r="GX331" s="211"/>
      <c r="GY331" s="211"/>
      <c r="GZ331" s="211"/>
      <c r="HA331" s="211"/>
      <c r="HB331" s="211"/>
      <c r="HC331" s="211"/>
      <c r="HD331" s="211"/>
      <c r="HE331" s="211"/>
      <c r="HF331" s="211"/>
      <c r="HG331" s="211"/>
      <c r="HH331" s="211"/>
      <c r="HI331" s="211"/>
      <c r="HJ331" s="211"/>
      <c r="HK331" s="211"/>
      <c r="HL331" s="211"/>
      <c r="HM331" s="211"/>
      <c r="HN331" s="195"/>
      <c r="HO331" s="195"/>
      <c r="HP331" s="195"/>
      <c r="HQ331" s="196"/>
      <c r="HR331" s="196"/>
      <c r="HS331" s="196"/>
      <c r="HT331" s="196"/>
      <c r="HU331" s="196"/>
      <c r="HV331" s="196"/>
    </row>
    <row r="332" ht="15.75" customHeight="1">
      <c r="A332" s="190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GD332" s="211"/>
      <c r="GE332" s="211"/>
      <c r="GF332" s="211"/>
      <c r="GG332" s="211"/>
      <c r="GH332" s="211"/>
      <c r="GI332" s="211"/>
      <c r="GJ332" s="211"/>
      <c r="GK332" s="211"/>
      <c r="GL332" s="211"/>
      <c r="GM332" s="211"/>
      <c r="GN332" s="211"/>
      <c r="GO332" s="211"/>
      <c r="GP332" s="211"/>
      <c r="GQ332" s="211"/>
      <c r="GR332" s="211"/>
      <c r="GS332" s="211"/>
      <c r="GT332" s="211"/>
      <c r="GU332" s="211"/>
      <c r="GV332" s="211"/>
      <c r="GW332" s="211"/>
      <c r="GX332" s="211"/>
      <c r="GY332" s="211"/>
      <c r="GZ332" s="211"/>
      <c r="HA332" s="211"/>
      <c r="HB332" s="211"/>
      <c r="HC332" s="211"/>
      <c r="HD332" s="211"/>
      <c r="HE332" s="211"/>
      <c r="HF332" s="211"/>
      <c r="HG332" s="211"/>
      <c r="HH332" s="211"/>
      <c r="HI332" s="211"/>
      <c r="HJ332" s="211"/>
      <c r="HK332" s="211"/>
      <c r="HL332" s="211"/>
      <c r="HM332" s="211"/>
      <c r="HN332" s="195"/>
      <c r="HO332" s="195"/>
      <c r="HP332" s="195"/>
      <c r="HQ332" s="196"/>
      <c r="HR332" s="196"/>
      <c r="HS332" s="196"/>
      <c r="HT332" s="196"/>
      <c r="HU332" s="196"/>
      <c r="HV332" s="196"/>
    </row>
    <row r="333" ht="15.75" customHeight="1">
      <c r="A333" s="190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GD333" s="211"/>
      <c r="GE333" s="211"/>
      <c r="GF333" s="211"/>
      <c r="GG333" s="211"/>
      <c r="GH333" s="211"/>
      <c r="GI333" s="211"/>
      <c r="GJ333" s="211"/>
      <c r="GK333" s="211"/>
      <c r="GL333" s="211"/>
      <c r="GM333" s="211"/>
      <c r="GN333" s="211"/>
      <c r="GO333" s="211"/>
      <c r="GP333" s="211"/>
      <c r="GQ333" s="211"/>
      <c r="GR333" s="211"/>
      <c r="GS333" s="211"/>
      <c r="GT333" s="211"/>
      <c r="GU333" s="211"/>
      <c r="GV333" s="211"/>
      <c r="GW333" s="211"/>
      <c r="GX333" s="211"/>
      <c r="GY333" s="211"/>
      <c r="GZ333" s="211"/>
      <c r="HA333" s="211"/>
      <c r="HB333" s="211"/>
      <c r="HC333" s="211"/>
      <c r="HD333" s="211"/>
      <c r="HE333" s="211"/>
      <c r="HF333" s="211"/>
      <c r="HG333" s="211"/>
      <c r="HH333" s="211"/>
      <c r="HI333" s="211"/>
      <c r="HJ333" s="211"/>
      <c r="HK333" s="211"/>
      <c r="HL333" s="211"/>
      <c r="HM333" s="211"/>
      <c r="HN333" s="195"/>
      <c r="HO333" s="195"/>
      <c r="HP333" s="195"/>
      <c r="HQ333" s="196"/>
      <c r="HR333" s="196"/>
      <c r="HS333" s="196"/>
      <c r="HT333" s="196"/>
      <c r="HU333" s="196"/>
      <c r="HV333" s="196"/>
    </row>
    <row r="334" ht="15.75" customHeight="1">
      <c r="A334" s="190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GD334" s="211"/>
      <c r="GE334" s="211"/>
      <c r="GF334" s="211"/>
      <c r="GG334" s="211"/>
      <c r="GH334" s="211"/>
      <c r="GI334" s="211"/>
      <c r="GJ334" s="211"/>
      <c r="GK334" s="211"/>
      <c r="GL334" s="211"/>
      <c r="GM334" s="211"/>
      <c r="GN334" s="211"/>
      <c r="GO334" s="211"/>
      <c r="GP334" s="211"/>
      <c r="GQ334" s="211"/>
      <c r="GR334" s="211"/>
      <c r="GS334" s="211"/>
      <c r="GT334" s="211"/>
      <c r="GU334" s="211"/>
      <c r="GV334" s="211"/>
      <c r="GW334" s="211"/>
      <c r="GX334" s="211"/>
      <c r="GY334" s="211"/>
      <c r="GZ334" s="211"/>
      <c r="HA334" s="211"/>
      <c r="HB334" s="211"/>
      <c r="HC334" s="211"/>
      <c r="HD334" s="211"/>
      <c r="HE334" s="211"/>
      <c r="HF334" s="211"/>
      <c r="HG334" s="211"/>
      <c r="HH334" s="211"/>
      <c r="HI334" s="211"/>
      <c r="HJ334" s="211"/>
      <c r="HK334" s="211"/>
      <c r="HL334" s="211"/>
      <c r="HM334" s="211"/>
      <c r="HN334" s="195"/>
      <c r="HO334" s="195"/>
      <c r="HP334" s="195"/>
      <c r="HQ334" s="196"/>
      <c r="HR334" s="196"/>
      <c r="HS334" s="196"/>
      <c r="HT334" s="196"/>
      <c r="HU334" s="196"/>
      <c r="HV334" s="196"/>
    </row>
    <row r="335" ht="15.75" customHeight="1">
      <c r="A335" s="190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GD335" s="211"/>
      <c r="GE335" s="211"/>
      <c r="GF335" s="211"/>
      <c r="GG335" s="211"/>
      <c r="GH335" s="211"/>
      <c r="GI335" s="211"/>
      <c r="GJ335" s="211"/>
      <c r="GK335" s="211"/>
      <c r="GL335" s="211"/>
      <c r="GM335" s="211"/>
      <c r="GN335" s="211"/>
      <c r="GO335" s="211"/>
      <c r="GP335" s="211"/>
      <c r="GQ335" s="211"/>
      <c r="GR335" s="211"/>
      <c r="GS335" s="211"/>
      <c r="GT335" s="211"/>
      <c r="GU335" s="211"/>
      <c r="GV335" s="211"/>
      <c r="GW335" s="211"/>
      <c r="GX335" s="211"/>
      <c r="GY335" s="211"/>
      <c r="GZ335" s="211"/>
      <c r="HA335" s="211"/>
      <c r="HB335" s="211"/>
      <c r="HC335" s="211"/>
      <c r="HD335" s="211"/>
      <c r="HE335" s="211"/>
      <c r="HF335" s="211"/>
      <c r="HG335" s="211"/>
      <c r="HH335" s="211"/>
      <c r="HI335" s="211"/>
      <c r="HJ335" s="211"/>
      <c r="HK335" s="211"/>
      <c r="HL335" s="211"/>
      <c r="HM335" s="211"/>
      <c r="HN335" s="195"/>
      <c r="HO335" s="195"/>
      <c r="HP335" s="195"/>
      <c r="HQ335" s="196"/>
      <c r="HR335" s="196"/>
      <c r="HS335" s="196"/>
      <c r="HT335" s="196"/>
      <c r="HU335" s="196"/>
      <c r="HV335" s="196"/>
    </row>
    <row r="336" ht="15.75" customHeight="1">
      <c r="A336" s="190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GD336" s="211"/>
      <c r="GE336" s="211"/>
      <c r="GF336" s="211"/>
      <c r="GG336" s="211"/>
      <c r="GH336" s="211"/>
      <c r="GI336" s="211"/>
      <c r="GJ336" s="211"/>
      <c r="GK336" s="211"/>
      <c r="GL336" s="211"/>
      <c r="GM336" s="211"/>
      <c r="GN336" s="211"/>
      <c r="GO336" s="211"/>
      <c r="GP336" s="211"/>
      <c r="GQ336" s="211"/>
      <c r="GR336" s="211"/>
      <c r="GS336" s="211"/>
      <c r="GT336" s="211"/>
      <c r="GU336" s="211"/>
      <c r="GV336" s="211"/>
      <c r="GW336" s="211"/>
      <c r="GX336" s="211"/>
      <c r="GY336" s="211"/>
      <c r="GZ336" s="211"/>
      <c r="HA336" s="211"/>
      <c r="HB336" s="211"/>
      <c r="HC336" s="211"/>
      <c r="HD336" s="211"/>
      <c r="HE336" s="211"/>
      <c r="HF336" s="211"/>
      <c r="HG336" s="211"/>
      <c r="HH336" s="211"/>
      <c r="HI336" s="211"/>
      <c r="HJ336" s="211"/>
      <c r="HK336" s="211"/>
      <c r="HL336" s="211"/>
      <c r="HM336" s="211"/>
      <c r="HN336" s="195"/>
      <c r="HO336" s="195"/>
      <c r="HP336" s="195"/>
      <c r="HQ336" s="196"/>
      <c r="HR336" s="196"/>
      <c r="HS336" s="196"/>
      <c r="HT336" s="196"/>
      <c r="HU336" s="196"/>
      <c r="HV336" s="196"/>
    </row>
    <row r="337" ht="15.75" customHeight="1">
      <c r="A337" s="190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GD337" s="211"/>
      <c r="GE337" s="211"/>
      <c r="GF337" s="211"/>
      <c r="GG337" s="211"/>
      <c r="GH337" s="211"/>
      <c r="GI337" s="211"/>
      <c r="GJ337" s="211"/>
      <c r="GK337" s="211"/>
      <c r="GL337" s="211"/>
      <c r="GM337" s="211"/>
      <c r="GN337" s="211"/>
      <c r="GO337" s="211"/>
      <c r="GP337" s="211"/>
      <c r="GQ337" s="211"/>
      <c r="GR337" s="211"/>
      <c r="GS337" s="211"/>
      <c r="GT337" s="211"/>
      <c r="GU337" s="211"/>
      <c r="GV337" s="211"/>
      <c r="GW337" s="211"/>
      <c r="GX337" s="211"/>
      <c r="GY337" s="211"/>
      <c r="GZ337" s="211"/>
      <c r="HA337" s="211"/>
      <c r="HB337" s="211"/>
      <c r="HC337" s="211"/>
      <c r="HD337" s="211"/>
      <c r="HE337" s="211"/>
      <c r="HF337" s="211"/>
      <c r="HG337" s="211"/>
      <c r="HH337" s="211"/>
      <c r="HI337" s="211"/>
      <c r="HJ337" s="211"/>
      <c r="HK337" s="211"/>
      <c r="HL337" s="211"/>
      <c r="HM337" s="211"/>
      <c r="HN337" s="195"/>
      <c r="HO337" s="195"/>
      <c r="HP337" s="195"/>
      <c r="HQ337" s="196"/>
      <c r="HR337" s="196"/>
      <c r="HS337" s="196"/>
      <c r="HT337" s="196"/>
      <c r="HU337" s="196"/>
      <c r="HV337" s="196"/>
    </row>
    <row r="338" ht="15.75" customHeight="1">
      <c r="A338" s="190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GD338" s="211"/>
      <c r="GE338" s="211"/>
      <c r="GF338" s="211"/>
      <c r="GG338" s="211"/>
      <c r="GH338" s="211"/>
      <c r="GI338" s="211"/>
      <c r="GJ338" s="211"/>
      <c r="GK338" s="211"/>
      <c r="GL338" s="211"/>
      <c r="GM338" s="211"/>
      <c r="GN338" s="211"/>
      <c r="GO338" s="211"/>
      <c r="GP338" s="211"/>
      <c r="GQ338" s="211"/>
      <c r="GR338" s="211"/>
      <c r="GS338" s="211"/>
      <c r="GT338" s="211"/>
      <c r="GU338" s="211"/>
      <c r="GV338" s="211"/>
      <c r="GW338" s="211"/>
      <c r="GX338" s="211"/>
      <c r="GY338" s="211"/>
      <c r="GZ338" s="211"/>
      <c r="HA338" s="211"/>
      <c r="HB338" s="211"/>
      <c r="HC338" s="211"/>
      <c r="HD338" s="211"/>
      <c r="HE338" s="211"/>
      <c r="HF338" s="211"/>
      <c r="HG338" s="211"/>
      <c r="HH338" s="211"/>
      <c r="HI338" s="211"/>
      <c r="HJ338" s="211"/>
      <c r="HK338" s="211"/>
      <c r="HL338" s="211"/>
      <c r="HM338" s="211"/>
      <c r="HN338" s="195"/>
      <c r="HO338" s="195"/>
      <c r="HP338" s="195"/>
      <c r="HQ338" s="196"/>
      <c r="HR338" s="196"/>
      <c r="HS338" s="196"/>
      <c r="HT338" s="196"/>
      <c r="HU338" s="196"/>
      <c r="HV338" s="196"/>
    </row>
    <row r="339" ht="15.75" customHeight="1">
      <c r="A339" s="190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GD339" s="211"/>
      <c r="GE339" s="211"/>
      <c r="GF339" s="211"/>
      <c r="GG339" s="211"/>
      <c r="GH339" s="211"/>
      <c r="GI339" s="211"/>
      <c r="GJ339" s="211"/>
      <c r="GK339" s="211"/>
      <c r="GL339" s="211"/>
      <c r="GM339" s="211"/>
      <c r="GN339" s="211"/>
      <c r="GO339" s="211"/>
      <c r="GP339" s="211"/>
      <c r="GQ339" s="211"/>
      <c r="GR339" s="211"/>
      <c r="GS339" s="211"/>
      <c r="GT339" s="211"/>
      <c r="GU339" s="211"/>
      <c r="GV339" s="211"/>
      <c r="GW339" s="211"/>
      <c r="GX339" s="211"/>
      <c r="GY339" s="211"/>
      <c r="GZ339" s="211"/>
      <c r="HA339" s="211"/>
      <c r="HB339" s="211"/>
      <c r="HC339" s="211"/>
      <c r="HD339" s="211"/>
      <c r="HE339" s="211"/>
      <c r="HF339" s="211"/>
      <c r="HG339" s="211"/>
      <c r="HH339" s="211"/>
      <c r="HI339" s="211"/>
      <c r="HJ339" s="211"/>
      <c r="HK339" s="211"/>
      <c r="HL339" s="211"/>
      <c r="HM339" s="211"/>
      <c r="HN339" s="195"/>
      <c r="HO339" s="195"/>
      <c r="HP339" s="195"/>
      <c r="HQ339" s="196"/>
      <c r="HR339" s="196"/>
      <c r="HS339" s="196"/>
      <c r="HT339" s="196"/>
      <c r="HU339" s="196"/>
      <c r="HV339" s="196"/>
    </row>
    <row r="340" ht="15.75" customHeight="1">
      <c r="A340" s="190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GD340" s="211"/>
      <c r="GE340" s="211"/>
      <c r="GF340" s="211"/>
      <c r="GG340" s="211"/>
      <c r="GH340" s="211"/>
      <c r="GI340" s="211"/>
      <c r="GJ340" s="211"/>
      <c r="GK340" s="211"/>
      <c r="GL340" s="211"/>
      <c r="GM340" s="211"/>
      <c r="GN340" s="211"/>
      <c r="GO340" s="211"/>
      <c r="GP340" s="211"/>
      <c r="GQ340" s="211"/>
      <c r="GR340" s="211"/>
      <c r="GS340" s="211"/>
      <c r="GT340" s="211"/>
      <c r="GU340" s="211"/>
      <c r="GV340" s="211"/>
      <c r="GW340" s="211"/>
      <c r="GX340" s="211"/>
      <c r="GY340" s="211"/>
      <c r="GZ340" s="211"/>
      <c r="HA340" s="211"/>
      <c r="HB340" s="211"/>
      <c r="HC340" s="211"/>
      <c r="HD340" s="211"/>
      <c r="HE340" s="211"/>
      <c r="HF340" s="211"/>
      <c r="HG340" s="211"/>
      <c r="HH340" s="211"/>
      <c r="HI340" s="211"/>
      <c r="HJ340" s="211"/>
      <c r="HK340" s="211"/>
      <c r="HL340" s="211"/>
      <c r="HM340" s="211"/>
      <c r="HN340" s="195"/>
      <c r="HO340" s="195"/>
      <c r="HP340" s="195"/>
      <c r="HQ340" s="196"/>
      <c r="HR340" s="196"/>
      <c r="HS340" s="196"/>
      <c r="HT340" s="196"/>
      <c r="HU340" s="196"/>
      <c r="HV340" s="196"/>
    </row>
    <row r="341" ht="15.75" customHeight="1">
      <c r="A341" s="190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GD341" s="211"/>
      <c r="GE341" s="211"/>
      <c r="GF341" s="211"/>
      <c r="GG341" s="211"/>
      <c r="GH341" s="211"/>
      <c r="GI341" s="211"/>
      <c r="GJ341" s="211"/>
      <c r="GK341" s="211"/>
      <c r="GL341" s="211"/>
      <c r="GM341" s="211"/>
      <c r="GN341" s="211"/>
      <c r="GO341" s="211"/>
      <c r="GP341" s="211"/>
      <c r="GQ341" s="211"/>
      <c r="GR341" s="211"/>
      <c r="GS341" s="211"/>
      <c r="GT341" s="211"/>
      <c r="GU341" s="211"/>
      <c r="GV341" s="211"/>
      <c r="GW341" s="211"/>
      <c r="GX341" s="211"/>
      <c r="GY341" s="211"/>
      <c r="GZ341" s="211"/>
      <c r="HA341" s="211"/>
      <c r="HB341" s="211"/>
      <c r="HC341" s="211"/>
      <c r="HD341" s="211"/>
      <c r="HE341" s="211"/>
      <c r="HF341" s="211"/>
      <c r="HG341" s="211"/>
      <c r="HH341" s="211"/>
      <c r="HI341" s="211"/>
      <c r="HJ341" s="211"/>
      <c r="HK341" s="211"/>
      <c r="HL341" s="211"/>
      <c r="HM341" s="211"/>
      <c r="HN341" s="195"/>
      <c r="HO341" s="195"/>
      <c r="HP341" s="195"/>
      <c r="HQ341" s="196"/>
      <c r="HR341" s="196"/>
      <c r="HS341" s="196"/>
      <c r="HT341" s="196"/>
      <c r="HU341" s="196"/>
      <c r="HV341" s="196"/>
    </row>
    <row r="342" ht="15.75" customHeight="1">
      <c r="A342" s="190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GD342" s="211"/>
      <c r="GE342" s="211"/>
      <c r="GF342" s="211"/>
      <c r="GG342" s="211"/>
      <c r="GH342" s="211"/>
      <c r="GI342" s="211"/>
      <c r="GJ342" s="211"/>
      <c r="GK342" s="211"/>
      <c r="GL342" s="211"/>
      <c r="GM342" s="211"/>
      <c r="GN342" s="211"/>
      <c r="GO342" s="211"/>
      <c r="GP342" s="211"/>
      <c r="GQ342" s="211"/>
      <c r="GR342" s="211"/>
      <c r="GS342" s="211"/>
      <c r="GT342" s="211"/>
      <c r="GU342" s="211"/>
      <c r="GV342" s="211"/>
      <c r="GW342" s="211"/>
      <c r="GX342" s="211"/>
      <c r="GY342" s="211"/>
      <c r="GZ342" s="211"/>
      <c r="HA342" s="211"/>
      <c r="HB342" s="211"/>
      <c r="HC342" s="211"/>
      <c r="HD342" s="211"/>
      <c r="HE342" s="211"/>
      <c r="HF342" s="211"/>
      <c r="HG342" s="211"/>
      <c r="HH342" s="211"/>
      <c r="HI342" s="211"/>
      <c r="HJ342" s="211"/>
      <c r="HK342" s="211"/>
      <c r="HL342" s="211"/>
      <c r="HM342" s="211"/>
      <c r="HN342" s="195"/>
      <c r="HO342" s="195"/>
      <c r="HP342" s="195"/>
      <c r="HQ342" s="196"/>
      <c r="HR342" s="196"/>
      <c r="HS342" s="196"/>
      <c r="HT342" s="196"/>
      <c r="HU342" s="196"/>
      <c r="HV342" s="196"/>
    </row>
    <row r="343" ht="15.75" customHeight="1">
      <c r="A343" s="190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GD343" s="211"/>
      <c r="GE343" s="211"/>
      <c r="GF343" s="211"/>
      <c r="GG343" s="211"/>
      <c r="GH343" s="211"/>
      <c r="GI343" s="211"/>
      <c r="GJ343" s="211"/>
      <c r="GK343" s="211"/>
      <c r="GL343" s="211"/>
      <c r="GM343" s="211"/>
      <c r="GN343" s="211"/>
      <c r="GO343" s="211"/>
      <c r="GP343" s="211"/>
      <c r="GQ343" s="211"/>
      <c r="GR343" s="211"/>
      <c r="GS343" s="211"/>
      <c r="GT343" s="211"/>
      <c r="GU343" s="211"/>
      <c r="GV343" s="211"/>
      <c r="GW343" s="211"/>
      <c r="GX343" s="211"/>
      <c r="GY343" s="211"/>
      <c r="GZ343" s="211"/>
      <c r="HA343" s="211"/>
      <c r="HB343" s="211"/>
      <c r="HC343" s="211"/>
      <c r="HD343" s="211"/>
      <c r="HE343" s="211"/>
      <c r="HF343" s="211"/>
      <c r="HG343" s="211"/>
      <c r="HH343" s="211"/>
      <c r="HI343" s="211"/>
      <c r="HJ343" s="211"/>
      <c r="HK343" s="211"/>
      <c r="HL343" s="211"/>
      <c r="HM343" s="211"/>
      <c r="HN343" s="195"/>
      <c r="HO343" s="195"/>
      <c r="HP343" s="195"/>
      <c r="HQ343" s="196"/>
      <c r="HR343" s="196"/>
      <c r="HS343" s="196"/>
      <c r="HT343" s="196"/>
      <c r="HU343" s="196"/>
      <c r="HV343" s="196"/>
    </row>
    <row r="344" ht="15.75" customHeight="1">
      <c r="A344" s="190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GD344" s="211"/>
      <c r="GE344" s="211"/>
      <c r="GF344" s="211"/>
      <c r="GG344" s="211"/>
      <c r="GH344" s="211"/>
      <c r="GI344" s="211"/>
      <c r="GJ344" s="211"/>
      <c r="GK344" s="211"/>
      <c r="GL344" s="211"/>
      <c r="GM344" s="211"/>
      <c r="GN344" s="211"/>
      <c r="GO344" s="211"/>
      <c r="GP344" s="211"/>
      <c r="GQ344" s="211"/>
      <c r="GR344" s="211"/>
      <c r="GS344" s="211"/>
      <c r="GT344" s="211"/>
      <c r="GU344" s="211"/>
      <c r="GV344" s="211"/>
      <c r="GW344" s="211"/>
      <c r="GX344" s="211"/>
      <c r="GY344" s="211"/>
      <c r="GZ344" s="211"/>
      <c r="HA344" s="211"/>
      <c r="HB344" s="211"/>
      <c r="HC344" s="211"/>
      <c r="HD344" s="211"/>
      <c r="HE344" s="211"/>
      <c r="HF344" s="211"/>
      <c r="HG344" s="211"/>
      <c r="HH344" s="211"/>
      <c r="HI344" s="211"/>
      <c r="HJ344" s="211"/>
      <c r="HK344" s="211"/>
      <c r="HL344" s="211"/>
      <c r="HM344" s="211"/>
      <c r="HN344" s="195"/>
      <c r="HO344" s="195"/>
      <c r="HP344" s="195"/>
      <c r="HQ344" s="196"/>
      <c r="HR344" s="196"/>
      <c r="HS344" s="196"/>
      <c r="HT344" s="196"/>
      <c r="HU344" s="196"/>
      <c r="HV344" s="196"/>
    </row>
    <row r="345" ht="15.75" customHeight="1">
      <c r="A345" s="190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GD345" s="211"/>
      <c r="GE345" s="211"/>
      <c r="GF345" s="211"/>
      <c r="GG345" s="211"/>
      <c r="GH345" s="211"/>
      <c r="GI345" s="211"/>
      <c r="GJ345" s="211"/>
      <c r="GK345" s="211"/>
      <c r="GL345" s="211"/>
      <c r="GM345" s="211"/>
      <c r="GN345" s="211"/>
      <c r="GO345" s="211"/>
      <c r="GP345" s="211"/>
      <c r="GQ345" s="211"/>
      <c r="GR345" s="211"/>
      <c r="GS345" s="211"/>
      <c r="GT345" s="211"/>
      <c r="GU345" s="211"/>
      <c r="GV345" s="211"/>
      <c r="GW345" s="211"/>
      <c r="GX345" s="211"/>
      <c r="GY345" s="211"/>
      <c r="GZ345" s="211"/>
      <c r="HA345" s="211"/>
      <c r="HB345" s="211"/>
      <c r="HC345" s="211"/>
      <c r="HD345" s="211"/>
      <c r="HE345" s="211"/>
      <c r="HF345" s="211"/>
      <c r="HG345" s="211"/>
      <c r="HH345" s="211"/>
      <c r="HI345" s="211"/>
      <c r="HJ345" s="211"/>
      <c r="HK345" s="211"/>
      <c r="HL345" s="211"/>
      <c r="HM345" s="211"/>
      <c r="HN345" s="195"/>
      <c r="HO345" s="195"/>
      <c r="HP345" s="195"/>
      <c r="HQ345" s="196"/>
      <c r="HR345" s="196"/>
      <c r="HS345" s="196"/>
      <c r="HT345" s="196"/>
      <c r="HU345" s="196"/>
      <c r="HV345" s="196"/>
    </row>
    <row r="346" ht="15.75" customHeight="1">
      <c r="A346" s="190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GD346" s="211"/>
      <c r="GE346" s="211"/>
      <c r="GF346" s="211"/>
      <c r="GG346" s="211"/>
      <c r="GH346" s="211"/>
      <c r="GI346" s="211"/>
      <c r="GJ346" s="211"/>
      <c r="GK346" s="211"/>
      <c r="GL346" s="211"/>
      <c r="GM346" s="211"/>
      <c r="GN346" s="211"/>
      <c r="GO346" s="211"/>
      <c r="GP346" s="211"/>
      <c r="GQ346" s="211"/>
      <c r="GR346" s="211"/>
      <c r="GS346" s="211"/>
      <c r="GT346" s="211"/>
      <c r="GU346" s="211"/>
      <c r="GV346" s="211"/>
      <c r="GW346" s="211"/>
      <c r="GX346" s="211"/>
      <c r="GY346" s="211"/>
      <c r="GZ346" s="211"/>
      <c r="HA346" s="211"/>
      <c r="HB346" s="211"/>
      <c r="HC346" s="211"/>
      <c r="HD346" s="211"/>
      <c r="HE346" s="211"/>
      <c r="HF346" s="211"/>
      <c r="HG346" s="211"/>
      <c r="HH346" s="211"/>
      <c r="HI346" s="211"/>
      <c r="HJ346" s="211"/>
      <c r="HK346" s="211"/>
      <c r="HL346" s="211"/>
      <c r="HM346" s="211"/>
      <c r="HN346" s="195"/>
      <c r="HO346" s="195"/>
      <c r="HP346" s="195"/>
      <c r="HQ346" s="196"/>
      <c r="HR346" s="196"/>
      <c r="HS346" s="196"/>
      <c r="HT346" s="196"/>
      <c r="HU346" s="196"/>
      <c r="HV346" s="196"/>
    </row>
    <row r="347" ht="15.75" customHeight="1">
      <c r="A347" s="190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GD347" s="211"/>
      <c r="GE347" s="211"/>
      <c r="GF347" s="211"/>
      <c r="GG347" s="211"/>
      <c r="GH347" s="211"/>
      <c r="GI347" s="211"/>
      <c r="GJ347" s="211"/>
      <c r="GK347" s="211"/>
      <c r="GL347" s="211"/>
      <c r="GM347" s="211"/>
      <c r="GN347" s="211"/>
      <c r="GO347" s="211"/>
      <c r="GP347" s="211"/>
      <c r="GQ347" s="211"/>
      <c r="GR347" s="211"/>
      <c r="GS347" s="211"/>
      <c r="GT347" s="211"/>
      <c r="GU347" s="211"/>
      <c r="GV347" s="211"/>
      <c r="GW347" s="211"/>
      <c r="GX347" s="211"/>
      <c r="GY347" s="211"/>
      <c r="GZ347" s="211"/>
      <c r="HA347" s="211"/>
      <c r="HB347" s="211"/>
      <c r="HC347" s="211"/>
      <c r="HD347" s="211"/>
      <c r="HE347" s="211"/>
      <c r="HF347" s="211"/>
      <c r="HG347" s="211"/>
      <c r="HH347" s="211"/>
      <c r="HI347" s="211"/>
      <c r="HJ347" s="211"/>
      <c r="HK347" s="211"/>
      <c r="HL347" s="211"/>
      <c r="HM347" s="211"/>
      <c r="HN347" s="195"/>
      <c r="HO347" s="195"/>
      <c r="HP347" s="195"/>
      <c r="HQ347" s="196"/>
      <c r="HR347" s="196"/>
      <c r="HS347" s="196"/>
      <c r="HT347" s="196"/>
      <c r="HU347" s="196"/>
      <c r="HV347" s="196"/>
    </row>
    <row r="348" ht="15.75" customHeight="1">
      <c r="A348" s="190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GD348" s="211"/>
      <c r="GE348" s="211"/>
      <c r="GF348" s="211"/>
      <c r="GG348" s="211"/>
      <c r="GH348" s="211"/>
      <c r="GI348" s="211"/>
      <c r="GJ348" s="211"/>
      <c r="GK348" s="211"/>
      <c r="GL348" s="211"/>
      <c r="GM348" s="211"/>
      <c r="GN348" s="211"/>
      <c r="GO348" s="211"/>
      <c r="GP348" s="211"/>
      <c r="GQ348" s="211"/>
      <c r="GR348" s="211"/>
      <c r="GS348" s="211"/>
      <c r="GT348" s="211"/>
      <c r="GU348" s="211"/>
      <c r="GV348" s="211"/>
      <c r="GW348" s="211"/>
      <c r="GX348" s="211"/>
      <c r="GY348" s="211"/>
      <c r="GZ348" s="211"/>
      <c r="HA348" s="211"/>
      <c r="HB348" s="211"/>
      <c r="HC348" s="211"/>
      <c r="HD348" s="211"/>
      <c r="HE348" s="211"/>
      <c r="HF348" s="211"/>
      <c r="HG348" s="211"/>
      <c r="HH348" s="211"/>
      <c r="HI348" s="211"/>
      <c r="HJ348" s="211"/>
      <c r="HK348" s="211"/>
      <c r="HL348" s="211"/>
      <c r="HM348" s="211"/>
      <c r="HN348" s="195"/>
      <c r="HO348" s="195"/>
      <c r="HP348" s="195"/>
      <c r="HQ348" s="196"/>
      <c r="HR348" s="196"/>
      <c r="HS348" s="196"/>
      <c r="HT348" s="196"/>
      <c r="HU348" s="196"/>
      <c r="HV348" s="196"/>
    </row>
    <row r="349" ht="15.75" customHeight="1">
      <c r="A349" s="190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GD349" s="211"/>
      <c r="GE349" s="211"/>
      <c r="GF349" s="211"/>
      <c r="GG349" s="211"/>
      <c r="GH349" s="211"/>
      <c r="GI349" s="211"/>
      <c r="GJ349" s="211"/>
      <c r="GK349" s="211"/>
      <c r="GL349" s="211"/>
      <c r="GM349" s="211"/>
      <c r="GN349" s="211"/>
      <c r="GO349" s="211"/>
      <c r="GP349" s="211"/>
      <c r="GQ349" s="211"/>
      <c r="GR349" s="211"/>
      <c r="GS349" s="211"/>
      <c r="GT349" s="211"/>
      <c r="GU349" s="211"/>
      <c r="GV349" s="211"/>
      <c r="GW349" s="211"/>
      <c r="GX349" s="211"/>
      <c r="GY349" s="211"/>
      <c r="GZ349" s="211"/>
      <c r="HA349" s="211"/>
      <c r="HB349" s="211"/>
      <c r="HC349" s="211"/>
      <c r="HD349" s="211"/>
      <c r="HE349" s="211"/>
      <c r="HF349" s="211"/>
      <c r="HG349" s="211"/>
      <c r="HH349" s="211"/>
      <c r="HI349" s="211"/>
      <c r="HJ349" s="211"/>
      <c r="HK349" s="211"/>
      <c r="HL349" s="211"/>
      <c r="HM349" s="211"/>
      <c r="HN349" s="195"/>
      <c r="HO349" s="195"/>
      <c r="HP349" s="195"/>
      <c r="HQ349" s="196"/>
      <c r="HR349" s="196"/>
      <c r="HS349" s="196"/>
      <c r="HT349" s="196"/>
      <c r="HU349" s="196"/>
      <c r="HV349" s="196"/>
    </row>
    <row r="350" ht="15.75" customHeight="1">
      <c r="A350" s="190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GD350" s="211"/>
      <c r="GE350" s="211"/>
      <c r="GF350" s="211"/>
      <c r="GG350" s="211"/>
      <c r="GH350" s="211"/>
      <c r="GI350" s="211"/>
      <c r="GJ350" s="211"/>
      <c r="GK350" s="211"/>
      <c r="GL350" s="211"/>
      <c r="GM350" s="211"/>
      <c r="GN350" s="211"/>
      <c r="GO350" s="211"/>
      <c r="GP350" s="211"/>
      <c r="GQ350" s="211"/>
      <c r="GR350" s="211"/>
      <c r="GS350" s="211"/>
      <c r="GT350" s="211"/>
      <c r="GU350" s="211"/>
      <c r="GV350" s="211"/>
      <c r="GW350" s="211"/>
      <c r="GX350" s="211"/>
      <c r="GY350" s="211"/>
      <c r="GZ350" s="211"/>
      <c r="HA350" s="211"/>
      <c r="HB350" s="211"/>
      <c r="HC350" s="211"/>
      <c r="HD350" s="211"/>
      <c r="HE350" s="211"/>
      <c r="HF350" s="211"/>
      <c r="HG350" s="211"/>
      <c r="HH350" s="211"/>
      <c r="HI350" s="211"/>
      <c r="HJ350" s="211"/>
      <c r="HK350" s="211"/>
      <c r="HL350" s="211"/>
      <c r="HM350" s="211"/>
      <c r="HN350" s="195"/>
      <c r="HO350" s="195"/>
      <c r="HP350" s="195"/>
      <c r="HQ350" s="196"/>
      <c r="HR350" s="196"/>
      <c r="HS350" s="196"/>
      <c r="HT350" s="196"/>
      <c r="HU350" s="196"/>
      <c r="HV350" s="196"/>
    </row>
    <row r="351" ht="15.75" customHeight="1">
      <c r="A351" s="190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GD351" s="211"/>
      <c r="GE351" s="211"/>
      <c r="GF351" s="211"/>
      <c r="GG351" s="211"/>
      <c r="GH351" s="211"/>
      <c r="GI351" s="211"/>
      <c r="GJ351" s="211"/>
      <c r="GK351" s="211"/>
      <c r="GL351" s="211"/>
      <c r="GM351" s="211"/>
      <c r="GN351" s="211"/>
      <c r="GO351" s="211"/>
      <c r="GP351" s="211"/>
      <c r="GQ351" s="211"/>
      <c r="GR351" s="211"/>
      <c r="GS351" s="211"/>
      <c r="GT351" s="211"/>
      <c r="GU351" s="211"/>
      <c r="GV351" s="211"/>
      <c r="GW351" s="211"/>
      <c r="GX351" s="211"/>
      <c r="GY351" s="211"/>
      <c r="GZ351" s="211"/>
      <c r="HA351" s="211"/>
      <c r="HB351" s="211"/>
      <c r="HC351" s="211"/>
      <c r="HD351" s="211"/>
      <c r="HE351" s="211"/>
      <c r="HF351" s="211"/>
      <c r="HG351" s="211"/>
      <c r="HH351" s="211"/>
      <c r="HI351" s="211"/>
      <c r="HJ351" s="211"/>
      <c r="HK351" s="211"/>
      <c r="HL351" s="211"/>
      <c r="HM351" s="211"/>
      <c r="HN351" s="195"/>
      <c r="HO351" s="195"/>
      <c r="HP351" s="195"/>
      <c r="HQ351" s="196"/>
      <c r="HR351" s="196"/>
      <c r="HS351" s="196"/>
      <c r="HT351" s="196"/>
      <c r="HU351" s="196"/>
      <c r="HV351" s="196"/>
    </row>
    <row r="352" ht="15.75" customHeight="1">
      <c r="A352" s="190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GD352" s="211"/>
      <c r="GE352" s="211"/>
      <c r="GF352" s="211"/>
      <c r="GG352" s="211"/>
      <c r="GH352" s="211"/>
      <c r="GI352" s="211"/>
      <c r="GJ352" s="211"/>
      <c r="GK352" s="211"/>
      <c r="GL352" s="211"/>
      <c r="GM352" s="211"/>
      <c r="GN352" s="211"/>
      <c r="GO352" s="211"/>
      <c r="GP352" s="211"/>
      <c r="GQ352" s="211"/>
      <c r="GR352" s="211"/>
      <c r="GS352" s="211"/>
      <c r="GT352" s="211"/>
      <c r="GU352" s="211"/>
      <c r="GV352" s="211"/>
      <c r="GW352" s="211"/>
      <c r="GX352" s="211"/>
      <c r="GY352" s="211"/>
      <c r="GZ352" s="211"/>
      <c r="HA352" s="211"/>
      <c r="HB352" s="211"/>
      <c r="HC352" s="211"/>
      <c r="HD352" s="211"/>
      <c r="HE352" s="211"/>
      <c r="HF352" s="211"/>
      <c r="HG352" s="211"/>
      <c r="HH352" s="211"/>
      <c r="HI352" s="211"/>
      <c r="HJ352" s="211"/>
      <c r="HK352" s="211"/>
      <c r="HL352" s="211"/>
      <c r="HM352" s="211"/>
      <c r="HN352" s="195"/>
      <c r="HO352" s="195"/>
      <c r="HP352" s="195"/>
      <c r="HQ352" s="196"/>
      <c r="HR352" s="196"/>
      <c r="HS352" s="196"/>
      <c r="HT352" s="196"/>
      <c r="HU352" s="196"/>
      <c r="HV352" s="196"/>
    </row>
    <row r="353" ht="15.75" customHeight="1">
      <c r="A353" s="190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GD353" s="211"/>
      <c r="GE353" s="211"/>
      <c r="GF353" s="211"/>
      <c r="GG353" s="211"/>
      <c r="GH353" s="211"/>
      <c r="GI353" s="211"/>
      <c r="GJ353" s="211"/>
      <c r="GK353" s="211"/>
      <c r="GL353" s="211"/>
      <c r="GM353" s="211"/>
      <c r="GN353" s="211"/>
      <c r="GO353" s="211"/>
      <c r="GP353" s="211"/>
      <c r="GQ353" s="211"/>
      <c r="GR353" s="211"/>
      <c r="GS353" s="211"/>
      <c r="GT353" s="211"/>
      <c r="GU353" s="211"/>
      <c r="GV353" s="211"/>
      <c r="GW353" s="211"/>
      <c r="GX353" s="211"/>
      <c r="GY353" s="211"/>
      <c r="GZ353" s="211"/>
      <c r="HA353" s="211"/>
      <c r="HB353" s="211"/>
      <c r="HC353" s="211"/>
      <c r="HD353" s="211"/>
      <c r="HE353" s="211"/>
      <c r="HF353" s="211"/>
      <c r="HG353" s="211"/>
      <c r="HH353" s="211"/>
      <c r="HI353" s="211"/>
      <c r="HJ353" s="211"/>
      <c r="HK353" s="211"/>
      <c r="HL353" s="211"/>
      <c r="HM353" s="211"/>
      <c r="HN353" s="195"/>
      <c r="HO353" s="195"/>
      <c r="HP353" s="195"/>
      <c r="HQ353" s="196"/>
      <c r="HR353" s="196"/>
      <c r="HS353" s="196"/>
      <c r="HT353" s="196"/>
      <c r="HU353" s="196"/>
      <c r="HV353" s="196"/>
    </row>
    <row r="354" ht="15.75" customHeight="1">
      <c r="A354" s="190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GD354" s="211"/>
      <c r="GE354" s="211"/>
      <c r="GF354" s="211"/>
      <c r="GG354" s="211"/>
      <c r="GH354" s="211"/>
      <c r="GI354" s="211"/>
      <c r="GJ354" s="211"/>
      <c r="GK354" s="211"/>
      <c r="GL354" s="211"/>
      <c r="GM354" s="211"/>
      <c r="GN354" s="211"/>
      <c r="GO354" s="211"/>
      <c r="GP354" s="211"/>
      <c r="GQ354" s="211"/>
      <c r="GR354" s="211"/>
      <c r="GS354" s="211"/>
      <c r="GT354" s="211"/>
      <c r="GU354" s="211"/>
      <c r="GV354" s="211"/>
      <c r="GW354" s="211"/>
      <c r="GX354" s="211"/>
      <c r="GY354" s="211"/>
      <c r="GZ354" s="211"/>
      <c r="HA354" s="211"/>
      <c r="HB354" s="211"/>
      <c r="HC354" s="211"/>
      <c r="HD354" s="211"/>
      <c r="HE354" s="211"/>
      <c r="HF354" s="211"/>
      <c r="HG354" s="211"/>
      <c r="HH354" s="211"/>
      <c r="HI354" s="211"/>
      <c r="HJ354" s="211"/>
      <c r="HK354" s="211"/>
      <c r="HL354" s="211"/>
      <c r="HM354" s="211"/>
      <c r="HN354" s="195"/>
      <c r="HO354" s="195"/>
      <c r="HP354" s="195"/>
      <c r="HQ354" s="196"/>
      <c r="HR354" s="196"/>
      <c r="HS354" s="196"/>
      <c r="HT354" s="196"/>
      <c r="HU354" s="196"/>
      <c r="HV354" s="196"/>
    </row>
    <row r="355" ht="15.75" customHeight="1">
      <c r="A355" s="190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GD355" s="211"/>
      <c r="GE355" s="211"/>
      <c r="GF355" s="211"/>
      <c r="GG355" s="211"/>
      <c r="GH355" s="211"/>
      <c r="GI355" s="211"/>
      <c r="GJ355" s="211"/>
      <c r="GK355" s="211"/>
      <c r="GL355" s="211"/>
      <c r="GM355" s="211"/>
      <c r="GN355" s="211"/>
      <c r="GO355" s="211"/>
      <c r="GP355" s="211"/>
      <c r="GQ355" s="211"/>
      <c r="GR355" s="211"/>
      <c r="GS355" s="211"/>
      <c r="GT355" s="211"/>
      <c r="GU355" s="211"/>
      <c r="GV355" s="211"/>
      <c r="GW355" s="211"/>
      <c r="GX355" s="211"/>
      <c r="GY355" s="211"/>
      <c r="GZ355" s="211"/>
      <c r="HA355" s="211"/>
      <c r="HB355" s="211"/>
      <c r="HC355" s="211"/>
      <c r="HD355" s="211"/>
      <c r="HE355" s="211"/>
      <c r="HF355" s="211"/>
      <c r="HG355" s="211"/>
      <c r="HH355" s="211"/>
      <c r="HI355" s="211"/>
      <c r="HJ355" s="211"/>
      <c r="HK355" s="211"/>
      <c r="HL355" s="211"/>
      <c r="HM355" s="211"/>
      <c r="HN355" s="195"/>
      <c r="HO355" s="195"/>
      <c r="HP355" s="195"/>
      <c r="HQ355" s="196"/>
      <c r="HR355" s="196"/>
      <c r="HS355" s="196"/>
      <c r="HT355" s="196"/>
      <c r="HU355" s="196"/>
      <c r="HV355" s="196"/>
    </row>
    <row r="356" ht="15.75" customHeight="1">
      <c r="A356" s="190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GD356" s="211"/>
      <c r="GE356" s="211"/>
      <c r="GF356" s="211"/>
      <c r="GG356" s="211"/>
      <c r="GH356" s="211"/>
      <c r="GI356" s="211"/>
      <c r="GJ356" s="211"/>
      <c r="GK356" s="211"/>
      <c r="GL356" s="211"/>
      <c r="GM356" s="211"/>
      <c r="GN356" s="211"/>
      <c r="GO356" s="211"/>
      <c r="GP356" s="211"/>
      <c r="GQ356" s="211"/>
      <c r="GR356" s="211"/>
      <c r="GS356" s="211"/>
      <c r="GT356" s="211"/>
      <c r="GU356" s="211"/>
      <c r="GV356" s="211"/>
      <c r="GW356" s="211"/>
      <c r="GX356" s="211"/>
      <c r="GY356" s="211"/>
      <c r="GZ356" s="211"/>
      <c r="HA356" s="211"/>
      <c r="HB356" s="211"/>
      <c r="HC356" s="211"/>
      <c r="HD356" s="211"/>
      <c r="HE356" s="211"/>
      <c r="HF356" s="211"/>
      <c r="HG356" s="211"/>
      <c r="HH356" s="211"/>
      <c r="HI356" s="211"/>
      <c r="HJ356" s="211"/>
      <c r="HK356" s="211"/>
      <c r="HL356" s="211"/>
      <c r="HM356" s="211"/>
      <c r="HN356" s="195"/>
      <c r="HO356" s="195"/>
      <c r="HP356" s="195"/>
      <c r="HQ356" s="196"/>
      <c r="HR356" s="196"/>
      <c r="HS356" s="196"/>
      <c r="HT356" s="196"/>
      <c r="HU356" s="196"/>
      <c r="HV356" s="196"/>
    </row>
    <row r="357" ht="15.75" customHeight="1">
      <c r="A357" s="190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GD357" s="211"/>
      <c r="GE357" s="211"/>
      <c r="GF357" s="211"/>
      <c r="GG357" s="211"/>
      <c r="GH357" s="211"/>
      <c r="GI357" s="211"/>
      <c r="GJ357" s="211"/>
      <c r="GK357" s="211"/>
      <c r="GL357" s="211"/>
      <c r="GM357" s="211"/>
      <c r="GN357" s="211"/>
      <c r="GO357" s="211"/>
      <c r="GP357" s="211"/>
      <c r="GQ357" s="211"/>
      <c r="GR357" s="211"/>
      <c r="GS357" s="211"/>
      <c r="GT357" s="211"/>
      <c r="GU357" s="211"/>
      <c r="GV357" s="211"/>
      <c r="GW357" s="211"/>
      <c r="GX357" s="211"/>
      <c r="GY357" s="211"/>
      <c r="GZ357" s="211"/>
      <c r="HA357" s="211"/>
      <c r="HB357" s="211"/>
      <c r="HC357" s="211"/>
      <c r="HD357" s="211"/>
      <c r="HE357" s="211"/>
      <c r="HF357" s="211"/>
      <c r="HG357" s="211"/>
      <c r="HH357" s="211"/>
      <c r="HI357" s="211"/>
      <c r="HJ357" s="211"/>
      <c r="HK357" s="211"/>
      <c r="HL357" s="211"/>
      <c r="HM357" s="211"/>
      <c r="HN357" s="195"/>
      <c r="HO357" s="195"/>
      <c r="HP357" s="195"/>
      <c r="HQ357" s="196"/>
      <c r="HR357" s="196"/>
      <c r="HS357" s="196"/>
      <c r="HT357" s="196"/>
      <c r="HU357" s="196"/>
      <c r="HV357" s="196"/>
    </row>
    <row r="358" ht="15.75" customHeight="1">
      <c r="A358" s="190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GD358" s="211"/>
      <c r="GE358" s="211"/>
      <c r="GF358" s="211"/>
      <c r="GG358" s="211"/>
      <c r="GH358" s="211"/>
      <c r="GI358" s="211"/>
      <c r="GJ358" s="211"/>
      <c r="GK358" s="211"/>
      <c r="GL358" s="211"/>
      <c r="GM358" s="211"/>
      <c r="GN358" s="211"/>
      <c r="GO358" s="211"/>
      <c r="GP358" s="211"/>
      <c r="GQ358" s="211"/>
      <c r="GR358" s="211"/>
      <c r="GS358" s="211"/>
      <c r="GT358" s="211"/>
      <c r="GU358" s="211"/>
      <c r="GV358" s="211"/>
      <c r="GW358" s="211"/>
      <c r="GX358" s="211"/>
      <c r="GY358" s="211"/>
      <c r="GZ358" s="211"/>
      <c r="HA358" s="211"/>
      <c r="HB358" s="211"/>
      <c r="HC358" s="211"/>
      <c r="HD358" s="211"/>
      <c r="HE358" s="211"/>
      <c r="HF358" s="211"/>
      <c r="HG358" s="211"/>
      <c r="HH358" s="211"/>
      <c r="HI358" s="211"/>
      <c r="HJ358" s="211"/>
      <c r="HK358" s="211"/>
      <c r="HL358" s="211"/>
      <c r="HM358" s="211"/>
      <c r="HN358" s="195"/>
      <c r="HO358" s="195"/>
      <c r="HP358" s="195"/>
      <c r="HQ358" s="196"/>
      <c r="HR358" s="196"/>
      <c r="HS358" s="196"/>
      <c r="HT358" s="196"/>
      <c r="HU358" s="196"/>
      <c r="HV358" s="196"/>
    </row>
    <row r="359" ht="15.75" customHeight="1">
      <c r="A359" s="190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GD359" s="211"/>
      <c r="GE359" s="211"/>
      <c r="GF359" s="211"/>
      <c r="GG359" s="211"/>
      <c r="GH359" s="211"/>
      <c r="GI359" s="211"/>
      <c r="GJ359" s="211"/>
      <c r="GK359" s="211"/>
      <c r="GL359" s="211"/>
      <c r="GM359" s="211"/>
      <c r="GN359" s="211"/>
      <c r="GO359" s="211"/>
      <c r="GP359" s="211"/>
      <c r="GQ359" s="211"/>
      <c r="GR359" s="211"/>
      <c r="GS359" s="211"/>
      <c r="GT359" s="211"/>
      <c r="GU359" s="211"/>
      <c r="GV359" s="211"/>
      <c r="GW359" s="211"/>
      <c r="GX359" s="211"/>
      <c r="GY359" s="211"/>
      <c r="GZ359" s="211"/>
      <c r="HA359" s="211"/>
      <c r="HB359" s="211"/>
      <c r="HC359" s="211"/>
      <c r="HD359" s="211"/>
      <c r="HE359" s="211"/>
      <c r="HF359" s="211"/>
      <c r="HG359" s="211"/>
      <c r="HH359" s="211"/>
      <c r="HI359" s="211"/>
      <c r="HJ359" s="211"/>
      <c r="HK359" s="211"/>
      <c r="HL359" s="211"/>
      <c r="HM359" s="211"/>
      <c r="HN359" s="195"/>
      <c r="HO359" s="195"/>
      <c r="HP359" s="195"/>
      <c r="HQ359" s="196"/>
      <c r="HR359" s="196"/>
      <c r="HS359" s="196"/>
      <c r="HT359" s="196"/>
      <c r="HU359" s="196"/>
      <c r="HV359" s="196"/>
    </row>
    <row r="360" ht="15.75" customHeight="1">
      <c r="A360" s="190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GD360" s="211"/>
      <c r="GE360" s="211"/>
      <c r="GF360" s="211"/>
      <c r="GG360" s="211"/>
      <c r="GH360" s="211"/>
      <c r="GI360" s="211"/>
      <c r="GJ360" s="211"/>
      <c r="GK360" s="211"/>
      <c r="GL360" s="211"/>
      <c r="GM360" s="211"/>
      <c r="GN360" s="211"/>
      <c r="GO360" s="211"/>
      <c r="GP360" s="211"/>
      <c r="GQ360" s="211"/>
      <c r="GR360" s="211"/>
      <c r="GS360" s="211"/>
      <c r="GT360" s="211"/>
      <c r="GU360" s="211"/>
      <c r="GV360" s="211"/>
      <c r="GW360" s="211"/>
      <c r="GX360" s="211"/>
      <c r="GY360" s="211"/>
      <c r="GZ360" s="211"/>
      <c r="HA360" s="211"/>
      <c r="HB360" s="211"/>
      <c r="HC360" s="211"/>
      <c r="HD360" s="211"/>
      <c r="HE360" s="211"/>
      <c r="HF360" s="211"/>
      <c r="HG360" s="211"/>
      <c r="HH360" s="211"/>
      <c r="HI360" s="211"/>
      <c r="HJ360" s="211"/>
      <c r="HK360" s="211"/>
      <c r="HL360" s="211"/>
      <c r="HM360" s="211"/>
      <c r="HN360" s="195"/>
      <c r="HO360" s="195"/>
      <c r="HP360" s="195"/>
      <c r="HQ360" s="196"/>
      <c r="HR360" s="196"/>
      <c r="HS360" s="196"/>
      <c r="HT360" s="196"/>
      <c r="HU360" s="196"/>
      <c r="HV360" s="196"/>
    </row>
    <row r="361" ht="15.75" customHeight="1">
      <c r="A361" s="190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GD361" s="211"/>
      <c r="GE361" s="211"/>
      <c r="GF361" s="211"/>
      <c r="GG361" s="211"/>
      <c r="GH361" s="211"/>
      <c r="GI361" s="211"/>
      <c r="GJ361" s="211"/>
      <c r="GK361" s="211"/>
      <c r="GL361" s="211"/>
      <c r="GM361" s="211"/>
      <c r="GN361" s="211"/>
      <c r="GO361" s="211"/>
      <c r="GP361" s="211"/>
      <c r="GQ361" s="211"/>
      <c r="GR361" s="211"/>
      <c r="GS361" s="211"/>
      <c r="GT361" s="211"/>
      <c r="GU361" s="211"/>
      <c r="GV361" s="211"/>
      <c r="GW361" s="211"/>
      <c r="GX361" s="211"/>
      <c r="GY361" s="211"/>
      <c r="GZ361" s="211"/>
      <c r="HA361" s="211"/>
      <c r="HB361" s="211"/>
      <c r="HC361" s="211"/>
      <c r="HD361" s="211"/>
      <c r="HE361" s="211"/>
      <c r="HF361" s="211"/>
      <c r="HG361" s="211"/>
      <c r="HH361" s="211"/>
      <c r="HI361" s="211"/>
      <c r="HJ361" s="211"/>
      <c r="HK361" s="211"/>
      <c r="HL361" s="211"/>
      <c r="HM361" s="211"/>
      <c r="HN361" s="195"/>
      <c r="HO361" s="195"/>
      <c r="HP361" s="195"/>
      <c r="HQ361" s="196"/>
      <c r="HR361" s="196"/>
      <c r="HS361" s="196"/>
      <c r="HT361" s="196"/>
      <c r="HU361" s="196"/>
      <c r="HV361" s="196"/>
    </row>
    <row r="362" ht="15.75" customHeight="1">
      <c r="A362" s="190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GD362" s="211"/>
      <c r="GE362" s="211"/>
      <c r="GF362" s="211"/>
      <c r="GG362" s="211"/>
      <c r="GH362" s="211"/>
      <c r="GI362" s="211"/>
      <c r="GJ362" s="211"/>
      <c r="GK362" s="211"/>
      <c r="GL362" s="211"/>
      <c r="GM362" s="211"/>
      <c r="GN362" s="211"/>
      <c r="GO362" s="211"/>
      <c r="GP362" s="211"/>
      <c r="GQ362" s="211"/>
      <c r="GR362" s="211"/>
      <c r="GS362" s="211"/>
      <c r="GT362" s="211"/>
      <c r="GU362" s="211"/>
      <c r="GV362" s="211"/>
      <c r="GW362" s="211"/>
      <c r="GX362" s="211"/>
      <c r="GY362" s="211"/>
      <c r="GZ362" s="211"/>
      <c r="HA362" s="211"/>
      <c r="HB362" s="211"/>
      <c r="HC362" s="211"/>
      <c r="HD362" s="211"/>
      <c r="HE362" s="211"/>
      <c r="HF362" s="211"/>
      <c r="HG362" s="211"/>
      <c r="HH362" s="211"/>
      <c r="HI362" s="211"/>
      <c r="HJ362" s="211"/>
      <c r="HK362" s="211"/>
      <c r="HL362" s="211"/>
      <c r="HM362" s="211"/>
      <c r="HN362" s="195"/>
      <c r="HO362" s="195"/>
      <c r="HP362" s="195"/>
      <c r="HQ362" s="196"/>
      <c r="HR362" s="196"/>
      <c r="HS362" s="196"/>
      <c r="HT362" s="196"/>
      <c r="HU362" s="196"/>
      <c r="HV362" s="196"/>
    </row>
    <row r="363" ht="15.75" customHeight="1">
      <c r="A363" s="190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GD363" s="211"/>
      <c r="GE363" s="211"/>
      <c r="GF363" s="211"/>
      <c r="GG363" s="211"/>
      <c r="GH363" s="211"/>
      <c r="GI363" s="211"/>
      <c r="GJ363" s="211"/>
      <c r="GK363" s="211"/>
      <c r="GL363" s="211"/>
      <c r="GM363" s="211"/>
      <c r="GN363" s="211"/>
      <c r="GO363" s="211"/>
      <c r="GP363" s="211"/>
      <c r="GQ363" s="211"/>
      <c r="GR363" s="211"/>
      <c r="GS363" s="211"/>
      <c r="GT363" s="211"/>
      <c r="GU363" s="211"/>
      <c r="GV363" s="211"/>
      <c r="GW363" s="211"/>
      <c r="GX363" s="211"/>
      <c r="GY363" s="211"/>
      <c r="GZ363" s="211"/>
      <c r="HA363" s="211"/>
      <c r="HB363" s="211"/>
      <c r="HC363" s="211"/>
      <c r="HD363" s="211"/>
      <c r="HE363" s="211"/>
      <c r="HF363" s="211"/>
      <c r="HG363" s="211"/>
      <c r="HH363" s="211"/>
      <c r="HI363" s="211"/>
      <c r="HJ363" s="211"/>
      <c r="HK363" s="211"/>
      <c r="HL363" s="211"/>
      <c r="HM363" s="211"/>
      <c r="HN363" s="195"/>
      <c r="HO363" s="195"/>
      <c r="HP363" s="195"/>
      <c r="HQ363" s="196"/>
      <c r="HR363" s="196"/>
      <c r="HS363" s="196"/>
      <c r="HT363" s="196"/>
      <c r="HU363" s="196"/>
      <c r="HV363" s="196"/>
    </row>
    <row r="364" ht="15.75" customHeight="1">
      <c r="A364" s="190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GD364" s="211"/>
      <c r="GE364" s="211"/>
      <c r="GF364" s="211"/>
      <c r="GG364" s="211"/>
      <c r="GH364" s="211"/>
      <c r="GI364" s="211"/>
      <c r="GJ364" s="211"/>
      <c r="GK364" s="211"/>
      <c r="GL364" s="211"/>
      <c r="GM364" s="211"/>
      <c r="GN364" s="211"/>
      <c r="GO364" s="211"/>
      <c r="GP364" s="211"/>
      <c r="GQ364" s="211"/>
      <c r="GR364" s="211"/>
      <c r="GS364" s="211"/>
      <c r="GT364" s="211"/>
      <c r="GU364" s="211"/>
      <c r="GV364" s="211"/>
      <c r="GW364" s="211"/>
      <c r="GX364" s="211"/>
      <c r="GY364" s="211"/>
      <c r="GZ364" s="211"/>
      <c r="HA364" s="211"/>
      <c r="HB364" s="211"/>
      <c r="HC364" s="211"/>
      <c r="HD364" s="211"/>
      <c r="HE364" s="211"/>
      <c r="HF364" s="211"/>
      <c r="HG364" s="211"/>
      <c r="HH364" s="211"/>
      <c r="HI364" s="211"/>
      <c r="HJ364" s="211"/>
      <c r="HK364" s="211"/>
      <c r="HL364" s="211"/>
      <c r="HM364" s="211"/>
      <c r="HN364" s="195"/>
      <c r="HO364" s="195"/>
      <c r="HP364" s="195"/>
      <c r="HQ364" s="196"/>
      <c r="HR364" s="196"/>
      <c r="HS364" s="196"/>
      <c r="HT364" s="196"/>
      <c r="HU364" s="196"/>
      <c r="HV364" s="196"/>
    </row>
    <row r="365" ht="15.75" customHeight="1">
      <c r="A365" s="190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GD365" s="211"/>
      <c r="GE365" s="211"/>
      <c r="GF365" s="211"/>
      <c r="GG365" s="211"/>
      <c r="GH365" s="211"/>
      <c r="GI365" s="211"/>
      <c r="GJ365" s="211"/>
      <c r="GK365" s="211"/>
      <c r="GL365" s="211"/>
      <c r="GM365" s="211"/>
      <c r="GN365" s="211"/>
      <c r="GO365" s="211"/>
      <c r="GP365" s="211"/>
      <c r="GQ365" s="211"/>
      <c r="GR365" s="211"/>
      <c r="GS365" s="211"/>
      <c r="GT365" s="211"/>
      <c r="GU365" s="211"/>
      <c r="GV365" s="211"/>
      <c r="GW365" s="211"/>
      <c r="GX365" s="211"/>
      <c r="GY365" s="211"/>
      <c r="GZ365" s="211"/>
      <c r="HA365" s="211"/>
      <c r="HB365" s="211"/>
      <c r="HC365" s="211"/>
      <c r="HD365" s="211"/>
      <c r="HE365" s="211"/>
      <c r="HF365" s="211"/>
      <c r="HG365" s="211"/>
      <c r="HH365" s="211"/>
      <c r="HI365" s="211"/>
      <c r="HJ365" s="211"/>
      <c r="HK365" s="211"/>
      <c r="HL365" s="211"/>
      <c r="HM365" s="211"/>
      <c r="HN365" s="195"/>
      <c r="HO365" s="195"/>
      <c r="HP365" s="195"/>
      <c r="HQ365" s="196"/>
      <c r="HR365" s="196"/>
      <c r="HS365" s="196"/>
      <c r="HT365" s="196"/>
      <c r="HU365" s="196"/>
      <c r="HV365" s="196"/>
    </row>
    <row r="366" ht="15.75" customHeight="1">
      <c r="A366" s="190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GD366" s="211"/>
      <c r="GE366" s="211"/>
      <c r="GF366" s="211"/>
      <c r="GG366" s="211"/>
      <c r="GH366" s="211"/>
      <c r="GI366" s="211"/>
      <c r="GJ366" s="211"/>
      <c r="GK366" s="211"/>
      <c r="GL366" s="211"/>
      <c r="GM366" s="211"/>
      <c r="GN366" s="211"/>
      <c r="GO366" s="211"/>
      <c r="GP366" s="211"/>
      <c r="GQ366" s="211"/>
      <c r="GR366" s="211"/>
      <c r="GS366" s="211"/>
      <c r="GT366" s="211"/>
      <c r="GU366" s="211"/>
      <c r="GV366" s="211"/>
      <c r="GW366" s="211"/>
      <c r="GX366" s="211"/>
      <c r="GY366" s="211"/>
      <c r="GZ366" s="211"/>
      <c r="HA366" s="211"/>
      <c r="HB366" s="211"/>
      <c r="HC366" s="211"/>
      <c r="HD366" s="211"/>
      <c r="HE366" s="211"/>
      <c r="HF366" s="211"/>
      <c r="HG366" s="211"/>
      <c r="HH366" s="211"/>
      <c r="HI366" s="211"/>
      <c r="HJ366" s="211"/>
      <c r="HK366" s="211"/>
      <c r="HL366" s="211"/>
      <c r="HM366" s="211"/>
      <c r="HN366" s="195"/>
      <c r="HO366" s="195"/>
      <c r="HP366" s="195"/>
      <c r="HQ366" s="196"/>
      <c r="HR366" s="196"/>
      <c r="HS366" s="196"/>
      <c r="HT366" s="196"/>
      <c r="HU366" s="196"/>
      <c r="HV366" s="196"/>
    </row>
    <row r="367" ht="15.75" customHeight="1">
      <c r="A367" s="190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GD367" s="211"/>
      <c r="GE367" s="211"/>
      <c r="GF367" s="211"/>
      <c r="GG367" s="211"/>
      <c r="GH367" s="211"/>
      <c r="GI367" s="211"/>
      <c r="GJ367" s="211"/>
      <c r="GK367" s="211"/>
      <c r="GL367" s="211"/>
      <c r="GM367" s="211"/>
      <c r="GN367" s="211"/>
      <c r="GO367" s="211"/>
      <c r="GP367" s="211"/>
      <c r="GQ367" s="211"/>
      <c r="GR367" s="211"/>
      <c r="GS367" s="211"/>
      <c r="GT367" s="211"/>
      <c r="GU367" s="211"/>
      <c r="GV367" s="211"/>
      <c r="GW367" s="211"/>
      <c r="GX367" s="211"/>
      <c r="GY367" s="211"/>
      <c r="GZ367" s="211"/>
      <c r="HA367" s="211"/>
      <c r="HB367" s="211"/>
      <c r="HC367" s="211"/>
      <c r="HD367" s="211"/>
      <c r="HE367" s="211"/>
      <c r="HF367" s="211"/>
      <c r="HG367" s="211"/>
      <c r="HH367" s="211"/>
      <c r="HI367" s="211"/>
      <c r="HJ367" s="211"/>
      <c r="HK367" s="211"/>
      <c r="HL367" s="211"/>
      <c r="HM367" s="211"/>
      <c r="HN367" s="195"/>
      <c r="HO367" s="195"/>
      <c r="HP367" s="195"/>
      <c r="HQ367" s="196"/>
      <c r="HR367" s="196"/>
      <c r="HS367" s="196"/>
      <c r="HT367" s="196"/>
      <c r="HU367" s="196"/>
      <c r="HV367" s="196"/>
    </row>
    <row r="368" ht="15.75" customHeight="1">
      <c r="A368" s="190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GD368" s="211"/>
      <c r="GE368" s="211"/>
      <c r="GF368" s="211"/>
      <c r="GG368" s="211"/>
      <c r="GH368" s="211"/>
      <c r="GI368" s="211"/>
      <c r="GJ368" s="211"/>
      <c r="GK368" s="211"/>
      <c r="GL368" s="211"/>
      <c r="GM368" s="211"/>
      <c r="GN368" s="211"/>
      <c r="GO368" s="211"/>
      <c r="GP368" s="211"/>
      <c r="GQ368" s="211"/>
      <c r="GR368" s="211"/>
      <c r="GS368" s="211"/>
      <c r="GT368" s="211"/>
      <c r="GU368" s="211"/>
      <c r="GV368" s="211"/>
      <c r="GW368" s="211"/>
      <c r="GX368" s="211"/>
      <c r="GY368" s="211"/>
      <c r="GZ368" s="211"/>
      <c r="HA368" s="211"/>
      <c r="HB368" s="211"/>
      <c r="HC368" s="211"/>
      <c r="HD368" s="211"/>
      <c r="HE368" s="211"/>
      <c r="HF368" s="211"/>
      <c r="HG368" s="211"/>
      <c r="HH368" s="211"/>
      <c r="HI368" s="211"/>
      <c r="HJ368" s="211"/>
      <c r="HK368" s="211"/>
      <c r="HL368" s="211"/>
      <c r="HM368" s="211"/>
      <c r="HN368" s="195"/>
      <c r="HO368" s="195"/>
      <c r="HP368" s="195"/>
      <c r="HQ368" s="196"/>
      <c r="HR368" s="196"/>
      <c r="HS368" s="196"/>
      <c r="HT368" s="196"/>
      <c r="HU368" s="196"/>
      <c r="HV368" s="196"/>
    </row>
    <row r="369" ht="15.75" customHeight="1">
      <c r="A369" s="190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GD369" s="211"/>
      <c r="GE369" s="211"/>
      <c r="GF369" s="211"/>
      <c r="GG369" s="211"/>
      <c r="GH369" s="211"/>
      <c r="GI369" s="211"/>
      <c r="GJ369" s="211"/>
      <c r="GK369" s="211"/>
      <c r="GL369" s="211"/>
      <c r="GM369" s="211"/>
      <c r="GN369" s="211"/>
      <c r="GO369" s="211"/>
      <c r="GP369" s="211"/>
      <c r="GQ369" s="211"/>
      <c r="GR369" s="211"/>
      <c r="GS369" s="211"/>
      <c r="GT369" s="211"/>
      <c r="GU369" s="211"/>
      <c r="GV369" s="211"/>
      <c r="GW369" s="211"/>
      <c r="GX369" s="211"/>
      <c r="GY369" s="211"/>
      <c r="GZ369" s="211"/>
      <c r="HA369" s="211"/>
      <c r="HB369" s="211"/>
      <c r="HC369" s="211"/>
      <c r="HD369" s="211"/>
      <c r="HE369" s="211"/>
      <c r="HF369" s="211"/>
      <c r="HG369" s="211"/>
      <c r="HH369" s="211"/>
      <c r="HI369" s="211"/>
      <c r="HJ369" s="211"/>
      <c r="HK369" s="211"/>
      <c r="HL369" s="211"/>
      <c r="HM369" s="211"/>
      <c r="HN369" s="195"/>
      <c r="HO369" s="195"/>
      <c r="HP369" s="195"/>
      <c r="HQ369" s="196"/>
      <c r="HR369" s="196"/>
      <c r="HS369" s="196"/>
      <c r="HT369" s="196"/>
      <c r="HU369" s="196"/>
      <c r="HV369" s="196"/>
    </row>
    <row r="370" ht="15.75" customHeight="1">
      <c r="A370" s="190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GD370" s="211"/>
      <c r="GE370" s="211"/>
      <c r="GF370" s="211"/>
      <c r="GG370" s="211"/>
      <c r="GH370" s="211"/>
      <c r="GI370" s="211"/>
      <c r="GJ370" s="211"/>
      <c r="GK370" s="211"/>
      <c r="GL370" s="211"/>
      <c r="GM370" s="211"/>
      <c r="GN370" s="211"/>
      <c r="GO370" s="211"/>
      <c r="GP370" s="211"/>
      <c r="GQ370" s="211"/>
      <c r="GR370" s="211"/>
      <c r="GS370" s="211"/>
      <c r="GT370" s="211"/>
      <c r="GU370" s="211"/>
      <c r="GV370" s="211"/>
      <c r="GW370" s="211"/>
      <c r="GX370" s="211"/>
      <c r="GY370" s="211"/>
      <c r="GZ370" s="211"/>
      <c r="HA370" s="211"/>
      <c r="HB370" s="211"/>
      <c r="HC370" s="211"/>
      <c r="HD370" s="211"/>
      <c r="HE370" s="211"/>
      <c r="HF370" s="211"/>
      <c r="HG370" s="211"/>
      <c r="HH370" s="211"/>
      <c r="HI370" s="211"/>
      <c r="HJ370" s="211"/>
      <c r="HK370" s="211"/>
      <c r="HL370" s="211"/>
      <c r="HM370" s="211"/>
      <c r="HN370" s="195"/>
      <c r="HO370" s="195"/>
      <c r="HP370" s="195"/>
      <c r="HQ370" s="196"/>
      <c r="HR370" s="196"/>
      <c r="HS370" s="196"/>
      <c r="HT370" s="196"/>
      <c r="HU370" s="196"/>
      <c r="HV370" s="196"/>
    </row>
    <row r="371" ht="15.75" customHeight="1">
      <c r="A371" s="190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GD371" s="211"/>
      <c r="GE371" s="211"/>
      <c r="GF371" s="211"/>
      <c r="GG371" s="211"/>
      <c r="GH371" s="211"/>
      <c r="GI371" s="211"/>
      <c r="GJ371" s="211"/>
      <c r="GK371" s="211"/>
      <c r="GL371" s="211"/>
      <c r="GM371" s="211"/>
      <c r="GN371" s="211"/>
      <c r="GO371" s="211"/>
      <c r="GP371" s="211"/>
      <c r="GQ371" s="211"/>
      <c r="GR371" s="211"/>
      <c r="GS371" s="211"/>
      <c r="GT371" s="211"/>
      <c r="GU371" s="211"/>
      <c r="GV371" s="211"/>
      <c r="GW371" s="211"/>
      <c r="GX371" s="211"/>
      <c r="GY371" s="211"/>
      <c r="GZ371" s="211"/>
      <c r="HA371" s="211"/>
      <c r="HB371" s="211"/>
      <c r="HC371" s="211"/>
      <c r="HD371" s="211"/>
      <c r="HE371" s="211"/>
      <c r="HF371" s="211"/>
      <c r="HG371" s="211"/>
      <c r="HH371" s="211"/>
      <c r="HI371" s="211"/>
      <c r="HJ371" s="211"/>
      <c r="HK371" s="211"/>
      <c r="HL371" s="211"/>
      <c r="HM371" s="211"/>
      <c r="HN371" s="195"/>
      <c r="HO371" s="195"/>
      <c r="HP371" s="195"/>
      <c r="HQ371" s="196"/>
      <c r="HR371" s="196"/>
      <c r="HS371" s="196"/>
      <c r="HT371" s="196"/>
      <c r="HU371" s="196"/>
      <c r="HV371" s="196"/>
    </row>
    <row r="372" ht="15.75" customHeight="1">
      <c r="A372" s="190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GD372" s="211"/>
      <c r="GE372" s="211"/>
      <c r="GF372" s="211"/>
      <c r="GG372" s="211"/>
      <c r="GH372" s="211"/>
      <c r="GI372" s="211"/>
      <c r="GJ372" s="211"/>
      <c r="GK372" s="211"/>
      <c r="GL372" s="211"/>
      <c r="GM372" s="211"/>
      <c r="GN372" s="211"/>
      <c r="GO372" s="211"/>
      <c r="GP372" s="211"/>
      <c r="GQ372" s="211"/>
      <c r="GR372" s="211"/>
      <c r="GS372" s="211"/>
      <c r="GT372" s="211"/>
      <c r="GU372" s="211"/>
      <c r="GV372" s="211"/>
      <c r="GW372" s="211"/>
      <c r="GX372" s="211"/>
      <c r="GY372" s="211"/>
      <c r="GZ372" s="211"/>
      <c r="HA372" s="211"/>
      <c r="HB372" s="211"/>
      <c r="HC372" s="211"/>
      <c r="HD372" s="211"/>
      <c r="HE372" s="211"/>
      <c r="HF372" s="211"/>
      <c r="HG372" s="211"/>
      <c r="HH372" s="211"/>
      <c r="HI372" s="211"/>
      <c r="HJ372" s="211"/>
      <c r="HK372" s="211"/>
      <c r="HL372" s="211"/>
      <c r="HM372" s="211"/>
      <c r="HN372" s="195"/>
      <c r="HO372" s="195"/>
      <c r="HP372" s="195"/>
      <c r="HQ372" s="196"/>
      <c r="HR372" s="196"/>
      <c r="HS372" s="196"/>
      <c r="HT372" s="196"/>
      <c r="HU372" s="196"/>
      <c r="HV372" s="196"/>
    </row>
    <row r="373" ht="15.75" customHeight="1">
      <c r="A373" s="190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GD373" s="211"/>
      <c r="GE373" s="211"/>
      <c r="GF373" s="211"/>
      <c r="GG373" s="211"/>
      <c r="GH373" s="211"/>
      <c r="GI373" s="211"/>
      <c r="GJ373" s="211"/>
      <c r="GK373" s="211"/>
      <c r="GL373" s="211"/>
      <c r="GM373" s="211"/>
      <c r="GN373" s="211"/>
      <c r="GO373" s="211"/>
      <c r="GP373" s="211"/>
      <c r="GQ373" s="211"/>
      <c r="GR373" s="211"/>
      <c r="GS373" s="211"/>
      <c r="GT373" s="211"/>
      <c r="GU373" s="211"/>
      <c r="GV373" s="211"/>
      <c r="GW373" s="211"/>
      <c r="GX373" s="211"/>
      <c r="GY373" s="211"/>
      <c r="GZ373" s="211"/>
      <c r="HA373" s="211"/>
      <c r="HB373" s="211"/>
      <c r="HC373" s="211"/>
      <c r="HD373" s="211"/>
      <c r="HE373" s="211"/>
      <c r="HF373" s="211"/>
      <c r="HG373" s="211"/>
      <c r="HH373" s="211"/>
      <c r="HI373" s="211"/>
      <c r="HJ373" s="211"/>
      <c r="HK373" s="211"/>
      <c r="HL373" s="211"/>
      <c r="HM373" s="211"/>
      <c r="HN373" s="195"/>
      <c r="HO373" s="195"/>
      <c r="HP373" s="195"/>
      <c r="HQ373" s="196"/>
      <c r="HR373" s="196"/>
      <c r="HS373" s="196"/>
      <c r="HT373" s="196"/>
      <c r="HU373" s="196"/>
      <c r="HV373" s="196"/>
    </row>
    <row r="374" ht="15.75" customHeight="1">
      <c r="A374" s="190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GD374" s="211"/>
      <c r="GE374" s="211"/>
      <c r="GF374" s="211"/>
      <c r="GG374" s="211"/>
      <c r="GH374" s="211"/>
      <c r="GI374" s="211"/>
      <c r="GJ374" s="211"/>
      <c r="GK374" s="211"/>
      <c r="GL374" s="211"/>
      <c r="GM374" s="211"/>
      <c r="GN374" s="211"/>
      <c r="GO374" s="211"/>
      <c r="GP374" s="211"/>
      <c r="GQ374" s="211"/>
      <c r="GR374" s="211"/>
      <c r="GS374" s="211"/>
      <c r="GT374" s="211"/>
      <c r="GU374" s="211"/>
      <c r="GV374" s="211"/>
      <c r="GW374" s="211"/>
      <c r="GX374" s="211"/>
      <c r="GY374" s="211"/>
      <c r="GZ374" s="211"/>
      <c r="HA374" s="211"/>
      <c r="HB374" s="211"/>
      <c r="HC374" s="211"/>
      <c r="HD374" s="211"/>
      <c r="HE374" s="211"/>
      <c r="HF374" s="211"/>
      <c r="HG374" s="211"/>
      <c r="HH374" s="211"/>
      <c r="HI374" s="211"/>
      <c r="HJ374" s="211"/>
      <c r="HK374" s="211"/>
      <c r="HL374" s="211"/>
      <c r="HM374" s="211"/>
      <c r="HN374" s="195"/>
      <c r="HO374" s="195"/>
      <c r="HP374" s="195"/>
      <c r="HQ374" s="196"/>
      <c r="HR374" s="196"/>
      <c r="HS374" s="196"/>
      <c r="HT374" s="196"/>
      <c r="HU374" s="196"/>
      <c r="HV374" s="196"/>
    </row>
    <row r="375" ht="15.75" customHeight="1">
      <c r="A375" s="190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GD375" s="211"/>
      <c r="GE375" s="211"/>
      <c r="GF375" s="211"/>
      <c r="GG375" s="211"/>
      <c r="GH375" s="211"/>
      <c r="GI375" s="211"/>
      <c r="GJ375" s="211"/>
      <c r="GK375" s="211"/>
      <c r="GL375" s="211"/>
      <c r="GM375" s="211"/>
      <c r="GN375" s="211"/>
      <c r="GO375" s="211"/>
      <c r="GP375" s="211"/>
      <c r="GQ375" s="211"/>
      <c r="GR375" s="211"/>
      <c r="GS375" s="211"/>
      <c r="GT375" s="211"/>
      <c r="GU375" s="211"/>
      <c r="GV375" s="211"/>
      <c r="GW375" s="211"/>
      <c r="GX375" s="211"/>
      <c r="GY375" s="211"/>
      <c r="GZ375" s="211"/>
      <c r="HA375" s="211"/>
      <c r="HB375" s="211"/>
      <c r="HC375" s="211"/>
      <c r="HD375" s="211"/>
      <c r="HE375" s="211"/>
      <c r="HF375" s="211"/>
      <c r="HG375" s="211"/>
      <c r="HH375" s="211"/>
      <c r="HI375" s="211"/>
      <c r="HJ375" s="211"/>
      <c r="HK375" s="211"/>
      <c r="HL375" s="211"/>
      <c r="HM375" s="211"/>
      <c r="HN375" s="195"/>
      <c r="HO375" s="195"/>
      <c r="HP375" s="195"/>
      <c r="HQ375" s="196"/>
      <c r="HR375" s="196"/>
      <c r="HS375" s="196"/>
      <c r="HT375" s="196"/>
      <c r="HU375" s="196"/>
      <c r="HV375" s="196"/>
    </row>
    <row r="376" ht="15.75" customHeight="1">
      <c r="A376" s="190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GD376" s="211"/>
      <c r="GE376" s="211"/>
      <c r="GF376" s="211"/>
      <c r="GG376" s="211"/>
      <c r="GH376" s="211"/>
      <c r="GI376" s="211"/>
      <c r="GJ376" s="211"/>
      <c r="GK376" s="211"/>
      <c r="GL376" s="211"/>
      <c r="GM376" s="211"/>
      <c r="GN376" s="211"/>
      <c r="GO376" s="211"/>
      <c r="GP376" s="211"/>
      <c r="GQ376" s="211"/>
      <c r="GR376" s="211"/>
      <c r="GS376" s="211"/>
      <c r="GT376" s="211"/>
      <c r="GU376" s="211"/>
      <c r="GV376" s="211"/>
      <c r="GW376" s="211"/>
      <c r="GX376" s="211"/>
      <c r="GY376" s="211"/>
      <c r="GZ376" s="211"/>
      <c r="HA376" s="211"/>
      <c r="HB376" s="211"/>
      <c r="HC376" s="211"/>
      <c r="HD376" s="211"/>
      <c r="HE376" s="211"/>
      <c r="HF376" s="211"/>
      <c r="HG376" s="211"/>
      <c r="HH376" s="211"/>
      <c r="HI376" s="211"/>
      <c r="HJ376" s="211"/>
      <c r="HK376" s="211"/>
      <c r="HL376" s="211"/>
      <c r="HM376" s="211"/>
      <c r="HN376" s="195"/>
      <c r="HO376" s="195"/>
      <c r="HP376" s="195"/>
      <c r="HQ376" s="196"/>
      <c r="HR376" s="196"/>
      <c r="HS376" s="196"/>
      <c r="HT376" s="196"/>
      <c r="HU376" s="196"/>
      <c r="HV376" s="196"/>
    </row>
    <row r="377" ht="15.75" customHeight="1">
      <c r="A377" s="190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GD377" s="211"/>
      <c r="GE377" s="211"/>
      <c r="GF377" s="211"/>
      <c r="GG377" s="211"/>
      <c r="GH377" s="211"/>
      <c r="GI377" s="211"/>
      <c r="GJ377" s="211"/>
      <c r="GK377" s="211"/>
      <c r="GL377" s="211"/>
      <c r="GM377" s="211"/>
      <c r="GN377" s="211"/>
      <c r="GO377" s="211"/>
      <c r="GP377" s="211"/>
      <c r="GQ377" s="211"/>
      <c r="GR377" s="211"/>
      <c r="GS377" s="211"/>
      <c r="GT377" s="211"/>
      <c r="GU377" s="211"/>
      <c r="GV377" s="211"/>
      <c r="GW377" s="211"/>
      <c r="GX377" s="211"/>
      <c r="GY377" s="211"/>
      <c r="GZ377" s="211"/>
      <c r="HA377" s="211"/>
      <c r="HB377" s="211"/>
      <c r="HC377" s="211"/>
      <c r="HD377" s="211"/>
      <c r="HE377" s="211"/>
      <c r="HF377" s="211"/>
      <c r="HG377" s="211"/>
      <c r="HH377" s="211"/>
      <c r="HI377" s="211"/>
      <c r="HJ377" s="211"/>
      <c r="HK377" s="211"/>
      <c r="HL377" s="211"/>
      <c r="HM377" s="211"/>
      <c r="HN377" s="195"/>
      <c r="HO377" s="195"/>
      <c r="HP377" s="195"/>
      <c r="HQ377" s="196"/>
      <c r="HR377" s="196"/>
      <c r="HS377" s="196"/>
      <c r="HT377" s="196"/>
      <c r="HU377" s="196"/>
      <c r="HV377" s="196"/>
    </row>
    <row r="378" ht="15.75" customHeight="1">
      <c r="A378" s="190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GD378" s="211"/>
      <c r="GE378" s="211"/>
      <c r="GF378" s="211"/>
      <c r="GG378" s="211"/>
      <c r="GH378" s="211"/>
      <c r="GI378" s="211"/>
      <c r="GJ378" s="211"/>
      <c r="GK378" s="211"/>
      <c r="GL378" s="211"/>
      <c r="GM378" s="211"/>
      <c r="GN378" s="211"/>
      <c r="GO378" s="211"/>
      <c r="GP378" s="211"/>
      <c r="GQ378" s="211"/>
      <c r="GR378" s="211"/>
      <c r="GS378" s="211"/>
      <c r="GT378" s="211"/>
      <c r="GU378" s="211"/>
      <c r="GV378" s="211"/>
      <c r="GW378" s="211"/>
      <c r="GX378" s="211"/>
      <c r="GY378" s="211"/>
      <c r="GZ378" s="211"/>
      <c r="HA378" s="211"/>
      <c r="HB378" s="211"/>
      <c r="HC378" s="211"/>
      <c r="HD378" s="211"/>
      <c r="HE378" s="211"/>
      <c r="HF378" s="211"/>
      <c r="HG378" s="211"/>
      <c r="HH378" s="211"/>
      <c r="HI378" s="211"/>
      <c r="HJ378" s="211"/>
      <c r="HK378" s="211"/>
      <c r="HL378" s="211"/>
      <c r="HM378" s="211"/>
      <c r="HN378" s="195"/>
      <c r="HO378" s="195"/>
      <c r="HP378" s="195"/>
      <c r="HQ378" s="196"/>
      <c r="HR378" s="196"/>
      <c r="HS378" s="196"/>
      <c r="HT378" s="196"/>
      <c r="HU378" s="196"/>
      <c r="HV378" s="196"/>
    </row>
    <row r="379" ht="15.75" customHeight="1">
      <c r="A379" s="190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GD379" s="211"/>
      <c r="GE379" s="211"/>
      <c r="GF379" s="211"/>
      <c r="GG379" s="211"/>
      <c r="GH379" s="211"/>
      <c r="GI379" s="211"/>
      <c r="GJ379" s="211"/>
      <c r="GK379" s="211"/>
      <c r="GL379" s="211"/>
      <c r="GM379" s="211"/>
      <c r="GN379" s="211"/>
      <c r="GO379" s="211"/>
      <c r="GP379" s="211"/>
      <c r="GQ379" s="211"/>
      <c r="GR379" s="211"/>
      <c r="GS379" s="211"/>
      <c r="GT379" s="211"/>
      <c r="GU379" s="211"/>
      <c r="GV379" s="211"/>
      <c r="GW379" s="211"/>
      <c r="GX379" s="211"/>
      <c r="GY379" s="211"/>
      <c r="GZ379" s="211"/>
      <c r="HA379" s="211"/>
      <c r="HB379" s="211"/>
      <c r="HC379" s="211"/>
      <c r="HD379" s="211"/>
      <c r="HE379" s="211"/>
      <c r="HF379" s="211"/>
      <c r="HG379" s="211"/>
      <c r="HH379" s="211"/>
      <c r="HI379" s="211"/>
      <c r="HJ379" s="211"/>
      <c r="HK379" s="211"/>
      <c r="HL379" s="211"/>
      <c r="HM379" s="211"/>
      <c r="HN379" s="195"/>
      <c r="HO379" s="195"/>
      <c r="HP379" s="195"/>
      <c r="HQ379" s="196"/>
      <c r="HR379" s="196"/>
      <c r="HS379" s="196"/>
      <c r="HT379" s="196"/>
      <c r="HU379" s="196"/>
      <c r="HV379" s="196"/>
    </row>
    <row r="380" ht="15.75" customHeight="1">
      <c r="A380" s="190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GD380" s="211"/>
      <c r="GE380" s="211"/>
      <c r="GF380" s="211"/>
      <c r="GG380" s="211"/>
      <c r="GH380" s="211"/>
      <c r="GI380" s="211"/>
      <c r="GJ380" s="211"/>
      <c r="GK380" s="211"/>
      <c r="GL380" s="211"/>
      <c r="GM380" s="211"/>
      <c r="GN380" s="211"/>
      <c r="GO380" s="211"/>
      <c r="GP380" s="211"/>
      <c r="GQ380" s="211"/>
      <c r="GR380" s="211"/>
      <c r="GS380" s="211"/>
      <c r="GT380" s="211"/>
      <c r="GU380" s="211"/>
      <c r="GV380" s="211"/>
      <c r="GW380" s="211"/>
      <c r="GX380" s="211"/>
      <c r="GY380" s="211"/>
      <c r="GZ380" s="211"/>
      <c r="HA380" s="211"/>
      <c r="HB380" s="211"/>
      <c r="HC380" s="211"/>
      <c r="HD380" s="211"/>
      <c r="HE380" s="211"/>
      <c r="HF380" s="211"/>
      <c r="HG380" s="211"/>
      <c r="HH380" s="211"/>
      <c r="HI380" s="211"/>
      <c r="HJ380" s="211"/>
      <c r="HK380" s="211"/>
      <c r="HL380" s="211"/>
      <c r="HM380" s="211"/>
      <c r="HN380" s="195"/>
      <c r="HO380" s="195"/>
      <c r="HP380" s="195"/>
      <c r="HQ380" s="196"/>
      <c r="HR380" s="196"/>
      <c r="HS380" s="196"/>
      <c r="HT380" s="196"/>
      <c r="HU380" s="196"/>
      <c r="HV380" s="196"/>
    </row>
    <row r="381" ht="15.75" customHeight="1">
      <c r="A381" s="190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GD381" s="211"/>
      <c r="GE381" s="211"/>
      <c r="GF381" s="211"/>
      <c r="GG381" s="211"/>
      <c r="GH381" s="211"/>
      <c r="GI381" s="211"/>
      <c r="GJ381" s="211"/>
      <c r="GK381" s="211"/>
      <c r="GL381" s="211"/>
      <c r="GM381" s="211"/>
      <c r="GN381" s="211"/>
      <c r="GO381" s="211"/>
      <c r="GP381" s="211"/>
      <c r="GQ381" s="211"/>
      <c r="GR381" s="211"/>
      <c r="GS381" s="211"/>
      <c r="GT381" s="211"/>
      <c r="GU381" s="211"/>
      <c r="GV381" s="211"/>
      <c r="GW381" s="211"/>
      <c r="GX381" s="211"/>
      <c r="GY381" s="211"/>
      <c r="GZ381" s="211"/>
      <c r="HA381" s="211"/>
      <c r="HB381" s="211"/>
      <c r="HC381" s="211"/>
      <c r="HD381" s="211"/>
      <c r="HE381" s="211"/>
      <c r="HF381" s="211"/>
      <c r="HG381" s="211"/>
      <c r="HH381" s="211"/>
      <c r="HI381" s="211"/>
      <c r="HJ381" s="211"/>
      <c r="HK381" s="211"/>
      <c r="HL381" s="211"/>
      <c r="HM381" s="211"/>
      <c r="HN381" s="195"/>
      <c r="HO381" s="195"/>
      <c r="HP381" s="195"/>
      <c r="HQ381" s="196"/>
      <c r="HR381" s="196"/>
      <c r="HS381" s="196"/>
      <c r="HT381" s="196"/>
      <c r="HU381" s="196"/>
      <c r="HV381" s="196"/>
    </row>
    <row r="382" ht="15.75" customHeight="1">
      <c r="A382" s="190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GD382" s="211"/>
      <c r="GE382" s="211"/>
      <c r="GF382" s="211"/>
      <c r="GG382" s="211"/>
      <c r="GH382" s="211"/>
      <c r="GI382" s="211"/>
      <c r="GJ382" s="211"/>
      <c r="GK382" s="211"/>
      <c r="GL382" s="211"/>
      <c r="GM382" s="211"/>
      <c r="GN382" s="211"/>
      <c r="GO382" s="211"/>
      <c r="GP382" s="211"/>
      <c r="GQ382" s="211"/>
      <c r="GR382" s="211"/>
      <c r="GS382" s="211"/>
      <c r="GT382" s="211"/>
      <c r="GU382" s="211"/>
      <c r="GV382" s="211"/>
      <c r="GW382" s="211"/>
      <c r="GX382" s="211"/>
      <c r="GY382" s="211"/>
      <c r="GZ382" s="211"/>
      <c r="HA382" s="211"/>
      <c r="HB382" s="211"/>
      <c r="HC382" s="211"/>
      <c r="HD382" s="211"/>
      <c r="HE382" s="211"/>
      <c r="HF382" s="211"/>
      <c r="HG382" s="211"/>
      <c r="HH382" s="211"/>
      <c r="HI382" s="211"/>
      <c r="HJ382" s="211"/>
      <c r="HK382" s="211"/>
      <c r="HL382" s="211"/>
      <c r="HM382" s="211"/>
      <c r="HN382" s="195"/>
      <c r="HO382" s="195"/>
      <c r="HP382" s="195"/>
      <c r="HQ382" s="196"/>
      <c r="HR382" s="196"/>
      <c r="HS382" s="196"/>
      <c r="HT382" s="196"/>
      <c r="HU382" s="196"/>
      <c r="HV382" s="196"/>
    </row>
    <row r="383" ht="15.75" customHeight="1">
      <c r="A383" s="190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GD383" s="211"/>
      <c r="GE383" s="211"/>
      <c r="GF383" s="211"/>
      <c r="GG383" s="211"/>
      <c r="GH383" s="211"/>
      <c r="GI383" s="211"/>
      <c r="GJ383" s="211"/>
      <c r="GK383" s="211"/>
      <c r="GL383" s="211"/>
      <c r="GM383" s="211"/>
      <c r="GN383" s="211"/>
      <c r="GO383" s="211"/>
      <c r="GP383" s="211"/>
      <c r="GQ383" s="211"/>
      <c r="GR383" s="211"/>
      <c r="GS383" s="211"/>
      <c r="GT383" s="211"/>
      <c r="GU383" s="211"/>
      <c r="GV383" s="211"/>
      <c r="GW383" s="211"/>
      <c r="GX383" s="211"/>
      <c r="GY383" s="211"/>
      <c r="GZ383" s="211"/>
      <c r="HA383" s="211"/>
      <c r="HB383" s="211"/>
      <c r="HC383" s="211"/>
      <c r="HD383" s="211"/>
      <c r="HE383" s="211"/>
      <c r="HF383" s="211"/>
      <c r="HG383" s="211"/>
      <c r="HH383" s="211"/>
      <c r="HI383" s="211"/>
      <c r="HJ383" s="211"/>
      <c r="HK383" s="211"/>
      <c r="HL383" s="211"/>
      <c r="HM383" s="211"/>
      <c r="HN383" s="195"/>
      <c r="HO383" s="195"/>
      <c r="HP383" s="195"/>
      <c r="HQ383" s="196"/>
      <c r="HR383" s="196"/>
      <c r="HS383" s="196"/>
      <c r="HT383" s="196"/>
      <c r="HU383" s="196"/>
      <c r="HV383" s="196"/>
    </row>
    <row r="384" ht="15.75" customHeight="1">
      <c r="A384" s="190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GD384" s="211"/>
      <c r="GE384" s="211"/>
      <c r="GF384" s="211"/>
      <c r="GG384" s="211"/>
      <c r="GH384" s="211"/>
      <c r="GI384" s="211"/>
      <c r="GJ384" s="211"/>
      <c r="GK384" s="211"/>
      <c r="GL384" s="211"/>
      <c r="GM384" s="211"/>
      <c r="GN384" s="211"/>
      <c r="GO384" s="211"/>
      <c r="GP384" s="211"/>
      <c r="GQ384" s="211"/>
      <c r="GR384" s="211"/>
      <c r="GS384" s="211"/>
      <c r="GT384" s="211"/>
      <c r="GU384" s="211"/>
      <c r="GV384" s="211"/>
      <c r="GW384" s="211"/>
      <c r="GX384" s="211"/>
      <c r="GY384" s="211"/>
      <c r="GZ384" s="211"/>
      <c r="HA384" s="211"/>
      <c r="HB384" s="211"/>
      <c r="HC384" s="211"/>
      <c r="HD384" s="211"/>
      <c r="HE384" s="211"/>
      <c r="HF384" s="211"/>
      <c r="HG384" s="211"/>
      <c r="HH384" s="211"/>
      <c r="HI384" s="211"/>
      <c r="HJ384" s="211"/>
      <c r="HK384" s="211"/>
      <c r="HL384" s="211"/>
      <c r="HM384" s="211"/>
      <c r="HN384" s="195"/>
      <c r="HO384" s="195"/>
      <c r="HP384" s="195"/>
      <c r="HQ384" s="196"/>
      <c r="HR384" s="196"/>
      <c r="HS384" s="196"/>
      <c r="HT384" s="196"/>
      <c r="HU384" s="196"/>
      <c r="HV384" s="196"/>
    </row>
    <row r="385" ht="15.75" customHeight="1">
      <c r="A385" s="190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GD385" s="211"/>
      <c r="GE385" s="211"/>
      <c r="GF385" s="211"/>
      <c r="GG385" s="211"/>
      <c r="GH385" s="211"/>
      <c r="GI385" s="211"/>
      <c r="GJ385" s="211"/>
      <c r="GK385" s="211"/>
      <c r="GL385" s="211"/>
      <c r="GM385" s="211"/>
      <c r="GN385" s="211"/>
      <c r="GO385" s="211"/>
      <c r="GP385" s="211"/>
      <c r="GQ385" s="211"/>
      <c r="GR385" s="211"/>
      <c r="GS385" s="211"/>
      <c r="GT385" s="211"/>
      <c r="GU385" s="211"/>
      <c r="GV385" s="211"/>
      <c r="GW385" s="211"/>
      <c r="GX385" s="211"/>
      <c r="GY385" s="211"/>
      <c r="GZ385" s="211"/>
      <c r="HA385" s="211"/>
      <c r="HB385" s="211"/>
      <c r="HC385" s="211"/>
      <c r="HD385" s="211"/>
      <c r="HE385" s="211"/>
      <c r="HF385" s="211"/>
      <c r="HG385" s="211"/>
      <c r="HH385" s="211"/>
      <c r="HI385" s="211"/>
      <c r="HJ385" s="211"/>
      <c r="HK385" s="211"/>
      <c r="HL385" s="211"/>
      <c r="HM385" s="211"/>
      <c r="HN385" s="195"/>
      <c r="HO385" s="195"/>
      <c r="HP385" s="195"/>
      <c r="HQ385" s="196"/>
      <c r="HR385" s="196"/>
      <c r="HS385" s="196"/>
      <c r="HT385" s="196"/>
      <c r="HU385" s="196"/>
      <c r="HV385" s="196"/>
    </row>
    <row r="386" ht="15.75" customHeight="1">
      <c r="A386" s="190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GD386" s="211"/>
      <c r="GE386" s="211"/>
      <c r="GF386" s="211"/>
      <c r="GG386" s="211"/>
      <c r="GH386" s="211"/>
      <c r="GI386" s="211"/>
      <c r="GJ386" s="211"/>
      <c r="GK386" s="211"/>
      <c r="GL386" s="211"/>
      <c r="GM386" s="211"/>
      <c r="GN386" s="211"/>
      <c r="GO386" s="211"/>
      <c r="GP386" s="211"/>
      <c r="GQ386" s="211"/>
      <c r="GR386" s="211"/>
      <c r="GS386" s="211"/>
      <c r="GT386" s="211"/>
      <c r="GU386" s="211"/>
      <c r="GV386" s="211"/>
      <c r="GW386" s="211"/>
      <c r="GX386" s="211"/>
      <c r="GY386" s="211"/>
      <c r="GZ386" s="211"/>
      <c r="HA386" s="211"/>
      <c r="HB386" s="211"/>
      <c r="HC386" s="211"/>
      <c r="HD386" s="211"/>
      <c r="HE386" s="211"/>
      <c r="HF386" s="211"/>
      <c r="HG386" s="211"/>
      <c r="HH386" s="211"/>
      <c r="HI386" s="211"/>
      <c r="HJ386" s="211"/>
      <c r="HK386" s="211"/>
      <c r="HL386" s="211"/>
      <c r="HM386" s="211"/>
      <c r="HN386" s="195"/>
      <c r="HO386" s="195"/>
      <c r="HP386" s="195"/>
      <c r="HQ386" s="196"/>
      <c r="HR386" s="196"/>
      <c r="HS386" s="196"/>
      <c r="HT386" s="196"/>
      <c r="HU386" s="196"/>
      <c r="HV386" s="196"/>
    </row>
    <row r="387" ht="15.75" customHeight="1">
      <c r="A387" s="190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GD387" s="211"/>
      <c r="GE387" s="211"/>
      <c r="GF387" s="211"/>
      <c r="GG387" s="211"/>
      <c r="GH387" s="211"/>
      <c r="GI387" s="211"/>
      <c r="GJ387" s="211"/>
      <c r="GK387" s="211"/>
      <c r="GL387" s="211"/>
      <c r="GM387" s="211"/>
      <c r="GN387" s="211"/>
      <c r="GO387" s="211"/>
      <c r="GP387" s="211"/>
      <c r="GQ387" s="211"/>
      <c r="GR387" s="211"/>
      <c r="GS387" s="211"/>
      <c r="GT387" s="211"/>
      <c r="GU387" s="211"/>
      <c r="GV387" s="211"/>
      <c r="GW387" s="211"/>
      <c r="GX387" s="211"/>
      <c r="GY387" s="211"/>
      <c r="GZ387" s="211"/>
      <c r="HA387" s="211"/>
      <c r="HB387" s="211"/>
      <c r="HC387" s="211"/>
      <c r="HD387" s="211"/>
      <c r="HE387" s="211"/>
      <c r="HF387" s="211"/>
      <c r="HG387" s="211"/>
      <c r="HH387" s="211"/>
      <c r="HI387" s="211"/>
      <c r="HJ387" s="211"/>
      <c r="HK387" s="211"/>
      <c r="HL387" s="211"/>
      <c r="HM387" s="211"/>
      <c r="HN387" s="195"/>
      <c r="HO387" s="195"/>
      <c r="HP387" s="195"/>
      <c r="HQ387" s="196"/>
      <c r="HR387" s="196"/>
      <c r="HS387" s="196"/>
      <c r="HT387" s="196"/>
      <c r="HU387" s="196"/>
      <c r="HV387" s="196"/>
    </row>
    <row r="388" ht="15.75" customHeight="1">
      <c r="A388" s="190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GD388" s="211"/>
      <c r="GE388" s="211"/>
      <c r="GF388" s="211"/>
      <c r="GG388" s="211"/>
      <c r="GH388" s="211"/>
      <c r="GI388" s="211"/>
      <c r="GJ388" s="211"/>
      <c r="GK388" s="211"/>
      <c r="GL388" s="211"/>
      <c r="GM388" s="211"/>
      <c r="GN388" s="211"/>
      <c r="GO388" s="211"/>
      <c r="GP388" s="211"/>
      <c r="GQ388" s="211"/>
      <c r="GR388" s="211"/>
      <c r="GS388" s="211"/>
      <c r="GT388" s="211"/>
      <c r="GU388" s="211"/>
      <c r="GV388" s="211"/>
      <c r="GW388" s="211"/>
      <c r="GX388" s="211"/>
      <c r="GY388" s="211"/>
      <c r="GZ388" s="211"/>
      <c r="HA388" s="211"/>
      <c r="HB388" s="211"/>
      <c r="HC388" s="211"/>
      <c r="HD388" s="211"/>
      <c r="HE388" s="211"/>
      <c r="HF388" s="211"/>
      <c r="HG388" s="211"/>
      <c r="HH388" s="211"/>
      <c r="HI388" s="211"/>
      <c r="HJ388" s="211"/>
      <c r="HK388" s="211"/>
      <c r="HL388" s="211"/>
      <c r="HM388" s="211"/>
      <c r="HN388" s="195"/>
      <c r="HO388" s="195"/>
      <c r="HP388" s="195"/>
      <c r="HQ388" s="196"/>
      <c r="HR388" s="196"/>
      <c r="HS388" s="196"/>
      <c r="HT388" s="196"/>
      <c r="HU388" s="196"/>
      <c r="HV388" s="196"/>
    </row>
    <row r="389" ht="15.75" customHeight="1">
      <c r="A389" s="190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GD389" s="211"/>
      <c r="GE389" s="211"/>
      <c r="GF389" s="211"/>
      <c r="GG389" s="211"/>
      <c r="GH389" s="211"/>
      <c r="GI389" s="211"/>
      <c r="GJ389" s="211"/>
      <c r="GK389" s="211"/>
      <c r="GL389" s="211"/>
      <c r="GM389" s="211"/>
      <c r="GN389" s="211"/>
      <c r="GO389" s="211"/>
      <c r="GP389" s="211"/>
      <c r="GQ389" s="211"/>
      <c r="GR389" s="211"/>
      <c r="GS389" s="211"/>
      <c r="GT389" s="211"/>
      <c r="GU389" s="211"/>
      <c r="GV389" s="211"/>
      <c r="GW389" s="211"/>
      <c r="GX389" s="211"/>
      <c r="GY389" s="211"/>
      <c r="GZ389" s="211"/>
      <c r="HA389" s="211"/>
      <c r="HB389" s="211"/>
      <c r="HC389" s="211"/>
      <c r="HD389" s="211"/>
      <c r="HE389" s="211"/>
      <c r="HF389" s="211"/>
      <c r="HG389" s="211"/>
      <c r="HH389" s="211"/>
      <c r="HI389" s="211"/>
      <c r="HJ389" s="211"/>
      <c r="HK389" s="211"/>
      <c r="HL389" s="211"/>
      <c r="HM389" s="211"/>
      <c r="HN389" s="195"/>
      <c r="HO389" s="195"/>
      <c r="HP389" s="195"/>
      <c r="HQ389" s="196"/>
      <c r="HR389" s="196"/>
      <c r="HS389" s="196"/>
      <c r="HT389" s="196"/>
      <c r="HU389" s="196"/>
      <c r="HV389" s="196"/>
    </row>
    <row r="390" ht="15.75" customHeight="1">
      <c r="A390" s="190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GD390" s="211"/>
      <c r="GE390" s="211"/>
      <c r="GF390" s="211"/>
      <c r="GG390" s="211"/>
      <c r="GH390" s="211"/>
      <c r="GI390" s="211"/>
      <c r="GJ390" s="211"/>
      <c r="GK390" s="211"/>
      <c r="GL390" s="211"/>
      <c r="GM390" s="211"/>
      <c r="GN390" s="211"/>
      <c r="GO390" s="211"/>
      <c r="GP390" s="211"/>
      <c r="GQ390" s="211"/>
      <c r="GR390" s="211"/>
      <c r="GS390" s="211"/>
      <c r="GT390" s="211"/>
      <c r="GU390" s="211"/>
      <c r="GV390" s="211"/>
      <c r="GW390" s="211"/>
      <c r="GX390" s="211"/>
      <c r="GY390" s="211"/>
      <c r="GZ390" s="211"/>
      <c r="HA390" s="211"/>
      <c r="HB390" s="211"/>
      <c r="HC390" s="211"/>
      <c r="HD390" s="211"/>
      <c r="HE390" s="211"/>
      <c r="HF390" s="211"/>
      <c r="HG390" s="211"/>
      <c r="HH390" s="211"/>
      <c r="HI390" s="211"/>
      <c r="HJ390" s="211"/>
      <c r="HK390" s="211"/>
      <c r="HL390" s="211"/>
      <c r="HM390" s="211"/>
      <c r="HN390" s="195"/>
      <c r="HO390" s="195"/>
      <c r="HP390" s="195"/>
      <c r="HQ390" s="196"/>
      <c r="HR390" s="196"/>
      <c r="HS390" s="196"/>
      <c r="HT390" s="196"/>
      <c r="HU390" s="196"/>
      <c r="HV390" s="196"/>
    </row>
    <row r="391" ht="15.75" customHeight="1">
      <c r="A391" s="190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GD391" s="211"/>
      <c r="GE391" s="211"/>
      <c r="GF391" s="211"/>
      <c r="GG391" s="211"/>
      <c r="GH391" s="211"/>
      <c r="GI391" s="211"/>
      <c r="GJ391" s="211"/>
      <c r="GK391" s="211"/>
      <c r="GL391" s="211"/>
      <c r="GM391" s="211"/>
      <c r="GN391" s="211"/>
      <c r="GO391" s="211"/>
      <c r="GP391" s="211"/>
      <c r="GQ391" s="211"/>
      <c r="GR391" s="211"/>
      <c r="GS391" s="211"/>
      <c r="GT391" s="211"/>
      <c r="GU391" s="211"/>
      <c r="GV391" s="211"/>
      <c r="GW391" s="211"/>
      <c r="GX391" s="211"/>
      <c r="GY391" s="211"/>
      <c r="GZ391" s="211"/>
      <c r="HA391" s="211"/>
      <c r="HB391" s="211"/>
      <c r="HC391" s="211"/>
      <c r="HD391" s="211"/>
      <c r="HE391" s="211"/>
      <c r="HF391" s="211"/>
      <c r="HG391" s="211"/>
      <c r="HH391" s="211"/>
      <c r="HI391" s="211"/>
      <c r="HJ391" s="211"/>
      <c r="HK391" s="211"/>
      <c r="HL391" s="211"/>
      <c r="HM391" s="211"/>
      <c r="HN391" s="195"/>
      <c r="HO391" s="195"/>
      <c r="HP391" s="195"/>
      <c r="HQ391" s="196"/>
      <c r="HR391" s="196"/>
      <c r="HS391" s="196"/>
      <c r="HT391" s="196"/>
      <c r="HU391" s="196"/>
      <c r="HV391" s="196"/>
    </row>
    <row r="392" ht="15.75" customHeight="1">
      <c r="A392" s="190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GD392" s="211"/>
      <c r="GE392" s="211"/>
      <c r="GF392" s="211"/>
      <c r="GG392" s="211"/>
      <c r="GH392" s="211"/>
      <c r="GI392" s="211"/>
      <c r="GJ392" s="211"/>
      <c r="GK392" s="211"/>
      <c r="GL392" s="211"/>
      <c r="GM392" s="211"/>
      <c r="GN392" s="211"/>
      <c r="GO392" s="211"/>
      <c r="GP392" s="211"/>
      <c r="GQ392" s="211"/>
      <c r="GR392" s="211"/>
      <c r="GS392" s="211"/>
      <c r="GT392" s="211"/>
      <c r="GU392" s="211"/>
      <c r="GV392" s="211"/>
      <c r="GW392" s="211"/>
      <c r="GX392" s="211"/>
      <c r="GY392" s="211"/>
      <c r="GZ392" s="211"/>
      <c r="HA392" s="211"/>
      <c r="HB392" s="211"/>
      <c r="HC392" s="211"/>
      <c r="HD392" s="211"/>
      <c r="HE392" s="211"/>
      <c r="HF392" s="211"/>
      <c r="HG392" s="211"/>
      <c r="HH392" s="211"/>
      <c r="HI392" s="211"/>
      <c r="HJ392" s="211"/>
      <c r="HK392" s="211"/>
      <c r="HL392" s="211"/>
      <c r="HM392" s="211"/>
      <c r="HN392" s="195"/>
      <c r="HO392" s="195"/>
      <c r="HP392" s="195"/>
      <c r="HQ392" s="196"/>
      <c r="HR392" s="196"/>
      <c r="HS392" s="196"/>
      <c r="HT392" s="196"/>
      <c r="HU392" s="196"/>
      <c r="HV392" s="196"/>
    </row>
    <row r="393" ht="15.75" customHeight="1">
      <c r="A393" s="190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GD393" s="211"/>
      <c r="GE393" s="211"/>
      <c r="GF393" s="211"/>
      <c r="GG393" s="211"/>
      <c r="GH393" s="211"/>
      <c r="GI393" s="211"/>
      <c r="GJ393" s="211"/>
      <c r="GK393" s="211"/>
      <c r="GL393" s="211"/>
      <c r="GM393" s="211"/>
      <c r="GN393" s="211"/>
      <c r="GO393" s="211"/>
      <c r="GP393" s="211"/>
      <c r="GQ393" s="211"/>
      <c r="GR393" s="211"/>
      <c r="GS393" s="211"/>
      <c r="GT393" s="211"/>
      <c r="GU393" s="211"/>
      <c r="GV393" s="211"/>
      <c r="GW393" s="211"/>
      <c r="GX393" s="211"/>
      <c r="GY393" s="211"/>
      <c r="GZ393" s="211"/>
      <c r="HA393" s="211"/>
      <c r="HB393" s="211"/>
      <c r="HC393" s="211"/>
      <c r="HD393" s="211"/>
      <c r="HE393" s="211"/>
      <c r="HF393" s="211"/>
      <c r="HG393" s="211"/>
      <c r="HH393" s="211"/>
      <c r="HI393" s="211"/>
      <c r="HJ393" s="211"/>
      <c r="HK393" s="211"/>
      <c r="HL393" s="211"/>
      <c r="HM393" s="211"/>
      <c r="HN393" s="195"/>
      <c r="HO393" s="195"/>
      <c r="HP393" s="195"/>
      <c r="HQ393" s="196"/>
      <c r="HR393" s="196"/>
      <c r="HS393" s="196"/>
      <c r="HT393" s="196"/>
      <c r="HU393" s="196"/>
      <c r="HV393" s="196"/>
    </row>
    <row r="394" ht="15.75" customHeight="1">
      <c r="A394" s="190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GD394" s="211"/>
      <c r="GE394" s="211"/>
      <c r="GF394" s="211"/>
      <c r="GG394" s="211"/>
      <c r="GH394" s="211"/>
      <c r="GI394" s="211"/>
      <c r="GJ394" s="211"/>
      <c r="GK394" s="211"/>
      <c r="GL394" s="211"/>
      <c r="GM394" s="211"/>
      <c r="GN394" s="211"/>
      <c r="GO394" s="211"/>
      <c r="GP394" s="211"/>
      <c r="GQ394" s="211"/>
      <c r="GR394" s="211"/>
      <c r="GS394" s="211"/>
      <c r="GT394" s="211"/>
      <c r="GU394" s="211"/>
      <c r="GV394" s="211"/>
      <c r="GW394" s="211"/>
      <c r="GX394" s="211"/>
      <c r="GY394" s="211"/>
      <c r="GZ394" s="211"/>
      <c r="HA394" s="211"/>
      <c r="HB394" s="211"/>
      <c r="HC394" s="211"/>
      <c r="HD394" s="211"/>
      <c r="HE394" s="211"/>
      <c r="HF394" s="211"/>
      <c r="HG394" s="211"/>
      <c r="HH394" s="211"/>
      <c r="HI394" s="211"/>
      <c r="HJ394" s="211"/>
      <c r="HK394" s="211"/>
      <c r="HL394" s="211"/>
      <c r="HM394" s="211"/>
      <c r="HN394" s="195"/>
      <c r="HO394" s="195"/>
      <c r="HP394" s="195"/>
      <c r="HQ394" s="196"/>
      <c r="HR394" s="196"/>
      <c r="HS394" s="196"/>
      <c r="HT394" s="196"/>
      <c r="HU394" s="196"/>
      <c r="HV394" s="196"/>
    </row>
    <row r="395" ht="15.75" customHeight="1">
      <c r="A395" s="190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GD395" s="211"/>
      <c r="GE395" s="211"/>
      <c r="GF395" s="211"/>
      <c r="GG395" s="211"/>
      <c r="GH395" s="211"/>
      <c r="GI395" s="211"/>
      <c r="GJ395" s="211"/>
      <c r="GK395" s="211"/>
      <c r="GL395" s="211"/>
      <c r="GM395" s="211"/>
      <c r="GN395" s="211"/>
      <c r="GO395" s="211"/>
      <c r="GP395" s="211"/>
      <c r="GQ395" s="211"/>
      <c r="GR395" s="211"/>
      <c r="GS395" s="211"/>
      <c r="GT395" s="211"/>
      <c r="GU395" s="211"/>
      <c r="GV395" s="211"/>
      <c r="GW395" s="211"/>
      <c r="GX395" s="211"/>
      <c r="GY395" s="211"/>
      <c r="GZ395" s="211"/>
      <c r="HA395" s="211"/>
      <c r="HB395" s="211"/>
      <c r="HC395" s="211"/>
      <c r="HD395" s="211"/>
      <c r="HE395" s="211"/>
      <c r="HF395" s="211"/>
      <c r="HG395" s="211"/>
      <c r="HH395" s="211"/>
      <c r="HI395" s="211"/>
      <c r="HJ395" s="211"/>
      <c r="HK395" s="211"/>
      <c r="HL395" s="211"/>
      <c r="HM395" s="211"/>
      <c r="HN395" s="195"/>
      <c r="HO395" s="195"/>
      <c r="HP395" s="195"/>
      <c r="HQ395" s="196"/>
      <c r="HR395" s="196"/>
      <c r="HS395" s="196"/>
      <c r="HT395" s="196"/>
      <c r="HU395" s="196"/>
      <c r="HV395" s="196"/>
    </row>
    <row r="396" ht="15.75" customHeight="1">
      <c r="A396" s="190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GD396" s="211"/>
      <c r="GE396" s="211"/>
      <c r="GF396" s="211"/>
      <c r="GG396" s="211"/>
      <c r="GH396" s="211"/>
      <c r="GI396" s="211"/>
      <c r="GJ396" s="211"/>
      <c r="GK396" s="211"/>
      <c r="GL396" s="211"/>
      <c r="GM396" s="211"/>
      <c r="GN396" s="211"/>
      <c r="GO396" s="211"/>
      <c r="GP396" s="211"/>
      <c r="GQ396" s="211"/>
      <c r="GR396" s="211"/>
      <c r="GS396" s="211"/>
      <c r="GT396" s="211"/>
      <c r="GU396" s="211"/>
      <c r="GV396" s="211"/>
      <c r="GW396" s="211"/>
      <c r="GX396" s="211"/>
      <c r="GY396" s="211"/>
      <c r="GZ396" s="211"/>
      <c r="HA396" s="211"/>
      <c r="HB396" s="211"/>
      <c r="HC396" s="211"/>
      <c r="HD396" s="211"/>
      <c r="HE396" s="211"/>
      <c r="HF396" s="211"/>
      <c r="HG396" s="211"/>
      <c r="HH396" s="211"/>
      <c r="HI396" s="211"/>
      <c r="HJ396" s="211"/>
      <c r="HK396" s="211"/>
      <c r="HL396" s="211"/>
      <c r="HM396" s="211"/>
      <c r="HN396" s="195"/>
      <c r="HO396" s="195"/>
      <c r="HP396" s="195"/>
      <c r="HQ396" s="196"/>
      <c r="HR396" s="196"/>
      <c r="HS396" s="196"/>
      <c r="HT396" s="196"/>
      <c r="HU396" s="196"/>
      <c r="HV396" s="196"/>
    </row>
    <row r="397" ht="15.75" customHeight="1">
      <c r="A397" s="190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GD397" s="211"/>
      <c r="GE397" s="211"/>
      <c r="GF397" s="211"/>
      <c r="GG397" s="211"/>
      <c r="GH397" s="211"/>
      <c r="GI397" s="211"/>
      <c r="GJ397" s="211"/>
      <c r="GK397" s="211"/>
      <c r="GL397" s="211"/>
      <c r="GM397" s="211"/>
      <c r="GN397" s="211"/>
      <c r="GO397" s="211"/>
      <c r="GP397" s="211"/>
      <c r="GQ397" s="211"/>
      <c r="GR397" s="211"/>
      <c r="GS397" s="211"/>
      <c r="GT397" s="211"/>
      <c r="GU397" s="211"/>
      <c r="GV397" s="211"/>
      <c r="GW397" s="211"/>
      <c r="GX397" s="211"/>
      <c r="GY397" s="211"/>
      <c r="GZ397" s="211"/>
      <c r="HA397" s="211"/>
      <c r="HB397" s="211"/>
      <c r="HC397" s="211"/>
      <c r="HD397" s="211"/>
      <c r="HE397" s="211"/>
      <c r="HF397" s="211"/>
      <c r="HG397" s="211"/>
      <c r="HH397" s="211"/>
      <c r="HI397" s="211"/>
      <c r="HJ397" s="211"/>
      <c r="HK397" s="211"/>
      <c r="HL397" s="211"/>
      <c r="HM397" s="211"/>
      <c r="HN397" s="195"/>
      <c r="HO397" s="195"/>
      <c r="HP397" s="195"/>
      <c r="HQ397" s="196"/>
      <c r="HR397" s="196"/>
      <c r="HS397" s="196"/>
      <c r="HT397" s="196"/>
      <c r="HU397" s="196"/>
      <c r="HV397" s="196"/>
    </row>
    <row r="398" ht="15.75" customHeight="1">
      <c r="A398" s="190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GD398" s="211"/>
      <c r="GE398" s="211"/>
      <c r="GF398" s="211"/>
      <c r="GG398" s="211"/>
      <c r="GH398" s="211"/>
      <c r="GI398" s="211"/>
      <c r="GJ398" s="211"/>
      <c r="GK398" s="211"/>
      <c r="GL398" s="211"/>
      <c r="GM398" s="211"/>
      <c r="GN398" s="211"/>
      <c r="GO398" s="211"/>
      <c r="GP398" s="211"/>
      <c r="GQ398" s="211"/>
      <c r="GR398" s="211"/>
      <c r="GS398" s="211"/>
      <c r="GT398" s="211"/>
      <c r="GU398" s="211"/>
      <c r="GV398" s="211"/>
      <c r="GW398" s="211"/>
      <c r="GX398" s="211"/>
      <c r="GY398" s="211"/>
      <c r="GZ398" s="211"/>
      <c r="HA398" s="211"/>
      <c r="HB398" s="211"/>
      <c r="HC398" s="211"/>
      <c r="HD398" s="211"/>
      <c r="HE398" s="211"/>
      <c r="HF398" s="211"/>
      <c r="HG398" s="211"/>
      <c r="HH398" s="211"/>
      <c r="HI398" s="211"/>
      <c r="HJ398" s="211"/>
      <c r="HK398" s="211"/>
      <c r="HL398" s="211"/>
      <c r="HM398" s="211"/>
      <c r="HN398" s="195"/>
      <c r="HO398" s="195"/>
      <c r="HP398" s="195"/>
      <c r="HQ398" s="196"/>
      <c r="HR398" s="196"/>
      <c r="HS398" s="196"/>
      <c r="HT398" s="196"/>
      <c r="HU398" s="196"/>
      <c r="HV398" s="196"/>
    </row>
    <row r="399" ht="15.75" customHeight="1">
      <c r="A399" s="190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GD399" s="211"/>
      <c r="GE399" s="211"/>
      <c r="GF399" s="211"/>
      <c r="GG399" s="211"/>
      <c r="GH399" s="211"/>
      <c r="GI399" s="211"/>
      <c r="GJ399" s="211"/>
      <c r="GK399" s="211"/>
      <c r="GL399" s="211"/>
      <c r="GM399" s="211"/>
      <c r="GN399" s="211"/>
      <c r="GO399" s="211"/>
      <c r="GP399" s="211"/>
      <c r="GQ399" s="211"/>
      <c r="GR399" s="211"/>
      <c r="GS399" s="211"/>
      <c r="GT399" s="211"/>
      <c r="GU399" s="211"/>
      <c r="GV399" s="211"/>
      <c r="GW399" s="211"/>
      <c r="GX399" s="211"/>
      <c r="GY399" s="211"/>
      <c r="GZ399" s="211"/>
      <c r="HA399" s="211"/>
      <c r="HB399" s="211"/>
      <c r="HC399" s="211"/>
      <c r="HD399" s="211"/>
      <c r="HE399" s="211"/>
      <c r="HF399" s="211"/>
      <c r="HG399" s="211"/>
      <c r="HH399" s="211"/>
      <c r="HI399" s="211"/>
      <c r="HJ399" s="211"/>
      <c r="HK399" s="211"/>
      <c r="HL399" s="211"/>
      <c r="HM399" s="211"/>
      <c r="HN399" s="195"/>
      <c r="HO399" s="195"/>
      <c r="HP399" s="195"/>
      <c r="HQ399" s="196"/>
      <c r="HR399" s="196"/>
      <c r="HS399" s="196"/>
      <c r="HT399" s="196"/>
      <c r="HU399" s="196"/>
      <c r="HV399" s="196"/>
    </row>
    <row r="400" ht="15.75" customHeight="1">
      <c r="A400" s="190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GD400" s="211"/>
      <c r="GE400" s="211"/>
      <c r="GF400" s="211"/>
      <c r="GG400" s="211"/>
      <c r="GH400" s="211"/>
      <c r="GI400" s="211"/>
      <c r="GJ400" s="211"/>
      <c r="GK400" s="211"/>
      <c r="GL400" s="211"/>
      <c r="GM400" s="211"/>
      <c r="GN400" s="211"/>
      <c r="GO400" s="211"/>
      <c r="GP400" s="211"/>
      <c r="GQ400" s="211"/>
      <c r="GR400" s="211"/>
      <c r="GS400" s="211"/>
      <c r="GT400" s="211"/>
      <c r="GU400" s="211"/>
      <c r="GV400" s="211"/>
      <c r="GW400" s="211"/>
      <c r="GX400" s="211"/>
      <c r="GY400" s="211"/>
      <c r="GZ400" s="211"/>
      <c r="HA400" s="211"/>
      <c r="HB400" s="211"/>
      <c r="HC400" s="211"/>
      <c r="HD400" s="211"/>
      <c r="HE400" s="211"/>
      <c r="HF400" s="211"/>
      <c r="HG400" s="211"/>
      <c r="HH400" s="211"/>
      <c r="HI400" s="211"/>
      <c r="HJ400" s="211"/>
      <c r="HK400" s="211"/>
      <c r="HL400" s="211"/>
      <c r="HM400" s="211"/>
      <c r="HN400" s="195"/>
      <c r="HO400" s="195"/>
      <c r="HP400" s="195"/>
      <c r="HQ400" s="196"/>
      <c r="HR400" s="196"/>
      <c r="HS400" s="196"/>
      <c r="HT400" s="196"/>
      <c r="HU400" s="196"/>
      <c r="HV400" s="196"/>
    </row>
    <row r="401" ht="15.75" customHeight="1">
      <c r="A401" s="190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GD401" s="211"/>
      <c r="GE401" s="211"/>
      <c r="GF401" s="211"/>
      <c r="GG401" s="211"/>
      <c r="GH401" s="211"/>
      <c r="GI401" s="211"/>
      <c r="GJ401" s="211"/>
      <c r="GK401" s="211"/>
      <c r="GL401" s="211"/>
      <c r="GM401" s="211"/>
      <c r="GN401" s="211"/>
      <c r="GO401" s="211"/>
      <c r="GP401" s="211"/>
      <c r="GQ401" s="211"/>
      <c r="GR401" s="211"/>
      <c r="GS401" s="211"/>
      <c r="GT401" s="211"/>
      <c r="GU401" s="211"/>
      <c r="GV401" s="211"/>
      <c r="GW401" s="211"/>
      <c r="GX401" s="211"/>
      <c r="GY401" s="211"/>
      <c r="GZ401" s="211"/>
      <c r="HA401" s="211"/>
      <c r="HB401" s="211"/>
      <c r="HC401" s="211"/>
      <c r="HD401" s="211"/>
      <c r="HE401" s="211"/>
      <c r="HF401" s="211"/>
      <c r="HG401" s="211"/>
      <c r="HH401" s="211"/>
      <c r="HI401" s="211"/>
      <c r="HJ401" s="211"/>
      <c r="HK401" s="211"/>
      <c r="HL401" s="211"/>
      <c r="HM401" s="211"/>
      <c r="HN401" s="195"/>
      <c r="HO401" s="195"/>
      <c r="HP401" s="195"/>
      <c r="HQ401" s="196"/>
      <c r="HR401" s="196"/>
      <c r="HS401" s="196"/>
      <c r="HT401" s="196"/>
      <c r="HU401" s="196"/>
      <c r="HV401" s="196"/>
    </row>
    <row r="402" ht="15.75" customHeight="1">
      <c r="A402" s="190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GD402" s="211"/>
      <c r="GE402" s="211"/>
      <c r="GF402" s="211"/>
      <c r="GG402" s="211"/>
      <c r="GH402" s="211"/>
      <c r="GI402" s="211"/>
      <c r="GJ402" s="211"/>
      <c r="GK402" s="211"/>
      <c r="GL402" s="211"/>
      <c r="GM402" s="211"/>
      <c r="GN402" s="211"/>
      <c r="GO402" s="211"/>
      <c r="GP402" s="211"/>
      <c r="GQ402" s="211"/>
      <c r="GR402" s="211"/>
      <c r="GS402" s="211"/>
      <c r="GT402" s="211"/>
      <c r="GU402" s="211"/>
      <c r="GV402" s="211"/>
      <c r="GW402" s="211"/>
      <c r="GX402" s="211"/>
      <c r="GY402" s="211"/>
      <c r="GZ402" s="211"/>
      <c r="HA402" s="211"/>
      <c r="HB402" s="211"/>
      <c r="HC402" s="211"/>
      <c r="HD402" s="211"/>
      <c r="HE402" s="211"/>
      <c r="HF402" s="211"/>
      <c r="HG402" s="211"/>
      <c r="HH402" s="211"/>
      <c r="HI402" s="211"/>
      <c r="HJ402" s="211"/>
      <c r="HK402" s="211"/>
      <c r="HL402" s="211"/>
      <c r="HM402" s="211"/>
      <c r="HN402" s="195"/>
      <c r="HO402" s="195"/>
      <c r="HP402" s="195"/>
      <c r="HQ402" s="196"/>
      <c r="HR402" s="196"/>
      <c r="HS402" s="196"/>
      <c r="HT402" s="196"/>
      <c r="HU402" s="196"/>
      <c r="HV402" s="196"/>
    </row>
    <row r="403" ht="15.75" customHeight="1">
      <c r="A403" s="190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GD403" s="211"/>
      <c r="GE403" s="211"/>
      <c r="GF403" s="211"/>
      <c r="GG403" s="211"/>
      <c r="GH403" s="211"/>
      <c r="GI403" s="211"/>
      <c r="GJ403" s="211"/>
      <c r="GK403" s="211"/>
      <c r="GL403" s="211"/>
      <c r="GM403" s="211"/>
      <c r="GN403" s="211"/>
      <c r="GO403" s="211"/>
      <c r="GP403" s="211"/>
      <c r="GQ403" s="211"/>
      <c r="GR403" s="211"/>
      <c r="GS403" s="211"/>
      <c r="GT403" s="211"/>
      <c r="GU403" s="211"/>
      <c r="GV403" s="211"/>
      <c r="GW403" s="211"/>
      <c r="GX403" s="211"/>
      <c r="GY403" s="211"/>
      <c r="GZ403" s="211"/>
      <c r="HA403" s="211"/>
      <c r="HB403" s="211"/>
      <c r="HC403" s="211"/>
      <c r="HD403" s="211"/>
      <c r="HE403" s="211"/>
      <c r="HF403" s="211"/>
      <c r="HG403" s="211"/>
      <c r="HH403" s="211"/>
      <c r="HI403" s="211"/>
      <c r="HJ403" s="211"/>
      <c r="HK403" s="211"/>
      <c r="HL403" s="211"/>
      <c r="HM403" s="211"/>
      <c r="HN403" s="195"/>
      <c r="HO403" s="195"/>
      <c r="HP403" s="195"/>
      <c r="HQ403" s="196"/>
      <c r="HR403" s="196"/>
      <c r="HS403" s="196"/>
      <c r="HT403" s="196"/>
      <c r="HU403" s="196"/>
      <c r="HV403" s="196"/>
    </row>
    <row r="404" ht="15.75" customHeight="1">
      <c r="A404" s="190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GD404" s="211"/>
      <c r="GE404" s="211"/>
      <c r="GF404" s="211"/>
      <c r="GG404" s="211"/>
      <c r="GH404" s="211"/>
      <c r="GI404" s="211"/>
      <c r="GJ404" s="211"/>
      <c r="GK404" s="211"/>
      <c r="GL404" s="211"/>
      <c r="GM404" s="211"/>
      <c r="GN404" s="211"/>
      <c r="GO404" s="211"/>
      <c r="GP404" s="211"/>
      <c r="GQ404" s="211"/>
      <c r="GR404" s="211"/>
      <c r="GS404" s="211"/>
      <c r="GT404" s="211"/>
      <c r="GU404" s="211"/>
      <c r="GV404" s="211"/>
      <c r="GW404" s="211"/>
      <c r="GX404" s="211"/>
      <c r="GY404" s="211"/>
      <c r="GZ404" s="211"/>
      <c r="HA404" s="211"/>
      <c r="HB404" s="211"/>
      <c r="HC404" s="211"/>
      <c r="HD404" s="211"/>
      <c r="HE404" s="211"/>
      <c r="HF404" s="211"/>
      <c r="HG404" s="211"/>
      <c r="HH404" s="211"/>
      <c r="HI404" s="211"/>
      <c r="HJ404" s="211"/>
      <c r="HK404" s="211"/>
      <c r="HL404" s="211"/>
      <c r="HM404" s="211"/>
      <c r="HN404" s="195"/>
      <c r="HO404" s="195"/>
      <c r="HP404" s="195"/>
      <c r="HQ404" s="196"/>
      <c r="HR404" s="196"/>
      <c r="HS404" s="196"/>
      <c r="HT404" s="196"/>
      <c r="HU404" s="196"/>
      <c r="HV404" s="196"/>
    </row>
    <row r="405" ht="15.75" customHeight="1">
      <c r="A405" s="190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GD405" s="211"/>
      <c r="GE405" s="211"/>
      <c r="GF405" s="211"/>
      <c r="GG405" s="211"/>
      <c r="GH405" s="211"/>
      <c r="GI405" s="211"/>
      <c r="GJ405" s="211"/>
      <c r="GK405" s="211"/>
      <c r="GL405" s="211"/>
      <c r="GM405" s="211"/>
      <c r="GN405" s="211"/>
      <c r="GO405" s="211"/>
      <c r="GP405" s="211"/>
      <c r="GQ405" s="211"/>
      <c r="GR405" s="211"/>
      <c r="GS405" s="211"/>
      <c r="GT405" s="211"/>
      <c r="GU405" s="211"/>
      <c r="GV405" s="211"/>
      <c r="GW405" s="211"/>
      <c r="GX405" s="211"/>
      <c r="GY405" s="211"/>
      <c r="GZ405" s="211"/>
      <c r="HA405" s="211"/>
      <c r="HB405" s="211"/>
      <c r="HC405" s="211"/>
      <c r="HD405" s="211"/>
      <c r="HE405" s="211"/>
      <c r="HF405" s="211"/>
      <c r="HG405" s="211"/>
      <c r="HH405" s="211"/>
      <c r="HI405" s="211"/>
      <c r="HJ405" s="211"/>
      <c r="HK405" s="211"/>
      <c r="HL405" s="211"/>
      <c r="HM405" s="211"/>
      <c r="HN405" s="195"/>
      <c r="HO405" s="195"/>
      <c r="HP405" s="195"/>
      <c r="HQ405" s="196"/>
      <c r="HR405" s="196"/>
      <c r="HS405" s="196"/>
      <c r="HT405" s="196"/>
      <c r="HU405" s="196"/>
      <c r="HV405" s="196"/>
    </row>
    <row r="406" ht="15.75" customHeight="1">
      <c r="A406" s="190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GD406" s="211"/>
      <c r="GE406" s="211"/>
      <c r="GF406" s="211"/>
      <c r="GG406" s="211"/>
      <c r="GH406" s="211"/>
      <c r="GI406" s="211"/>
      <c r="GJ406" s="211"/>
      <c r="GK406" s="211"/>
      <c r="GL406" s="211"/>
      <c r="GM406" s="211"/>
      <c r="GN406" s="211"/>
      <c r="GO406" s="211"/>
      <c r="GP406" s="211"/>
      <c r="GQ406" s="211"/>
      <c r="GR406" s="211"/>
      <c r="GS406" s="211"/>
      <c r="GT406" s="211"/>
      <c r="GU406" s="211"/>
      <c r="GV406" s="211"/>
      <c r="GW406" s="211"/>
      <c r="GX406" s="211"/>
      <c r="GY406" s="211"/>
      <c r="GZ406" s="211"/>
      <c r="HA406" s="211"/>
      <c r="HB406" s="211"/>
      <c r="HC406" s="211"/>
      <c r="HD406" s="211"/>
      <c r="HE406" s="211"/>
      <c r="HF406" s="211"/>
      <c r="HG406" s="211"/>
      <c r="HH406" s="211"/>
      <c r="HI406" s="211"/>
      <c r="HJ406" s="211"/>
      <c r="HK406" s="211"/>
      <c r="HL406" s="211"/>
      <c r="HM406" s="211"/>
      <c r="HN406" s="195"/>
      <c r="HO406" s="195"/>
      <c r="HP406" s="195"/>
      <c r="HQ406" s="196"/>
      <c r="HR406" s="196"/>
      <c r="HS406" s="196"/>
      <c r="HT406" s="196"/>
      <c r="HU406" s="196"/>
      <c r="HV406" s="196"/>
    </row>
    <row r="407" ht="15.75" customHeight="1">
      <c r="A407" s="190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GD407" s="211"/>
      <c r="GE407" s="211"/>
      <c r="GF407" s="211"/>
      <c r="GG407" s="211"/>
      <c r="GH407" s="211"/>
      <c r="GI407" s="211"/>
      <c r="GJ407" s="211"/>
      <c r="GK407" s="211"/>
      <c r="GL407" s="211"/>
      <c r="GM407" s="211"/>
      <c r="GN407" s="211"/>
      <c r="GO407" s="211"/>
      <c r="GP407" s="211"/>
      <c r="GQ407" s="211"/>
      <c r="GR407" s="211"/>
      <c r="GS407" s="211"/>
      <c r="GT407" s="211"/>
      <c r="GU407" s="211"/>
      <c r="GV407" s="211"/>
      <c r="GW407" s="211"/>
      <c r="GX407" s="211"/>
      <c r="GY407" s="211"/>
      <c r="GZ407" s="211"/>
      <c r="HA407" s="211"/>
      <c r="HB407" s="211"/>
      <c r="HC407" s="211"/>
      <c r="HD407" s="211"/>
      <c r="HE407" s="211"/>
      <c r="HF407" s="211"/>
      <c r="HG407" s="211"/>
      <c r="HH407" s="211"/>
      <c r="HI407" s="211"/>
      <c r="HJ407" s="211"/>
      <c r="HK407" s="211"/>
      <c r="HL407" s="211"/>
      <c r="HM407" s="211"/>
      <c r="HN407" s="195"/>
      <c r="HO407" s="195"/>
      <c r="HP407" s="195"/>
      <c r="HQ407" s="196"/>
      <c r="HR407" s="196"/>
      <c r="HS407" s="196"/>
      <c r="HT407" s="196"/>
      <c r="HU407" s="196"/>
      <c r="HV407" s="196"/>
    </row>
    <row r="408" ht="15.75" customHeight="1">
      <c r="A408" s="190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GD408" s="211"/>
      <c r="GE408" s="211"/>
      <c r="GF408" s="211"/>
      <c r="GG408" s="211"/>
      <c r="GH408" s="211"/>
      <c r="GI408" s="211"/>
      <c r="GJ408" s="211"/>
      <c r="GK408" s="211"/>
      <c r="GL408" s="211"/>
      <c r="GM408" s="211"/>
      <c r="GN408" s="211"/>
      <c r="GO408" s="211"/>
      <c r="GP408" s="211"/>
      <c r="GQ408" s="211"/>
      <c r="GR408" s="211"/>
      <c r="GS408" s="211"/>
      <c r="GT408" s="211"/>
      <c r="GU408" s="211"/>
      <c r="GV408" s="211"/>
      <c r="GW408" s="211"/>
      <c r="GX408" s="211"/>
      <c r="GY408" s="211"/>
      <c r="GZ408" s="211"/>
      <c r="HA408" s="211"/>
      <c r="HB408" s="211"/>
      <c r="HC408" s="211"/>
      <c r="HD408" s="211"/>
      <c r="HE408" s="211"/>
      <c r="HF408" s="211"/>
      <c r="HG408" s="211"/>
      <c r="HH408" s="211"/>
      <c r="HI408" s="211"/>
      <c r="HJ408" s="211"/>
      <c r="HK408" s="211"/>
      <c r="HL408" s="211"/>
      <c r="HM408" s="211"/>
      <c r="HN408" s="195"/>
      <c r="HO408" s="195"/>
      <c r="HP408" s="195"/>
      <c r="HQ408" s="196"/>
      <c r="HR408" s="196"/>
      <c r="HS408" s="196"/>
      <c r="HT408" s="196"/>
      <c r="HU408" s="196"/>
      <c r="HV408" s="196"/>
    </row>
    <row r="409" ht="15.75" customHeight="1">
      <c r="A409" s="190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GD409" s="211"/>
      <c r="GE409" s="211"/>
      <c r="GF409" s="211"/>
      <c r="GG409" s="211"/>
      <c r="GH409" s="211"/>
      <c r="GI409" s="211"/>
      <c r="GJ409" s="211"/>
      <c r="GK409" s="211"/>
      <c r="GL409" s="211"/>
      <c r="GM409" s="211"/>
      <c r="GN409" s="211"/>
      <c r="GO409" s="211"/>
      <c r="GP409" s="211"/>
      <c r="GQ409" s="211"/>
      <c r="GR409" s="211"/>
      <c r="GS409" s="211"/>
      <c r="GT409" s="211"/>
      <c r="GU409" s="211"/>
      <c r="GV409" s="211"/>
      <c r="GW409" s="211"/>
      <c r="GX409" s="211"/>
      <c r="GY409" s="211"/>
      <c r="GZ409" s="211"/>
      <c r="HA409" s="211"/>
      <c r="HB409" s="211"/>
      <c r="HC409" s="211"/>
      <c r="HD409" s="211"/>
      <c r="HE409" s="211"/>
      <c r="HF409" s="211"/>
      <c r="HG409" s="211"/>
      <c r="HH409" s="211"/>
      <c r="HI409" s="211"/>
      <c r="HJ409" s="211"/>
      <c r="HK409" s="211"/>
      <c r="HL409" s="211"/>
      <c r="HM409" s="211"/>
      <c r="HN409" s="195"/>
      <c r="HO409" s="195"/>
      <c r="HP409" s="195"/>
      <c r="HQ409" s="196"/>
      <c r="HR409" s="196"/>
      <c r="HS409" s="196"/>
      <c r="HT409" s="196"/>
      <c r="HU409" s="196"/>
      <c r="HV409" s="196"/>
    </row>
    <row r="410" ht="15.75" customHeight="1">
      <c r="A410" s="190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GD410" s="211"/>
      <c r="GE410" s="211"/>
      <c r="GF410" s="211"/>
      <c r="GG410" s="211"/>
      <c r="GH410" s="211"/>
      <c r="GI410" s="211"/>
      <c r="GJ410" s="211"/>
      <c r="GK410" s="211"/>
      <c r="GL410" s="211"/>
      <c r="GM410" s="211"/>
      <c r="GN410" s="211"/>
      <c r="GO410" s="211"/>
      <c r="GP410" s="211"/>
      <c r="GQ410" s="211"/>
      <c r="GR410" s="211"/>
      <c r="GS410" s="211"/>
      <c r="GT410" s="211"/>
      <c r="GU410" s="211"/>
      <c r="GV410" s="211"/>
      <c r="GW410" s="211"/>
      <c r="GX410" s="211"/>
      <c r="GY410" s="211"/>
      <c r="GZ410" s="211"/>
      <c r="HA410" s="211"/>
      <c r="HB410" s="211"/>
      <c r="HC410" s="211"/>
      <c r="HD410" s="211"/>
      <c r="HE410" s="211"/>
      <c r="HF410" s="211"/>
      <c r="HG410" s="211"/>
      <c r="HH410" s="211"/>
      <c r="HI410" s="211"/>
      <c r="HJ410" s="211"/>
      <c r="HK410" s="211"/>
      <c r="HL410" s="211"/>
      <c r="HM410" s="211"/>
      <c r="HN410" s="195"/>
      <c r="HO410" s="195"/>
      <c r="HP410" s="195"/>
      <c r="HQ410" s="196"/>
      <c r="HR410" s="196"/>
      <c r="HS410" s="196"/>
      <c r="HT410" s="196"/>
      <c r="HU410" s="196"/>
      <c r="HV410" s="196"/>
    </row>
    <row r="411" ht="15.75" customHeight="1">
      <c r="A411" s="190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GD411" s="211"/>
      <c r="GE411" s="211"/>
      <c r="GF411" s="211"/>
      <c r="GG411" s="211"/>
      <c r="GH411" s="211"/>
      <c r="GI411" s="211"/>
      <c r="GJ411" s="211"/>
      <c r="GK411" s="211"/>
      <c r="GL411" s="211"/>
      <c r="GM411" s="211"/>
      <c r="GN411" s="211"/>
      <c r="GO411" s="211"/>
      <c r="GP411" s="211"/>
      <c r="GQ411" s="211"/>
      <c r="GR411" s="211"/>
      <c r="GS411" s="211"/>
      <c r="GT411" s="211"/>
      <c r="GU411" s="211"/>
      <c r="GV411" s="211"/>
      <c r="GW411" s="211"/>
      <c r="GX411" s="211"/>
      <c r="GY411" s="211"/>
      <c r="GZ411" s="211"/>
      <c r="HA411" s="211"/>
      <c r="HB411" s="211"/>
      <c r="HC411" s="211"/>
      <c r="HD411" s="211"/>
      <c r="HE411" s="211"/>
      <c r="HF411" s="211"/>
      <c r="HG411" s="211"/>
      <c r="HH411" s="211"/>
      <c r="HI411" s="211"/>
      <c r="HJ411" s="211"/>
      <c r="HK411" s="211"/>
      <c r="HL411" s="211"/>
      <c r="HM411" s="211"/>
      <c r="HN411" s="195"/>
      <c r="HO411" s="195"/>
      <c r="HP411" s="195"/>
      <c r="HQ411" s="196"/>
      <c r="HR411" s="196"/>
      <c r="HS411" s="196"/>
      <c r="HT411" s="196"/>
      <c r="HU411" s="196"/>
      <c r="HV411" s="196"/>
    </row>
    <row r="412" ht="15.75" customHeight="1">
      <c r="A412" s="190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GD412" s="211"/>
      <c r="GE412" s="211"/>
      <c r="GF412" s="211"/>
      <c r="GG412" s="211"/>
      <c r="GH412" s="211"/>
      <c r="GI412" s="211"/>
      <c r="GJ412" s="211"/>
      <c r="GK412" s="211"/>
      <c r="GL412" s="211"/>
      <c r="GM412" s="211"/>
      <c r="GN412" s="211"/>
      <c r="GO412" s="211"/>
      <c r="GP412" s="211"/>
      <c r="GQ412" s="211"/>
      <c r="GR412" s="211"/>
      <c r="GS412" s="211"/>
      <c r="GT412" s="211"/>
      <c r="GU412" s="211"/>
      <c r="GV412" s="211"/>
      <c r="GW412" s="211"/>
      <c r="GX412" s="211"/>
      <c r="GY412" s="211"/>
      <c r="GZ412" s="211"/>
      <c r="HA412" s="211"/>
      <c r="HB412" s="211"/>
      <c r="HC412" s="211"/>
      <c r="HD412" s="211"/>
      <c r="HE412" s="211"/>
      <c r="HF412" s="211"/>
      <c r="HG412" s="211"/>
      <c r="HH412" s="211"/>
      <c r="HI412" s="211"/>
      <c r="HJ412" s="211"/>
      <c r="HK412" s="211"/>
      <c r="HL412" s="211"/>
      <c r="HM412" s="211"/>
      <c r="HN412" s="195"/>
      <c r="HO412" s="195"/>
      <c r="HP412" s="195"/>
      <c r="HQ412" s="196"/>
      <c r="HR412" s="196"/>
      <c r="HS412" s="196"/>
      <c r="HT412" s="196"/>
      <c r="HU412" s="196"/>
      <c r="HV412" s="196"/>
    </row>
    <row r="413" ht="15.75" customHeight="1">
      <c r="A413" s="190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GD413" s="211"/>
      <c r="GE413" s="211"/>
      <c r="GF413" s="211"/>
      <c r="GG413" s="211"/>
      <c r="GH413" s="211"/>
      <c r="GI413" s="211"/>
      <c r="GJ413" s="211"/>
      <c r="GK413" s="211"/>
      <c r="GL413" s="211"/>
      <c r="GM413" s="211"/>
      <c r="GN413" s="211"/>
      <c r="GO413" s="211"/>
      <c r="GP413" s="211"/>
      <c r="GQ413" s="211"/>
      <c r="GR413" s="211"/>
      <c r="GS413" s="211"/>
      <c r="GT413" s="211"/>
      <c r="GU413" s="211"/>
      <c r="GV413" s="211"/>
      <c r="GW413" s="211"/>
      <c r="GX413" s="211"/>
      <c r="GY413" s="211"/>
      <c r="GZ413" s="211"/>
      <c r="HA413" s="211"/>
      <c r="HB413" s="211"/>
      <c r="HC413" s="211"/>
      <c r="HD413" s="211"/>
      <c r="HE413" s="211"/>
      <c r="HF413" s="211"/>
      <c r="HG413" s="211"/>
      <c r="HH413" s="211"/>
      <c r="HI413" s="211"/>
      <c r="HJ413" s="211"/>
      <c r="HK413" s="211"/>
      <c r="HL413" s="211"/>
      <c r="HM413" s="211"/>
      <c r="HN413" s="195"/>
      <c r="HO413" s="195"/>
      <c r="HP413" s="195"/>
      <c r="HQ413" s="196"/>
      <c r="HR413" s="196"/>
      <c r="HS413" s="196"/>
      <c r="HT413" s="196"/>
      <c r="HU413" s="196"/>
      <c r="HV413" s="196"/>
    </row>
    <row r="414" ht="15.75" customHeight="1">
      <c r="A414" s="190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GD414" s="211"/>
      <c r="GE414" s="211"/>
      <c r="GF414" s="211"/>
      <c r="GG414" s="211"/>
      <c r="GH414" s="211"/>
      <c r="GI414" s="211"/>
      <c r="GJ414" s="211"/>
      <c r="GK414" s="211"/>
      <c r="GL414" s="211"/>
      <c r="GM414" s="211"/>
      <c r="GN414" s="211"/>
      <c r="GO414" s="211"/>
      <c r="GP414" s="211"/>
      <c r="GQ414" s="211"/>
      <c r="GR414" s="211"/>
      <c r="GS414" s="211"/>
      <c r="GT414" s="211"/>
      <c r="GU414" s="211"/>
      <c r="GV414" s="211"/>
      <c r="GW414" s="211"/>
      <c r="GX414" s="211"/>
      <c r="GY414" s="211"/>
      <c r="GZ414" s="211"/>
      <c r="HA414" s="211"/>
      <c r="HB414" s="211"/>
      <c r="HC414" s="211"/>
      <c r="HD414" s="211"/>
      <c r="HE414" s="211"/>
      <c r="HF414" s="211"/>
      <c r="HG414" s="211"/>
      <c r="HH414" s="211"/>
      <c r="HI414" s="211"/>
      <c r="HJ414" s="211"/>
      <c r="HK414" s="211"/>
      <c r="HL414" s="211"/>
      <c r="HM414" s="211"/>
      <c r="HN414" s="195"/>
      <c r="HO414" s="195"/>
      <c r="HP414" s="195"/>
      <c r="HQ414" s="196"/>
      <c r="HR414" s="196"/>
      <c r="HS414" s="196"/>
      <c r="HT414" s="196"/>
      <c r="HU414" s="196"/>
      <c r="HV414" s="196"/>
    </row>
    <row r="415" ht="15.75" customHeight="1">
      <c r="A415" s="190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GD415" s="211"/>
      <c r="GE415" s="211"/>
      <c r="GF415" s="211"/>
      <c r="GG415" s="211"/>
      <c r="GH415" s="211"/>
      <c r="GI415" s="211"/>
      <c r="GJ415" s="211"/>
      <c r="GK415" s="211"/>
      <c r="GL415" s="211"/>
      <c r="GM415" s="211"/>
      <c r="GN415" s="211"/>
      <c r="GO415" s="211"/>
      <c r="GP415" s="211"/>
      <c r="GQ415" s="211"/>
      <c r="GR415" s="211"/>
      <c r="GS415" s="211"/>
      <c r="GT415" s="211"/>
      <c r="GU415" s="211"/>
      <c r="GV415" s="211"/>
      <c r="GW415" s="211"/>
      <c r="GX415" s="211"/>
      <c r="GY415" s="211"/>
      <c r="GZ415" s="211"/>
      <c r="HA415" s="211"/>
      <c r="HB415" s="211"/>
      <c r="HC415" s="211"/>
      <c r="HD415" s="211"/>
      <c r="HE415" s="211"/>
      <c r="HF415" s="211"/>
      <c r="HG415" s="211"/>
      <c r="HH415" s="211"/>
      <c r="HI415" s="211"/>
      <c r="HJ415" s="211"/>
      <c r="HK415" s="211"/>
      <c r="HL415" s="211"/>
      <c r="HM415" s="211"/>
      <c r="HN415" s="195"/>
      <c r="HO415" s="195"/>
      <c r="HP415" s="195"/>
      <c r="HQ415" s="196"/>
      <c r="HR415" s="196"/>
      <c r="HS415" s="196"/>
      <c r="HT415" s="196"/>
      <c r="HU415" s="196"/>
      <c r="HV415" s="196"/>
    </row>
    <row r="416" ht="15.75" customHeight="1">
      <c r="A416" s="190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GD416" s="211"/>
      <c r="GE416" s="211"/>
      <c r="GF416" s="211"/>
      <c r="GG416" s="211"/>
      <c r="GH416" s="211"/>
      <c r="GI416" s="211"/>
      <c r="GJ416" s="211"/>
      <c r="GK416" s="211"/>
      <c r="GL416" s="211"/>
      <c r="GM416" s="211"/>
      <c r="GN416" s="211"/>
      <c r="GO416" s="211"/>
      <c r="GP416" s="211"/>
      <c r="GQ416" s="211"/>
      <c r="GR416" s="211"/>
      <c r="GS416" s="211"/>
      <c r="GT416" s="211"/>
      <c r="GU416" s="211"/>
      <c r="GV416" s="211"/>
      <c r="GW416" s="211"/>
      <c r="GX416" s="211"/>
      <c r="GY416" s="211"/>
      <c r="GZ416" s="211"/>
      <c r="HA416" s="211"/>
      <c r="HB416" s="211"/>
      <c r="HC416" s="211"/>
      <c r="HD416" s="211"/>
      <c r="HE416" s="211"/>
      <c r="HF416" s="211"/>
      <c r="HG416" s="211"/>
      <c r="HH416" s="211"/>
      <c r="HI416" s="211"/>
      <c r="HJ416" s="211"/>
      <c r="HK416" s="211"/>
      <c r="HL416" s="211"/>
      <c r="HM416" s="211"/>
      <c r="HN416" s="195"/>
      <c r="HO416" s="195"/>
      <c r="HP416" s="195"/>
      <c r="HQ416" s="196"/>
      <c r="HR416" s="196"/>
      <c r="HS416" s="196"/>
      <c r="HT416" s="196"/>
      <c r="HU416" s="196"/>
      <c r="HV416" s="196"/>
    </row>
    <row r="417" ht="15.75" customHeight="1">
      <c r="A417" s="190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GD417" s="211"/>
      <c r="GE417" s="211"/>
      <c r="GF417" s="211"/>
      <c r="GG417" s="211"/>
      <c r="GH417" s="211"/>
      <c r="GI417" s="211"/>
      <c r="GJ417" s="211"/>
      <c r="GK417" s="211"/>
      <c r="GL417" s="211"/>
      <c r="GM417" s="211"/>
      <c r="GN417" s="211"/>
      <c r="GO417" s="211"/>
      <c r="GP417" s="211"/>
      <c r="GQ417" s="211"/>
      <c r="GR417" s="211"/>
      <c r="GS417" s="211"/>
      <c r="GT417" s="211"/>
      <c r="GU417" s="211"/>
      <c r="GV417" s="211"/>
      <c r="GW417" s="211"/>
      <c r="GX417" s="211"/>
      <c r="GY417" s="211"/>
      <c r="GZ417" s="211"/>
      <c r="HA417" s="211"/>
      <c r="HB417" s="211"/>
      <c r="HC417" s="211"/>
      <c r="HD417" s="211"/>
      <c r="HE417" s="211"/>
      <c r="HF417" s="211"/>
      <c r="HG417" s="211"/>
      <c r="HH417" s="211"/>
      <c r="HI417" s="211"/>
      <c r="HJ417" s="211"/>
      <c r="HK417" s="211"/>
      <c r="HL417" s="211"/>
      <c r="HM417" s="211"/>
      <c r="HN417" s="195"/>
      <c r="HO417" s="195"/>
      <c r="HP417" s="195"/>
      <c r="HQ417" s="196"/>
      <c r="HR417" s="196"/>
      <c r="HS417" s="196"/>
      <c r="HT417" s="196"/>
      <c r="HU417" s="196"/>
      <c r="HV417" s="196"/>
    </row>
    <row r="418" ht="15.75" customHeight="1">
      <c r="A418" s="190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GD418" s="211"/>
      <c r="GE418" s="211"/>
      <c r="GF418" s="211"/>
      <c r="GG418" s="211"/>
      <c r="GH418" s="211"/>
      <c r="GI418" s="211"/>
      <c r="GJ418" s="211"/>
      <c r="GK418" s="211"/>
      <c r="GL418" s="211"/>
      <c r="GM418" s="211"/>
      <c r="GN418" s="211"/>
      <c r="GO418" s="211"/>
      <c r="GP418" s="211"/>
      <c r="GQ418" s="211"/>
      <c r="GR418" s="211"/>
      <c r="GS418" s="211"/>
      <c r="GT418" s="211"/>
      <c r="GU418" s="211"/>
      <c r="GV418" s="211"/>
      <c r="GW418" s="211"/>
      <c r="GX418" s="211"/>
      <c r="GY418" s="211"/>
      <c r="GZ418" s="211"/>
      <c r="HA418" s="211"/>
      <c r="HB418" s="211"/>
      <c r="HC418" s="211"/>
      <c r="HD418" s="211"/>
      <c r="HE418" s="211"/>
      <c r="HF418" s="211"/>
      <c r="HG418" s="211"/>
      <c r="HH418" s="211"/>
      <c r="HI418" s="211"/>
      <c r="HJ418" s="211"/>
      <c r="HK418" s="211"/>
      <c r="HL418" s="211"/>
      <c r="HM418" s="211"/>
      <c r="HN418" s="195"/>
      <c r="HO418" s="195"/>
      <c r="HP418" s="195"/>
      <c r="HQ418" s="196"/>
      <c r="HR418" s="196"/>
      <c r="HS418" s="196"/>
      <c r="HT418" s="196"/>
      <c r="HU418" s="196"/>
      <c r="HV418" s="196"/>
    </row>
    <row r="419" ht="15.75" customHeight="1">
      <c r="A419" s="190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GD419" s="211"/>
      <c r="GE419" s="211"/>
      <c r="GF419" s="211"/>
      <c r="GG419" s="211"/>
      <c r="GH419" s="211"/>
      <c r="GI419" s="211"/>
      <c r="GJ419" s="211"/>
      <c r="GK419" s="211"/>
      <c r="GL419" s="211"/>
      <c r="GM419" s="211"/>
      <c r="GN419" s="211"/>
      <c r="GO419" s="211"/>
      <c r="GP419" s="211"/>
      <c r="GQ419" s="211"/>
      <c r="GR419" s="211"/>
      <c r="GS419" s="211"/>
      <c r="GT419" s="211"/>
      <c r="GU419" s="211"/>
      <c r="GV419" s="211"/>
      <c r="GW419" s="211"/>
      <c r="GX419" s="211"/>
      <c r="GY419" s="211"/>
      <c r="GZ419" s="211"/>
      <c r="HA419" s="211"/>
      <c r="HB419" s="211"/>
      <c r="HC419" s="211"/>
      <c r="HD419" s="211"/>
      <c r="HE419" s="211"/>
      <c r="HF419" s="211"/>
      <c r="HG419" s="211"/>
      <c r="HH419" s="211"/>
      <c r="HI419" s="211"/>
      <c r="HJ419" s="211"/>
      <c r="HK419" s="211"/>
      <c r="HL419" s="211"/>
      <c r="HM419" s="211"/>
      <c r="HN419" s="195"/>
      <c r="HO419" s="195"/>
      <c r="HP419" s="195"/>
      <c r="HQ419" s="196"/>
      <c r="HR419" s="196"/>
      <c r="HS419" s="196"/>
      <c r="HT419" s="196"/>
      <c r="HU419" s="196"/>
      <c r="HV419" s="196"/>
    </row>
    <row r="420" ht="15.75" customHeight="1">
      <c r="A420" s="190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GD420" s="211"/>
      <c r="GE420" s="211"/>
      <c r="GF420" s="211"/>
      <c r="GG420" s="211"/>
      <c r="GH420" s="211"/>
      <c r="GI420" s="211"/>
      <c r="GJ420" s="211"/>
      <c r="GK420" s="211"/>
      <c r="GL420" s="211"/>
      <c r="GM420" s="211"/>
      <c r="GN420" s="211"/>
      <c r="GO420" s="211"/>
      <c r="GP420" s="211"/>
      <c r="GQ420" s="211"/>
      <c r="GR420" s="211"/>
      <c r="GS420" s="211"/>
      <c r="GT420" s="211"/>
      <c r="GU420" s="211"/>
      <c r="GV420" s="211"/>
      <c r="GW420" s="211"/>
      <c r="GX420" s="211"/>
      <c r="GY420" s="211"/>
      <c r="GZ420" s="211"/>
      <c r="HA420" s="211"/>
      <c r="HB420" s="211"/>
      <c r="HC420" s="211"/>
      <c r="HD420" s="211"/>
      <c r="HE420" s="211"/>
      <c r="HF420" s="211"/>
      <c r="HG420" s="211"/>
      <c r="HH420" s="211"/>
      <c r="HI420" s="211"/>
      <c r="HJ420" s="211"/>
      <c r="HK420" s="211"/>
      <c r="HL420" s="211"/>
      <c r="HM420" s="211"/>
      <c r="HN420" s="195"/>
      <c r="HO420" s="195"/>
      <c r="HP420" s="195"/>
      <c r="HQ420" s="196"/>
      <c r="HR420" s="196"/>
      <c r="HS420" s="196"/>
      <c r="HT420" s="196"/>
      <c r="HU420" s="196"/>
      <c r="HV420" s="196"/>
    </row>
    <row r="421" ht="15.75" customHeight="1">
      <c r="A421" s="190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GD421" s="211"/>
      <c r="GE421" s="211"/>
      <c r="GF421" s="211"/>
      <c r="GG421" s="211"/>
      <c r="GH421" s="211"/>
      <c r="GI421" s="211"/>
      <c r="GJ421" s="211"/>
      <c r="GK421" s="211"/>
      <c r="GL421" s="211"/>
      <c r="GM421" s="211"/>
      <c r="GN421" s="211"/>
      <c r="GO421" s="211"/>
      <c r="GP421" s="211"/>
      <c r="GQ421" s="211"/>
      <c r="GR421" s="211"/>
      <c r="GS421" s="211"/>
      <c r="GT421" s="211"/>
      <c r="GU421" s="211"/>
      <c r="GV421" s="211"/>
      <c r="GW421" s="211"/>
      <c r="GX421" s="211"/>
      <c r="GY421" s="211"/>
      <c r="GZ421" s="211"/>
      <c r="HA421" s="211"/>
      <c r="HB421" s="211"/>
      <c r="HC421" s="211"/>
      <c r="HD421" s="211"/>
      <c r="HE421" s="211"/>
      <c r="HF421" s="211"/>
      <c r="HG421" s="211"/>
      <c r="HH421" s="211"/>
      <c r="HI421" s="211"/>
      <c r="HJ421" s="211"/>
      <c r="HK421" s="211"/>
      <c r="HL421" s="211"/>
      <c r="HM421" s="211"/>
      <c r="HN421" s="195"/>
      <c r="HO421" s="195"/>
      <c r="HP421" s="195"/>
      <c r="HQ421" s="196"/>
      <c r="HR421" s="196"/>
      <c r="HS421" s="196"/>
      <c r="HT421" s="196"/>
      <c r="HU421" s="196"/>
      <c r="HV421" s="196"/>
    </row>
    <row r="422" ht="15.75" customHeight="1">
      <c r="A422" s="190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GD422" s="211"/>
      <c r="GE422" s="211"/>
      <c r="GF422" s="211"/>
      <c r="GG422" s="211"/>
      <c r="GH422" s="211"/>
      <c r="GI422" s="211"/>
      <c r="GJ422" s="211"/>
      <c r="GK422" s="211"/>
      <c r="GL422" s="211"/>
      <c r="GM422" s="211"/>
      <c r="GN422" s="211"/>
      <c r="GO422" s="211"/>
      <c r="GP422" s="211"/>
      <c r="GQ422" s="211"/>
      <c r="GR422" s="211"/>
      <c r="GS422" s="211"/>
      <c r="GT422" s="211"/>
      <c r="GU422" s="211"/>
      <c r="GV422" s="211"/>
      <c r="GW422" s="211"/>
      <c r="GX422" s="211"/>
      <c r="GY422" s="211"/>
      <c r="GZ422" s="211"/>
      <c r="HA422" s="211"/>
      <c r="HB422" s="211"/>
      <c r="HC422" s="211"/>
      <c r="HD422" s="211"/>
      <c r="HE422" s="211"/>
      <c r="HF422" s="211"/>
      <c r="HG422" s="211"/>
      <c r="HH422" s="211"/>
      <c r="HI422" s="211"/>
      <c r="HJ422" s="211"/>
      <c r="HK422" s="211"/>
      <c r="HL422" s="211"/>
      <c r="HM422" s="211"/>
      <c r="HN422" s="195"/>
      <c r="HO422" s="195"/>
      <c r="HP422" s="195"/>
      <c r="HQ422" s="196"/>
      <c r="HR422" s="196"/>
      <c r="HS422" s="196"/>
      <c r="HT422" s="196"/>
      <c r="HU422" s="196"/>
      <c r="HV422" s="196"/>
    </row>
    <row r="423" ht="15.75" customHeight="1">
      <c r="A423" s="190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GD423" s="211"/>
      <c r="GE423" s="211"/>
      <c r="GF423" s="211"/>
      <c r="GG423" s="211"/>
      <c r="GH423" s="211"/>
      <c r="GI423" s="211"/>
      <c r="GJ423" s="211"/>
      <c r="GK423" s="211"/>
      <c r="GL423" s="211"/>
      <c r="GM423" s="211"/>
      <c r="GN423" s="211"/>
      <c r="GO423" s="211"/>
      <c r="GP423" s="211"/>
      <c r="GQ423" s="211"/>
      <c r="GR423" s="211"/>
      <c r="GS423" s="211"/>
      <c r="GT423" s="211"/>
      <c r="GU423" s="211"/>
      <c r="GV423" s="211"/>
      <c r="GW423" s="211"/>
      <c r="GX423" s="211"/>
      <c r="GY423" s="211"/>
      <c r="GZ423" s="211"/>
      <c r="HA423" s="211"/>
      <c r="HB423" s="211"/>
      <c r="HC423" s="211"/>
      <c r="HD423" s="211"/>
      <c r="HE423" s="211"/>
      <c r="HF423" s="211"/>
      <c r="HG423" s="211"/>
      <c r="HH423" s="211"/>
      <c r="HI423" s="211"/>
      <c r="HJ423" s="211"/>
      <c r="HK423" s="211"/>
      <c r="HL423" s="211"/>
      <c r="HM423" s="211"/>
      <c r="HN423" s="195"/>
      <c r="HO423" s="195"/>
      <c r="HP423" s="195"/>
      <c r="HQ423" s="196"/>
      <c r="HR423" s="196"/>
      <c r="HS423" s="196"/>
      <c r="HT423" s="196"/>
      <c r="HU423" s="196"/>
      <c r="HV423" s="196"/>
    </row>
    <row r="424" ht="15.75" customHeight="1">
      <c r="A424" s="190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GD424" s="211"/>
      <c r="GE424" s="211"/>
      <c r="GF424" s="211"/>
      <c r="GG424" s="211"/>
      <c r="GH424" s="211"/>
      <c r="GI424" s="211"/>
      <c r="GJ424" s="211"/>
      <c r="GK424" s="211"/>
      <c r="GL424" s="211"/>
      <c r="GM424" s="211"/>
      <c r="GN424" s="211"/>
      <c r="GO424" s="211"/>
      <c r="GP424" s="211"/>
      <c r="GQ424" s="211"/>
      <c r="GR424" s="211"/>
      <c r="GS424" s="211"/>
      <c r="GT424" s="211"/>
      <c r="GU424" s="211"/>
      <c r="GV424" s="211"/>
      <c r="GW424" s="211"/>
      <c r="GX424" s="211"/>
      <c r="GY424" s="211"/>
      <c r="GZ424" s="211"/>
      <c r="HA424" s="211"/>
      <c r="HB424" s="211"/>
      <c r="HC424" s="211"/>
      <c r="HD424" s="211"/>
      <c r="HE424" s="211"/>
      <c r="HF424" s="211"/>
      <c r="HG424" s="211"/>
      <c r="HH424" s="211"/>
      <c r="HI424" s="211"/>
      <c r="HJ424" s="211"/>
      <c r="HK424" s="211"/>
      <c r="HL424" s="211"/>
      <c r="HM424" s="211"/>
      <c r="HN424" s="195"/>
      <c r="HO424" s="195"/>
      <c r="HP424" s="195"/>
      <c r="HQ424" s="196"/>
      <c r="HR424" s="196"/>
      <c r="HS424" s="196"/>
      <c r="HT424" s="196"/>
      <c r="HU424" s="196"/>
      <c r="HV424" s="196"/>
    </row>
    <row r="425" ht="15.75" customHeight="1">
      <c r="A425" s="190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GD425" s="211"/>
      <c r="GE425" s="211"/>
      <c r="GF425" s="211"/>
      <c r="GG425" s="211"/>
      <c r="GH425" s="211"/>
      <c r="GI425" s="211"/>
      <c r="GJ425" s="211"/>
      <c r="GK425" s="211"/>
      <c r="GL425" s="211"/>
      <c r="GM425" s="211"/>
      <c r="GN425" s="211"/>
      <c r="GO425" s="211"/>
      <c r="GP425" s="211"/>
      <c r="GQ425" s="211"/>
      <c r="GR425" s="211"/>
      <c r="GS425" s="211"/>
      <c r="GT425" s="211"/>
      <c r="GU425" s="211"/>
      <c r="GV425" s="211"/>
      <c r="GW425" s="211"/>
      <c r="GX425" s="211"/>
      <c r="GY425" s="211"/>
      <c r="GZ425" s="211"/>
      <c r="HA425" s="211"/>
      <c r="HB425" s="211"/>
      <c r="HC425" s="211"/>
      <c r="HD425" s="211"/>
      <c r="HE425" s="211"/>
      <c r="HF425" s="211"/>
      <c r="HG425" s="211"/>
      <c r="HH425" s="211"/>
      <c r="HI425" s="211"/>
      <c r="HJ425" s="211"/>
      <c r="HK425" s="211"/>
      <c r="HL425" s="211"/>
      <c r="HM425" s="211"/>
      <c r="HN425" s="195"/>
      <c r="HO425" s="195"/>
      <c r="HP425" s="195"/>
      <c r="HQ425" s="196"/>
      <c r="HR425" s="196"/>
      <c r="HS425" s="196"/>
      <c r="HT425" s="196"/>
      <c r="HU425" s="196"/>
      <c r="HV425" s="196"/>
    </row>
    <row r="426" ht="15.75" customHeight="1">
      <c r="A426" s="190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GD426" s="211"/>
      <c r="GE426" s="211"/>
      <c r="GF426" s="211"/>
      <c r="GG426" s="211"/>
      <c r="GH426" s="211"/>
      <c r="GI426" s="211"/>
      <c r="GJ426" s="211"/>
      <c r="GK426" s="211"/>
      <c r="GL426" s="211"/>
      <c r="GM426" s="211"/>
      <c r="GN426" s="211"/>
      <c r="GO426" s="211"/>
      <c r="GP426" s="211"/>
      <c r="GQ426" s="211"/>
      <c r="GR426" s="211"/>
      <c r="GS426" s="211"/>
      <c r="GT426" s="211"/>
      <c r="GU426" s="211"/>
      <c r="GV426" s="211"/>
      <c r="GW426" s="211"/>
      <c r="GX426" s="211"/>
      <c r="GY426" s="211"/>
      <c r="GZ426" s="211"/>
      <c r="HA426" s="211"/>
      <c r="HB426" s="211"/>
      <c r="HC426" s="211"/>
      <c r="HD426" s="211"/>
      <c r="HE426" s="211"/>
      <c r="HF426" s="211"/>
      <c r="HG426" s="211"/>
      <c r="HH426" s="211"/>
      <c r="HI426" s="211"/>
      <c r="HJ426" s="211"/>
      <c r="HK426" s="211"/>
      <c r="HL426" s="211"/>
      <c r="HM426" s="211"/>
      <c r="HN426" s="195"/>
      <c r="HO426" s="195"/>
      <c r="HP426" s="195"/>
      <c r="HQ426" s="196"/>
      <c r="HR426" s="196"/>
      <c r="HS426" s="196"/>
      <c r="HT426" s="196"/>
      <c r="HU426" s="196"/>
      <c r="HV426" s="196"/>
    </row>
    <row r="427" ht="15.75" customHeight="1">
      <c r="A427" s="190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GD427" s="211"/>
      <c r="GE427" s="211"/>
      <c r="GF427" s="211"/>
      <c r="GG427" s="211"/>
      <c r="GH427" s="211"/>
      <c r="GI427" s="211"/>
      <c r="GJ427" s="211"/>
      <c r="GK427" s="211"/>
      <c r="GL427" s="211"/>
      <c r="GM427" s="211"/>
      <c r="GN427" s="211"/>
      <c r="GO427" s="211"/>
      <c r="GP427" s="211"/>
      <c r="GQ427" s="211"/>
      <c r="GR427" s="211"/>
      <c r="GS427" s="211"/>
      <c r="GT427" s="211"/>
      <c r="GU427" s="211"/>
      <c r="GV427" s="211"/>
      <c r="GW427" s="211"/>
      <c r="GX427" s="211"/>
      <c r="GY427" s="211"/>
      <c r="GZ427" s="211"/>
      <c r="HA427" s="211"/>
      <c r="HB427" s="211"/>
      <c r="HC427" s="211"/>
      <c r="HD427" s="211"/>
      <c r="HE427" s="211"/>
      <c r="HF427" s="211"/>
      <c r="HG427" s="211"/>
      <c r="HH427" s="211"/>
      <c r="HI427" s="211"/>
      <c r="HJ427" s="211"/>
      <c r="HK427" s="211"/>
      <c r="HL427" s="211"/>
      <c r="HM427" s="211"/>
      <c r="HN427" s="195"/>
      <c r="HO427" s="195"/>
      <c r="HP427" s="195"/>
      <c r="HQ427" s="196"/>
      <c r="HR427" s="196"/>
      <c r="HS427" s="196"/>
      <c r="HT427" s="196"/>
      <c r="HU427" s="196"/>
      <c r="HV427" s="196"/>
    </row>
    <row r="428" ht="15.75" customHeight="1">
      <c r="A428" s="190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GD428" s="211"/>
      <c r="GE428" s="211"/>
      <c r="GF428" s="211"/>
      <c r="GG428" s="211"/>
      <c r="GH428" s="211"/>
      <c r="GI428" s="211"/>
      <c r="GJ428" s="211"/>
      <c r="GK428" s="211"/>
      <c r="GL428" s="211"/>
      <c r="GM428" s="211"/>
      <c r="GN428" s="211"/>
      <c r="GO428" s="211"/>
      <c r="GP428" s="211"/>
      <c r="GQ428" s="211"/>
      <c r="GR428" s="211"/>
      <c r="GS428" s="211"/>
      <c r="GT428" s="211"/>
      <c r="GU428" s="211"/>
      <c r="GV428" s="211"/>
      <c r="GW428" s="211"/>
      <c r="GX428" s="211"/>
      <c r="GY428" s="211"/>
      <c r="GZ428" s="211"/>
      <c r="HA428" s="211"/>
      <c r="HB428" s="211"/>
      <c r="HC428" s="211"/>
      <c r="HD428" s="211"/>
      <c r="HE428" s="211"/>
      <c r="HF428" s="211"/>
      <c r="HG428" s="211"/>
      <c r="HH428" s="211"/>
      <c r="HI428" s="211"/>
      <c r="HJ428" s="211"/>
      <c r="HK428" s="211"/>
      <c r="HL428" s="211"/>
      <c r="HM428" s="211"/>
      <c r="HN428" s="195"/>
      <c r="HO428" s="195"/>
      <c r="HP428" s="195"/>
      <c r="HQ428" s="196"/>
      <c r="HR428" s="196"/>
      <c r="HS428" s="196"/>
      <c r="HT428" s="196"/>
      <c r="HU428" s="196"/>
      <c r="HV428" s="196"/>
    </row>
    <row r="429" ht="15.75" customHeight="1">
      <c r="A429" s="190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GD429" s="211"/>
      <c r="GE429" s="211"/>
      <c r="GF429" s="211"/>
      <c r="GG429" s="211"/>
      <c r="GH429" s="211"/>
      <c r="GI429" s="211"/>
      <c r="GJ429" s="211"/>
      <c r="GK429" s="211"/>
      <c r="GL429" s="211"/>
      <c r="GM429" s="211"/>
      <c r="GN429" s="211"/>
      <c r="GO429" s="211"/>
      <c r="GP429" s="211"/>
      <c r="GQ429" s="211"/>
      <c r="GR429" s="211"/>
      <c r="GS429" s="211"/>
      <c r="GT429" s="211"/>
      <c r="GU429" s="211"/>
      <c r="GV429" s="211"/>
      <c r="GW429" s="211"/>
      <c r="GX429" s="211"/>
      <c r="GY429" s="211"/>
      <c r="GZ429" s="211"/>
      <c r="HA429" s="211"/>
      <c r="HB429" s="211"/>
      <c r="HC429" s="211"/>
      <c r="HD429" s="211"/>
      <c r="HE429" s="211"/>
      <c r="HF429" s="211"/>
      <c r="HG429" s="211"/>
      <c r="HH429" s="211"/>
      <c r="HI429" s="211"/>
      <c r="HJ429" s="211"/>
      <c r="HK429" s="211"/>
      <c r="HL429" s="211"/>
      <c r="HM429" s="211"/>
      <c r="HN429" s="195"/>
      <c r="HO429" s="195"/>
      <c r="HP429" s="195"/>
      <c r="HQ429" s="196"/>
      <c r="HR429" s="196"/>
      <c r="HS429" s="196"/>
      <c r="HT429" s="196"/>
      <c r="HU429" s="196"/>
      <c r="HV429" s="196"/>
    </row>
    <row r="430" ht="15.75" customHeight="1">
      <c r="A430" s="190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GD430" s="211"/>
      <c r="GE430" s="211"/>
      <c r="GF430" s="211"/>
      <c r="GG430" s="211"/>
      <c r="GH430" s="211"/>
      <c r="GI430" s="211"/>
      <c r="GJ430" s="211"/>
      <c r="GK430" s="211"/>
      <c r="GL430" s="211"/>
      <c r="GM430" s="211"/>
      <c r="GN430" s="211"/>
      <c r="GO430" s="211"/>
      <c r="GP430" s="211"/>
      <c r="GQ430" s="211"/>
      <c r="GR430" s="211"/>
      <c r="GS430" s="211"/>
      <c r="GT430" s="211"/>
      <c r="GU430" s="211"/>
      <c r="GV430" s="211"/>
      <c r="GW430" s="211"/>
      <c r="GX430" s="211"/>
      <c r="GY430" s="211"/>
      <c r="GZ430" s="211"/>
      <c r="HA430" s="211"/>
      <c r="HB430" s="211"/>
      <c r="HC430" s="211"/>
      <c r="HD430" s="211"/>
      <c r="HE430" s="211"/>
      <c r="HF430" s="211"/>
      <c r="HG430" s="211"/>
      <c r="HH430" s="211"/>
      <c r="HI430" s="211"/>
      <c r="HJ430" s="211"/>
      <c r="HK430" s="211"/>
      <c r="HL430" s="211"/>
      <c r="HM430" s="211"/>
      <c r="HN430" s="195"/>
      <c r="HO430" s="195"/>
      <c r="HP430" s="195"/>
      <c r="HQ430" s="196"/>
      <c r="HR430" s="196"/>
      <c r="HS430" s="196"/>
      <c r="HT430" s="196"/>
      <c r="HU430" s="196"/>
      <c r="HV430" s="196"/>
    </row>
    <row r="431" ht="15.75" customHeight="1">
      <c r="A431" s="190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GD431" s="211"/>
      <c r="GE431" s="211"/>
      <c r="GF431" s="211"/>
      <c r="GG431" s="211"/>
      <c r="GH431" s="211"/>
      <c r="GI431" s="211"/>
      <c r="GJ431" s="211"/>
      <c r="GK431" s="211"/>
      <c r="GL431" s="211"/>
      <c r="GM431" s="211"/>
      <c r="GN431" s="211"/>
      <c r="GO431" s="211"/>
      <c r="GP431" s="211"/>
      <c r="GQ431" s="211"/>
      <c r="GR431" s="211"/>
      <c r="GS431" s="211"/>
      <c r="GT431" s="211"/>
      <c r="GU431" s="211"/>
      <c r="GV431" s="211"/>
      <c r="GW431" s="211"/>
      <c r="GX431" s="211"/>
      <c r="GY431" s="211"/>
      <c r="GZ431" s="211"/>
      <c r="HA431" s="211"/>
      <c r="HB431" s="211"/>
      <c r="HC431" s="211"/>
      <c r="HD431" s="211"/>
      <c r="HE431" s="211"/>
      <c r="HF431" s="211"/>
      <c r="HG431" s="211"/>
      <c r="HH431" s="211"/>
      <c r="HI431" s="211"/>
      <c r="HJ431" s="211"/>
      <c r="HK431" s="211"/>
      <c r="HL431" s="211"/>
      <c r="HM431" s="211"/>
      <c r="HN431" s="195"/>
      <c r="HO431" s="195"/>
      <c r="HP431" s="195"/>
      <c r="HQ431" s="196"/>
      <c r="HR431" s="196"/>
      <c r="HS431" s="196"/>
      <c r="HT431" s="196"/>
      <c r="HU431" s="196"/>
      <c r="HV431" s="196"/>
    </row>
    <row r="432" ht="15.75" customHeight="1">
      <c r="A432" s="190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GD432" s="211"/>
      <c r="GE432" s="211"/>
      <c r="GF432" s="211"/>
      <c r="GG432" s="211"/>
      <c r="GH432" s="211"/>
      <c r="GI432" s="211"/>
      <c r="GJ432" s="211"/>
      <c r="GK432" s="211"/>
      <c r="GL432" s="211"/>
      <c r="GM432" s="211"/>
      <c r="GN432" s="211"/>
      <c r="GO432" s="211"/>
      <c r="GP432" s="211"/>
      <c r="GQ432" s="211"/>
      <c r="GR432" s="211"/>
      <c r="GS432" s="211"/>
      <c r="GT432" s="211"/>
      <c r="GU432" s="211"/>
      <c r="GV432" s="211"/>
      <c r="GW432" s="211"/>
      <c r="GX432" s="211"/>
      <c r="GY432" s="211"/>
      <c r="GZ432" s="211"/>
      <c r="HA432" s="211"/>
      <c r="HB432" s="211"/>
      <c r="HC432" s="211"/>
      <c r="HD432" s="211"/>
      <c r="HE432" s="211"/>
      <c r="HF432" s="211"/>
      <c r="HG432" s="211"/>
      <c r="HH432" s="211"/>
      <c r="HI432" s="211"/>
      <c r="HJ432" s="211"/>
      <c r="HK432" s="211"/>
      <c r="HL432" s="211"/>
      <c r="HM432" s="211"/>
      <c r="HN432" s="195"/>
      <c r="HO432" s="195"/>
      <c r="HP432" s="195"/>
      <c r="HQ432" s="196"/>
      <c r="HR432" s="196"/>
      <c r="HS432" s="196"/>
      <c r="HT432" s="196"/>
      <c r="HU432" s="196"/>
      <c r="HV432" s="196"/>
    </row>
    <row r="433" ht="15.75" customHeight="1">
      <c r="A433" s="190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GD433" s="211"/>
      <c r="GE433" s="211"/>
      <c r="GF433" s="211"/>
      <c r="GG433" s="211"/>
      <c r="GH433" s="211"/>
      <c r="GI433" s="211"/>
      <c r="GJ433" s="211"/>
      <c r="GK433" s="211"/>
      <c r="GL433" s="211"/>
      <c r="GM433" s="211"/>
      <c r="GN433" s="211"/>
      <c r="GO433" s="211"/>
      <c r="GP433" s="211"/>
      <c r="GQ433" s="211"/>
      <c r="GR433" s="211"/>
      <c r="GS433" s="211"/>
      <c r="GT433" s="211"/>
      <c r="GU433" s="211"/>
      <c r="GV433" s="211"/>
      <c r="GW433" s="211"/>
      <c r="GX433" s="211"/>
      <c r="GY433" s="211"/>
      <c r="GZ433" s="211"/>
      <c r="HA433" s="211"/>
      <c r="HB433" s="211"/>
      <c r="HC433" s="211"/>
      <c r="HD433" s="211"/>
      <c r="HE433" s="211"/>
      <c r="HF433" s="211"/>
      <c r="HG433" s="211"/>
      <c r="HH433" s="211"/>
      <c r="HI433" s="211"/>
      <c r="HJ433" s="211"/>
      <c r="HK433" s="211"/>
      <c r="HL433" s="211"/>
      <c r="HM433" s="211"/>
      <c r="HN433" s="195"/>
      <c r="HO433" s="195"/>
      <c r="HP433" s="195"/>
      <c r="HQ433" s="196"/>
      <c r="HR433" s="196"/>
      <c r="HS433" s="196"/>
      <c r="HT433" s="196"/>
      <c r="HU433" s="196"/>
      <c r="HV433" s="196"/>
    </row>
    <row r="434" ht="15.75" customHeight="1">
      <c r="A434" s="190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GD434" s="211"/>
      <c r="GE434" s="211"/>
      <c r="GF434" s="211"/>
      <c r="GG434" s="211"/>
      <c r="GH434" s="211"/>
      <c r="GI434" s="211"/>
      <c r="GJ434" s="211"/>
      <c r="GK434" s="211"/>
      <c r="GL434" s="211"/>
      <c r="GM434" s="211"/>
      <c r="GN434" s="211"/>
      <c r="GO434" s="211"/>
      <c r="GP434" s="211"/>
      <c r="GQ434" s="211"/>
      <c r="GR434" s="211"/>
      <c r="GS434" s="211"/>
      <c r="GT434" s="211"/>
      <c r="GU434" s="211"/>
      <c r="GV434" s="211"/>
      <c r="GW434" s="211"/>
      <c r="GX434" s="211"/>
      <c r="GY434" s="211"/>
      <c r="GZ434" s="211"/>
      <c r="HA434" s="211"/>
      <c r="HB434" s="211"/>
      <c r="HC434" s="211"/>
      <c r="HD434" s="211"/>
      <c r="HE434" s="211"/>
      <c r="HF434" s="211"/>
      <c r="HG434" s="211"/>
      <c r="HH434" s="211"/>
      <c r="HI434" s="211"/>
      <c r="HJ434" s="211"/>
      <c r="HK434" s="211"/>
      <c r="HL434" s="211"/>
      <c r="HM434" s="211"/>
      <c r="HN434" s="195"/>
      <c r="HO434" s="195"/>
      <c r="HP434" s="195"/>
      <c r="HQ434" s="196"/>
      <c r="HR434" s="196"/>
      <c r="HS434" s="196"/>
      <c r="HT434" s="196"/>
      <c r="HU434" s="196"/>
      <c r="HV434" s="196"/>
    </row>
    <row r="435" ht="15.75" customHeight="1">
      <c r="A435" s="190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GD435" s="211"/>
      <c r="GE435" s="211"/>
      <c r="GF435" s="211"/>
      <c r="GG435" s="211"/>
      <c r="GH435" s="211"/>
      <c r="GI435" s="211"/>
      <c r="GJ435" s="211"/>
      <c r="GK435" s="211"/>
      <c r="GL435" s="211"/>
      <c r="GM435" s="211"/>
      <c r="GN435" s="211"/>
      <c r="GO435" s="211"/>
      <c r="GP435" s="211"/>
      <c r="GQ435" s="211"/>
      <c r="GR435" s="211"/>
      <c r="GS435" s="211"/>
      <c r="GT435" s="211"/>
      <c r="GU435" s="211"/>
      <c r="GV435" s="211"/>
      <c r="GW435" s="211"/>
      <c r="GX435" s="211"/>
      <c r="GY435" s="211"/>
      <c r="GZ435" s="211"/>
      <c r="HA435" s="211"/>
      <c r="HB435" s="211"/>
      <c r="HC435" s="211"/>
      <c r="HD435" s="211"/>
      <c r="HE435" s="211"/>
      <c r="HF435" s="211"/>
      <c r="HG435" s="211"/>
      <c r="HH435" s="211"/>
      <c r="HI435" s="211"/>
      <c r="HJ435" s="211"/>
      <c r="HK435" s="211"/>
      <c r="HL435" s="211"/>
      <c r="HM435" s="211"/>
      <c r="HN435" s="195"/>
      <c r="HO435" s="195"/>
      <c r="HP435" s="195"/>
      <c r="HQ435" s="196"/>
      <c r="HR435" s="196"/>
      <c r="HS435" s="196"/>
      <c r="HT435" s="196"/>
      <c r="HU435" s="196"/>
      <c r="HV435" s="196"/>
    </row>
    <row r="436" ht="15.75" customHeight="1">
      <c r="A436" s="190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GD436" s="211"/>
      <c r="GE436" s="211"/>
      <c r="GF436" s="211"/>
      <c r="GG436" s="211"/>
      <c r="GH436" s="211"/>
      <c r="GI436" s="211"/>
      <c r="GJ436" s="211"/>
      <c r="GK436" s="211"/>
      <c r="GL436" s="211"/>
      <c r="GM436" s="211"/>
      <c r="GN436" s="211"/>
      <c r="GO436" s="211"/>
      <c r="GP436" s="211"/>
      <c r="GQ436" s="211"/>
      <c r="GR436" s="211"/>
      <c r="GS436" s="211"/>
      <c r="GT436" s="211"/>
      <c r="GU436" s="211"/>
      <c r="GV436" s="211"/>
      <c r="GW436" s="211"/>
      <c r="GX436" s="211"/>
      <c r="GY436" s="211"/>
      <c r="GZ436" s="211"/>
      <c r="HA436" s="211"/>
      <c r="HB436" s="211"/>
      <c r="HC436" s="211"/>
      <c r="HD436" s="211"/>
      <c r="HE436" s="211"/>
      <c r="HF436" s="211"/>
      <c r="HG436" s="211"/>
      <c r="HH436" s="211"/>
      <c r="HI436" s="211"/>
      <c r="HJ436" s="211"/>
      <c r="HK436" s="211"/>
      <c r="HL436" s="211"/>
      <c r="HM436" s="211"/>
      <c r="HN436" s="195"/>
      <c r="HO436" s="195"/>
      <c r="HP436" s="195"/>
      <c r="HQ436" s="196"/>
      <c r="HR436" s="196"/>
      <c r="HS436" s="196"/>
      <c r="HT436" s="196"/>
      <c r="HU436" s="196"/>
      <c r="HV436" s="196"/>
    </row>
    <row r="437" ht="15.75" customHeight="1">
      <c r="A437" s="190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GD437" s="211"/>
      <c r="GE437" s="211"/>
      <c r="GF437" s="211"/>
      <c r="GG437" s="211"/>
      <c r="GH437" s="211"/>
      <c r="GI437" s="211"/>
      <c r="GJ437" s="211"/>
      <c r="GK437" s="211"/>
      <c r="GL437" s="211"/>
      <c r="GM437" s="211"/>
      <c r="GN437" s="211"/>
      <c r="GO437" s="211"/>
      <c r="GP437" s="211"/>
      <c r="GQ437" s="211"/>
      <c r="GR437" s="211"/>
      <c r="GS437" s="211"/>
      <c r="GT437" s="211"/>
      <c r="GU437" s="211"/>
      <c r="GV437" s="211"/>
      <c r="GW437" s="211"/>
      <c r="GX437" s="211"/>
      <c r="GY437" s="211"/>
      <c r="GZ437" s="211"/>
      <c r="HA437" s="211"/>
      <c r="HB437" s="211"/>
      <c r="HC437" s="211"/>
      <c r="HD437" s="211"/>
      <c r="HE437" s="211"/>
      <c r="HF437" s="211"/>
      <c r="HG437" s="211"/>
      <c r="HH437" s="211"/>
      <c r="HI437" s="211"/>
      <c r="HJ437" s="211"/>
      <c r="HK437" s="211"/>
      <c r="HL437" s="211"/>
      <c r="HM437" s="211"/>
      <c r="HN437" s="195"/>
      <c r="HO437" s="195"/>
      <c r="HP437" s="195"/>
      <c r="HQ437" s="196"/>
      <c r="HR437" s="196"/>
      <c r="HS437" s="196"/>
      <c r="HT437" s="196"/>
      <c r="HU437" s="196"/>
      <c r="HV437" s="196"/>
    </row>
    <row r="438" ht="15.75" customHeight="1">
      <c r="A438" s="190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GD438" s="211"/>
      <c r="GE438" s="211"/>
      <c r="GF438" s="211"/>
      <c r="GG438" s="211"/>
      <c r="GH438" s="211"/>
      <c r="GI438" s="211"/>
      <c r="GJ438" s="211"/>
      <c r="GK438" s="211"/>
      <c r="GL438" s="211"/>
      <c r="GM438" s="211"/>
      <c r="GN438" s="211"/>
      <c r="GO438" s="211"/>
      <c r="GP438" s="211"/>
      <c r="GQ438" s="211"/>
      <c r="GR438" s="211"/>
      <c r="GS438" s="211"/>
      <c r="GT438" s="211"/>
      <c r="GU438" s="211"/>
      <c r="GV438" s="211"/>
      <c r="GW438" s="211"/>
      <c r="GX438" s="211"/>
      <c r="GY438" s="211"/>
      <c r="GZ438" s="211"/>
      <c r="HA438" s="211"/>
      <c r="HB438" s="211"/>
      <c r="HC438" s="211"/>
      <c r="HD438" s="211"/>
      <c r="HE438" s="211"/>
      <c r="HF438" s="211"/>
      <c r="HG438" s="211"/>
      <c r="HH438" s="211"/>
      <c r="HI438" s="211"/>
      <c r="HJ438" s="211"/>
      <c r="HK438" s="211"/>
      <c r="HL438" s="211"/>
      <c r="HM438" s="211"/>
      <c r="HN438" s="195"/>
      <c r="HO438" s="195"/>
      <c r="HP438" s="195"/>
      <c r="HQ438" s="196"/>
      <c r="HR438" s="196"/>
      <c r="HS438" s="196"/>
      <c r="HT438" s="196"/>
      <c r="HU438" s="196"/>
      <c r="HV438" s="196"/>
    </row>
    <row r="439" ht="15.75" customHeight="1">
      <c r="A439" s="190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GD439" s="211"/>
      <c r="GE439" s="211"/>
      <c r="GF439" s="211"/>
      <c r="GG439" s="211"/>
      <c r="GH439" s="211"/>
      <c r="GI439" s="211"/>
      <c r="GJ439" s="211"/>
      <c r="GK439" s="211"/>
      <c r="GL439" s="211"/>
      <c r="GM439" s="211"/>
      <c r="GN439" s="211"/>
      <c r="GO439" s="211"/>
      <c r="GP439" s="211"/>
      <c r="GQ439" s="211"/>
      <c r="GR439" s="211"/>
      <c r="GS439" s="211"/>
      <c r="GT439" s="211"/>
      <c r="GU439" s="211"/>
      <c r="GV439" s="211"/>
      <c r="GW439" s="211"/>
      <c r="GX439" s="211"/>
      <c r="GY439" s="211"/>
      <c r="GZ439" s="211"/>
      <c r="HA439" s="211"/>
      <c r="HB439" s="211"/>
      <c r="HC439" s="211"/>
      <c r="HD439" s="211"/>
      <c r="HE439" s="211"/>
      <c r="HF439" s="211"/>
      <c r="HG439" s="211"/>
      <c r="HH439" s="211"/>
      <c r="HI439" s="211"/>
      <c r="HJ439" s="211"/>
      <c r="HK439" s="211"/>
      <c r="HL439" s="211"/>
      <c r="HM439" s="211"/>
      <c r="HN439" s="195"/>
      <c r="HO439" s="195"/>
      <c r="HP439" s="195"/>
      <c r="HQ439" s="196"/>
      <c r="HR439" s="196"/>
      <c r="HS439" s="196"/>
      <c r="HT439" s="196"/>
      <c r="HU439" s="196"/>
      <c r="HV439" s="196"/>
    </row>
    <row r="440" ht="15.75" customHeight="1">
      <c r="A440" s="190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GD440" s="211"/>
      <c r="GE440" s="211"/>
      <c r="GF440" s="211"/>
      <c r="GG440" s="211"/>
      <c r="GH440" s="211"/>
      <c r="GI440" s="211"/>
      <c r="GJ440" s="211"/>
      <c r="GK440" s="211"/>
      <c r="GL440" s="211"/>
      <c r="GM440" s="211"/>
      <c r="GN440" s="211"/>
      <c r="GO440" s="211"/>
      <c r="GP440" s="211"/>
      <c r="GQ440" s="211"/>
      <c r="GR440" s="211"/>
      <c r="GS440" s="211"/>
      <c r="GT440" s="211"/>
      <c r="GU440" s="211"/>
      <c r="GV440" s="211"/>
      <c r="GW440" s="211"/>
      <c r="GX440" s="211"/>
      <c r="GY440" s="211"/>
      <c r="GZ440" s="211"/>
      <c r="HA440" s="211"/>
      <c r="HB440" s="211"/>
      <c r="HC440" s="211"/>
      <c r="HD440" s="211"/>
      <c r="HE440" s="211"/>
      <c r="HF440" s="211"/>
      <c r="HG440" s="211"/>
      <c r="HH440" s="211"/>
      <c r="HI440" s="211"/>
      <c r="HJ440" s="211"/>
      <c r="HK440" s="211"/>
      <c r="HL440" s="211"/>
      <c r="HM440" s="211"/>
      <c r="HN440" s="195"/>
      <c r="HO440" s="195"/>
      <c r="HP440" s="195"/>
      <c r="HQ440" s="196"/>
      <c r="HR440" s="196"/>
      <c r="HS440" s="196"/>
      <c r="HT440" s="196"/>
      <c r="HU440" s="196"/>
      <c r="HV440" s="196"/>
    </row>
    <row r="441" ht="15.75" customHeight="1">
      <c r="A441" s="190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GD441" s="211"/>
      <c r="GE441" s="211"/>
      <c r="GF441" s="211"/>
      <c r="GG441" s="211"/>
      <c r="GH441" s="211"/>
      <c r="GI441" s="211"/>
      <c r="GJ441" s="211"/>
      <c r="GK441" s="211"/>
      <c r="GL441" s="211"/>
      <c r="GM441" s="211"/>
      <c r="GN441" s="211"/>
      <c r="GO441" s="211"/>
      <c r="GP441" s="211"/>
      <c r="GQ441" s="211"/>
      <c r="GR441" s="211"/>
      <c r="GS441" s="211"/>
      <c r="GT441" s="211"/>
      <c r="GU441" s="211"/>
      <c r="GV441" s="211"/>
      <c r="GW441" s="211"/>
      <c r="GX441" s="211"/>
      <c r="GY441" s="211"/>
      <c r="GZ441" s="211"/>
      <c r="HA441" s="211"/>
      <c r="HB441" s="211"/>
      <c r="HC441" s="211"/>
      <c r="HD441" s="211"/>
      <c r="HE441" s="211"/>
      <c r="HF441" s="211"/>
      <c r="HG441" s="211"/>
      <c r="HH441" s="211"/>
      <c r="HI441" s="211"/>
      <c r="HJ441" s="211"/>
      <c r="HK441" s="211"/>
      <c r="HL441" s="211"/>
      <c r="HM441" s="211"/>
      <c r="HN441" s="195"/>
      <c r="HO441" s="195"/>
      <c r="HP441" s="195"/>
      <c r="HQ441" s="196"/>
      <c r="HR441" s="196"/>
      <c r="HS441" s="196"/>
      <c r="HT441" s="196"/>
      <c r="HU441" s="196"/>
      <c r="HV441" s="196"/>
    </row>
    <row r="442" ht="15.75" customHeight="1">
      <c r="A442" s="190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GD442" s="211"/>
      <c r="GE442" s="211"/>
      <c r="GF442" s="211"/>
      <c r="GG442" s="211"/>
      <c r="GH442" s="211"/>
      <c r="GI442" s="211"/>
      <c r="GJ442" s="211"/>
      <c r="GK442" s="211"/>
      <c r="GL442" s="211"/>
      <c r="GM442" s="211"/>
      <c r="GN442" s="211"/>
      <c r="GO442" s="211"/>
      <c r="GP442" s="211"/>
      <c r="GQ442" s="211"/>
      <c r="GR442" s="211"/>
      <c r="GS442" s="211"/>
      <c r="GT442" s="211"/>
      <c r="GU442" s="211"/>
      <c r="GV442" s="211"/>
      <c r="GW442" s="211"/>
      <c r="GX442" s="211"/>
      <c r="GY442" s="211"/>
      <c r="GZ442" s="211"/>
      <c r="HA442" s="211"/>
      <c r="HB442" s="211"/>
      <c r="HC442" s="211"/>
      <c r="HD442" s="211"/>
      <c r="HE442" s="211"/>
      <c r="HF442" s="211"/>
      <c r="HG442" s="211"/>
      <c r="HH442" s="211"/>
      <c r="HI442" s="211"/>
      <c r="HJ442" s="211"/>
      <c r="HK442" s="211"/>
      <c r="HL442" s="211"/>
      <c r="HM442" s="211"/>
      <c r="HN442" s="195"/>
      <c r="HO442" s="195"/>
      <c r="HP442" s="195"/>
      <c r="HQ442" s="196"/>
      <c r="HR442" s="196"/>
      <c r="HS442" s="196"/>
      <c r="HT442" s="196"/>
      <c r="HU442" s="196"/>
      <c r="HV442" s="196"/>
    </row>
    <row r="443" ht="15.75" customHeight="1">
      <c r="A443" s="190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GD443" s="211"/>
      <c r="GE443" s="211"/>
      <c r="GF443" s="211"/>
      <c r="GG443" s="211"/>
      <c r="GH443" s="211"/>
      <c r="GI443" s="211"/>
      <c r="GJ443" s="211"/>
      <c r="GK443" s="211"/>
      <c r="GL443" s="211"/>
      <c r="GM443" s="211"/>
      <c r="GN443" s="211"/>
      <c r="GO443" s="211"/>
      <c r="GP443" s="211"/>
      <c r="GQ443" s="211"/>
      <c r="GR443" s="211"/>
      <c r="GS443" s="211"/>
      <c r="GT443" s="211"/>
      <c r="GU443" s="211"/>
      <c r="GV443" s="211"/>
      <c r="GW443" s="211"/>
      <c r="GX443" s="211"/>
      <c r="GY443" s="211"/>
      <c r="GZ443" s="211"/>
      <c r="HA443" s="211"/>
      <c r="HB443" s="211"/>
      <c r="HC443" s="211"/>
      <c r="HD443" s="211"/>
      <c r="HE443" s="211"/>
      <c r="HF443" s="211"/>
      <c r="HG443" s="211"/>
      <c r="HH443" s="211"/>
      <c r="HI443" s="211"/>
      <c r="HJ443" s="211"/>
      <c r="HK443" s="211"/>
      <c r="HL443" s="211"/>
      <c r="HM443" s="211"/>
      <c r="HN443" s="195"/>
      <c r="HO443" s="195"/>
      <c r="HP443" s="195"/>
      <c r="HQ443" s="196"/>
      <c r="HR443" s="196"/>
      <c r="HS443" s="196"/>
      <c r="HT443" s="196"/>
      <c r="HU443" s="196"/>
      <c r="HV443" s="196"/>
    </row>
    <row r="444" ht="15.75" customHeight="1">
      <c r="A444" s="190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GD444" s="211"/>
      <c r="GE444" s="211"/>
      <c r="GF444" s="211"/>
      <c r="GG444" s="211"/>
      <c r="GH444" s="211"/>
      <c r="GI444" s="211"/>
      <c r="GJ444" s="211"/>
      <c r="GK444" s="211"/>
      <c r="GL444" s="211"/>
      <c r="GM444" s="211"/>
      <c r="GN444" s="211"/>
      <c r="GO444" s="211"/>
      <c r="GP444" s="211"/>
      <c r="GQ444" s="211"/>
      <c r="GR444" s="211"/>
      <c r="GS444" s="211"/>
      <c r="GT444" s="211"/>
      <c r="GU444" s="211"/>
      <c r="GV444" s="211"/>
      <c r="GW444" s="211"/>
      <c r="GX444" s="211"/>
      <c r="GY444" s="211"/>
      <c r="GZ444" s="211"/>
      <c r="HA444" s="211"/>
      <c r="HB444" s="211"/>
      <c r="HC444" s="211"/>
      <c r="HD444" s="211"/>
      <c r="HE444" s="211"/>
      <c r="HF444" s="211"/>
      <c r="HG444" s="211"/>
      <c r="HH444" s="211"/>
      <c r="HI444" s="211"/>
      <c r="HJ444" s="211"/>
      <c r="HK444" s="211"/>
      <c r="HL444" s="211"/>
      <c r="HM444" s="211"/>
      <c r="HN444" s="195"/>
      <c r="HO444" s="195"/>
      <c r="HP444" s="195"/>
      <c r="HQ444" s="196"/>
      <c r="HR444" s="196"/>
      <c r="HS444" s="196"/>
      <c r="HT444" s="196"/>
      <c r="HU444" s="196"/>
      <c r="HV444" s="196"/>
    </row>
    <row r="445" ht="15.75" customHeight="1">
      <c r="A445" s="190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GD445" s="211"/>
      <c r="GE445" s="211"/>
      <c r="GF445" s="211"/>
      <c r="GG445" s="211"/>
      <c r="GH445" s="211"/>
      <c r="GI445" s="211"/>
      <c r="GJ445" s="211"/>
      <c r="GK445" s="211"/>
      <c r="GL445" s="211"/>
      <c r="GM445" s="211"/>
      <c r="GN445" s="211"/>
      <c r="GO445" s="211"/>
      <c r="GP445" s="211"/>
      <c r="GQ445" s="211"/>
      <c r="GR445" s="211"/>
      <c r="GS445" s="211"/>
      <c r="GT445" s="211"/>
      <c r="GU445" s="211"/>
      <c r="GV445" s="211"/>
      <c r="GW445" s="211"/>
      <c r="GX445" s="211"/>
      <c r="GY445" s="211"/>
      <c r="GZ445" s="211"/>
      <c r="HA445" s="211"/>
      <c r="HB445" s="211"/>
      <c r="HC445" s="211"/>
      <c r="HD445" s="211"/>
      <c r="HE445" s="211"/>
      <c r="HF445" s="211"/>
      <c r="HG445" s="211"/>
      <c r="HH445" s="211"/>
      <c r="HI445" s="211"/>
      <c r="HJ445" s="211"/>
      <c r="HK445" s="211"/>
      <c r="HL445" s="211"/>
      <c r="HM445" s="211"/>
      <c r="HN445" s="195"/>
      <c r="HO445" s="195"/>
      <c r="HP445" s="195"/>
      <c r="HQ445" s="196"/>
      <c r="HR445" s="196"/>
      <c r="HS445" s="196"/>
      <c r="HT445" s="196"/>
      <c r="HU445" s="196"/>
      <c r="HV445" s="196"/>
    </row>
    <row r="446" ht="15.75" customHeight="1">
      <c r="A446" s="190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GD446" s="211"/>
      <c r="GE446" s="211"/>
      <c r="GF446" s="211"/>
      <c r="GG446" s="211"/>
      <c r="GH446" s="211"/>
      <c r="GI446" s="211"/>
      <c r="GJ446" s="211"/>
      <c r="GK446" s="211"/>
      <c r="GL446" s="211"/>
      <c r="GM446" s="211"/>
      <c r="GN446" s="211"/>
      <c r="GO446" s="211"/>
      <c r="GP446" s="211"/>
      <c r="GQ446" s="211"/>
      <c r="GR446" s="211"/>
      <c r="GS446" s="211"/>
      <c r="GT446" s="211"/>
      <c r="GU446" s="211"/>
      <c r="GV446" s="211"/>
      <c r="GW446" s="211"/>
      <c r="GX446" s="211"/>
      <c r="GY446" s="211"/>
      <c r="GZ446" s="211"/>
      <c r="HA446" s="211"/>
      <c r="HB446" s="211"/>
      <c r="HC446" s="211"/>
      <c r="HD446" s="211"/>
      <c r="HE446" s="211"/>
      <c r="HF446" s="211"/>
      <c r="HG446" s="211"/>
      <c r="HH446" s="211"/>
      <c r="HI446" s="211"/>
      <c r="HJ446" s="211"/>
      <c r="HK446" s="211"/>
      <c r="HL446" s="211"/>
      <c r="HM446" s="211"/>
      <c r="HN446" s="195"/>
      <c r="HO446" s="195"/>
      <c r="HP446" s="195"/>
      <c r="HQ446" s="196"/>
      <c r="HR446" s="196"/>
      <c r="HS446" s="196"/>
      <c r="HT446" s="196"/>
      <c r="HU446" s="196"/>
      <c r="HV446" s="196"/>
    </row>
    <row r="447" ht="15.75" customHeight="1">
      <c r="A447" s="190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GD447" s="211"/>
      <c r="GE447" s="211"/>
      <c r="GF447" s="211"/>
      <c r="GG447" s="211"/>
      <c r="GH447" s="211"/>
      <c r="GI447" s="211"/>
      <c r="GJ447" s="211"/>
      <c r="GK447" s="211"/>
      <c r="GL447" s="211"/>
      <c r="GM447" s="211"/>
      <c r="GN447" s="211"/>
      <c r="GO447" s="211"/>
      <c r="GP447" s="211"/>
      <c r="GQ447" s="211"/>
      <c r="GR447" s="211"/>
      <c r="GS447" s="211"/>
      <c r="GT447" s="211"/>
      <c r="GU447" s="211"/>
      <c r="GV447" s="211"/>
      <c r="GW447" s="211"/>
      <c r="GX447" s="211"/>
      <c r="GY447" s="211"/>
      <c r="GZ447" s="211"/>
      <c r="HA447" s="211"/>
      <c r="HB447" s="211"/>
      <c r="HC447" s="211"/>
      <c r="HD447" s="211"/>
      <c r="HE447" s="211"/>
      <c r="HF447" s="211"/>
      <c r="HG447" s="211"/>
      <c r="HH447" s="211"/>
      <c r="HI447" s="211"/>
      <c r="HJ447" s="211"/>
      <c r="HK447" s="211"/>
      <c r="HL447" s="211"/>
      <c r="HM447" s="211"/>
      <c r="HN447" s="195"/>
      <c r="HO447" s="195"/>
      <c r="HP447" s="195"/>
      <c r="HQ447" s="196"/>
      <c r="HR447" s="196"/>
      <c r="HS447" s="196"/>
      <c r="HT447" s="196"/>
      <c r="HU447" s="196"/>
      <c r="HV447" s="196"/>
    </row>
    <row r="448" ht="15.75" customHeight="1">
      <c r="A448" s="190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GD448" s="211"/>
      <c r="GE448" s="211"/>
      <c r="GF448" s="211"/>
      <c r="GG448" s="211"/>
      <c r="GH448" s="211"/>
      <c r="GI448" s="211"/>
      <c r="GJ448" s="211"/>
      <c r="GK448" s="211"/>
      <c r="GL448" s="211"/>
      <c r="GM448" s="211"/>
      <c r="GN448" s="211"/>
      <c r="GO448" s="211"/>
      <c r="GP448" s="211"/>
      <c r="GQ448" s="211"/>
      <c r="GR448" s="211"/>
      <c r="GS448" s="211"/>
      <c r="GT448" s="211"/>
      <c r="GU448" s="211"/>
      <c r="GV448" s="211"/>
      <c r="GW448" s="211"/>
      <c r="GX448" s="211"/>
      <c r="GY448" s="211"/>
      <c r="GZ448" s="211"/>
      <c r="HA448" s="211"/>
      <c r="HB448" s="211"/>
      <c r="HC448" s="211"/>
      <c r="HD448" s="211"/>
      <c r="HE448" s="211"/>
      <c r="HF448" s="211"/>
      <c r="HG448" s="211"/>
      <c r="HH448" s="211"/>
      <c r="HI448" s="211"/>
      <c r="HJ448" s="211"/>
      <c r="HK448" s="211"/>
      <c r="HL448" s="211"/>
      <c r="HM448" s="211"/>
      <c r="HN448" s="195"/>
      <c r="HO448" s="195"/>
      <c r="HP448" s="195"/>
      <c r="HQ448" s="196"/>
      <c r="HR448" s="196"/>
      <c r="HS448" s="196"/>
      <c r="HT448" s="196"/>
      <c r="HU448" s="196"/>
      <c r="HV448" s="196"/>
    </row>
    <row r="449" ht="15.75" customHeight="1">
      <c r="A449" s="190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GD449" s="211"/>
      <c r="GE449" s="211"/>
      <c r="GF449" s="211"/>
      <c r="GG449" s="211"/>
      <c r="GH449" s="211"/>
      <c r="GI449" s="211"/>
      <c r="GJ449" s="211"/>
      <c r="GK449" s="211"/>
      <c r="GL449" s="211"/>
      <c r="GM449" s="211"/>
      <c r="GN449" s="211"/>
      <c r="GO449" s="211"/>
      <c r="GP449" s="211"/>
      <c r="GQ449" s="211"/>
      <c r="GR449" s="211"/>
      <c r="GS449" s="211"/>
      <c r="GT449" s="211"/>
      <c r="GU449" s="211"/>
      <c r="GV449" s="211"/>
      <c r="GW449" s="211"/>
      <c r="GX449" s="211"/>
      <c r="GY449" s="211"/>
      <c r="GZ449" s="211"/>
      <c r="HA449" s="211"/>
      <c r="HB449" s="211"/>
      <c r="HC449" s="211"/>
      <c r="HD449" s="211"/>
      <c r="HE449" s="211"/>
      <c r="HF449" s="211"/>
      <c r="HG449" s="211"/>
      <c r="HH449" s="211"/>
      <c r="HI449" s="211"/>
      <c r="HJ449" s="211"/>
      <c r="HK449" s="211"/>
      <c r="HL449" s="211"/>
      <c r="HM449" s="211"/>
      <c r="HN449" s="195"/>
      <c r="HO449" s="195"/>
      <c r="HP449" s="195"/>
      <c r="HQ449" s="196"/>
      <c r="HR449" s="196"/>
      <c r="HS449" s="196"/>
      <c r="HT449" s="196"/>
      <c r="HU449" s="196"/>
      <c r="HV449" s="196"/>
    </row>
    <row r="450" ht="15.75" customHeight="1">
      <c r="A450" s="190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GD450" s="211"/>
      <c r="GE450" s="211"/>
      <c r="GF450" s="211"/>
      <c r="GG450" s="211"/>
      <c r="GH450" s="211"/>
      <c r="GI450" s="211"/>
      <c r="GJ450" s="211"/>
      <c r="GK450" s="211"/>
      <c r="GL450" s="211"/>
      <c r="GM450" s="211"/>
      <c r="GN450" s="211"/>
      <c r="GO450" s="211"/>
      <c r="GP450" s="211"/>
      <c r="GQ450" s="211"/>
      <c r="GR450" s="211"/>
      <c r="GS450" s="211"/>
      <c r="GT450" s="211"/>
      <c r="GU450" s="211"/>
      <c r="GV450" s="211"/>
      <c r="GW450" s="211"/>
      <c r="GX450" s="211"/>
      <c r="GY450" s="211"/>
      <c r="GZ450" s="211"/>
      <c r="HA450" s="211"/>
      <c r="HB450" s="211"/>
      <c r="HC450" s="211"/>
      <c r="HD450" s="211"/>
      <c r="HE450" s="211"/>
      <c r="HF450" s="211"/>
      <c r="HG450" s="211"/>
      <c r="HH450" s="211"/>
      <c r="HI450" s="211"/>
      <c r="HJ450" s="211"/>
      <c r="HK450" s="211"/>
      <c r="HL450" s="211"/>
      <c r="HM450" s="211"/>
      <c r="HN450" s="195"/>
      <c r="HO450" s="195"/>
      <c r="HP450" s="195"/>
      <c r="HQ450" s="196"/>
      <c r="HR450" s="196"/>
      <c r="HS450" s="196"/>
      <c r="HT450" s="196"/>
      <c r="HU450" s="196"/>
      <c r="HV450" s="196"/>
    </row>
    <row r="451" ht="15.75" customHeight="1">
      <c r="A451" s="190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GD451" s="211"/>
      <c r="GE451" s="211"/>
      <c r="GF451" s="211"/>
      <c r="GG451" s="211"/>
      <c r="GH451" s="211"/>
      <c r="GI451" s="211"/>
      <c r="GJ451" s="211"/>
      <c r="GK451" s="211"/>
      <c r="GL451" s="211"/>
      <c r="GM451" s="211"/>
      <c r="GN451" s="211"/>
      <c r="GO451" s="211"/>
      <c r="GP451" s="211"/>
      <c r="GQ451" s="211"/>
      <c r="GR451" s="211"/>
      <c r="GS451" s="211"/>
      <c r="GT451" s="211"/>
      <c r="GU451" s="211"/>
      <c r="GV451" s="211"/>
      <c r="GW451" s="211"/>
      <c r="GX451" s="211"/>
      <c r="GY451" s="211"/>
      <c r="GZ451" s="211"/>
      <c r="HA451" s="211"/>
      <c r="HB451" s="211"/>
      <c r="HC451" s="211"/>
      <c r="HD451" s="211"/>
      <c r="HE451" s="211"/>
      <c r="HF451" s="211"/>
      <c r="HG451" s="211"/>
      <c r="HH451" s="211"/>
      <c r="HI451" s="211"/>
      <c r="HJ451" s="211"/>
      <c r="HK451" s="211"/>
      <c r="HL451" s="211"/>
      <c r="HM451" s="211"/>
      <c r="HN451" s="195"/>
      <c r="HO451" s="195"/>
      <c r="HP451" s="195"/>
      <c r="HQ451" s="196"/>
      <c r="HR451" s="196"/>
      <c r="HS451" s="196"/>
      <c r="HT451" s="196"/>
      <c r="HU451" s="196"/>
      <c r="HV451" s="196"/>
    </row>
    <row r="452" ht="15.75" customHeight="1">
      <c r="A452" s="190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GD452" s="211"/>
      <c r="GE452" s="211"/>
      <c r="GF452" s="211"/>
      <c r="GG452" s="211"/>
      <c r="GH452" s="211"/>
      <c r="GI452" s="211"/>
      <c r="GJ452" s="211"/>
      <c r="GK452" s="211"/>
      <c r="GL452" s="211"/>
      <c r="GM452" s="211"/>
      <c r="GN452" s="211"/>
      <c r="GO452" s="211"/>
      <c r="GP452" s="211"/>
      <c r="GQ452" s="211"/>
      <c r="GR452" s="211"/>
      <c r="GS452" s="211"/>
      <c r="GT452" s="211"/>
      <c r="GU452" s="211"/>
      <c r="GV452" s="211"/>
      <c r="GW452" s="211"/>
      <c r="GX452" s="211"/>
      <c r="GY452" s="211"/>
      <c r="GZ452" s="211"/>
      <c r="HA452" s="211"/>
      <c r="HB452" s="211"/>
      <c r="HC452" s="211"/>
      <c r="HD452" s="211"/>
      <c r="HE452" s="211"/>
      <c r="HF452" s="211"/>
      <c r="HG452" s="211"/>
      <c r="HH452" s="211"/>
      <c r="HI452" s="211"/>
      <c r="HJ452" s="211"/>
      <c r="HK452" s="211"/>
      <c r="HL452" s="211"/>
      <c r="HM452" s="211"/>
      <c r="HN452" s="195"/>
      <c r="HO452" s="195"/>
      <c r="HP452" s="195"/>
      <c r="HQ452" s="196"/>
      <c r="HR452" s="196"/>
      <c r="HS452" s="196"/>
      <c r="HT452" s="196"/>
      <c r="HU452" s="196"/>
      <c r="HV452" s="196"/>
    </row>
    <row r="453" ht="15.75" customHeight="1">
      <c r="A453" s="190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GD453" s="211"/>
      <c r="GE453" s="211"/>
      <c r="GF453" s="211"/>
      <c r="GG453" s="211"/>
      <c r="GH453" s="211"/>
      <c r="GI453" s="211"/>
      <c r="GJ453" s="211"/>
      <c r="GK453" s="211"/>
      <c r="GL453" s="211"/>
      <c r="GM453" s="211"/>
      <c r="GN453" s="211"/>
      <c r="GO453" s="211"/>
      <c r="GP453" s="211"/>
      <c r="GQ453" s="211"/>
      <c r="GR453" s="211"/>
      <c r="GS453" s="211"/>
      <c r="GT453" s="211"/>
      <c r="GU453" s="211"/>
      <c r="GV453" s="211"/>
      <c r="GW453" s="211"/>
      <c r="GX453" s="211"/>
      <c r="GY453" s="211"/>
      <c r="GZ453" s="211"/>
      <c r="HA453" s="211"/>
      <c r="HB453" s="211"/>
      <c r="HC453" s="211"/>
      <c r="HD453" s="211"/>
      <c r="HE453" s="211"/>
      <c r="HF453" s="211"/>
      <c r="HG453" s="211"/>
      <c r="HH453" s="211"/>
      <c r="HI453" s="211"/>
      <c r="HJ453" s="211"/>
      <c r="HK453" s="211"/>
      <c r="HL453" s="211"/>
      <c r="HM453" s="211"/>
      <c r="HN453" s="195"/>
      <c r="HO453" s="195"/>
      <c r="HP453" s="195"/>
      <c r="HQ453" s="196"/>
      <c r="HR453" s="196"/>
      <c r="HS453" s="196"/>
      <c r="HT453" s="196"/>
      <c r="HU453" s="196"/>
      <c r="HV453" s="196"/>
    </row>
    <row r="454" ht="15.75" customHeight="1">
      <c r="A454" s="190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GD454" s="211"/>
      <c r="GE454" s="211"/>
      <c r="GF454" s="211"/>
      <c r="GG454" s="211"/>
      <c r="GH454" s="211"/>
      <c r="GI454" s="211"/>
      <c r="GJ454" s="211"/>
      <c r="GK454" s="211"/>
      <c r="GL454" s="211"/>
      <c r="GM454" s="211"/>
      <c r="GN454" s="211"/>
      <c r="GO454" s="211"/>
      <c r="GP454" s="211"/>
      <c r="GQ454" s="211"/>
      <c r="GR454" s="211"/>
      <c r="GS454" s="211"/>
      <c r="GT454" s="211"/>
      <c r="GU454" s="211"/>
      <c r="GV454" s="211"/>
      <c r="GW454" s="211"/>
      <c r="GX454" s="211"/>
      <c r="GY454" s="211"/>
      <c r="GZ454" s="211"/>
      <c r="HA454" s="211"/>
      <c r="HB454" s="211"/>
      <c r="HC454" s="211"/>
      <c r="HD454" s="211"/>
      <c r="HE454" s="211"/>
      <c r="HF454" s="211"/>
      <c r="HG454" s="211"/>
      <c r="HH454" s="211"/>
      <c r="HI454" s="211"/>
      <c r="HJ454" s="211"/>
      <c r="HK454" s="211"/>
      <c r="HL454" s="211"/>
      <c r="HM454" s="211"/>
      <c r="HN454" s="195"/>
      <c r="HO454" s="195"/>
      <c r="HP454" s="195"/>
      <c r="HQ454" s="196"/>
      <c r="HR454" s="196"/>
      <c r="HS454" s="196"/>
      <c r="HT454" s="196"/>
      <c r="HU454" s="196"/>
      <c r="HV454" s="196"/>
    </row>
    <row r="455" ht="15.75" customHeight="1">
      <c r="A455" s="190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GD455" s="211"/>
      <c r="GE455" s="211"/>
      <c r="GF455" s="211"/>
      <c r="GG455" s="211"/>
      <c r="GH455" s="211"/>
      <c r="GI455" s="211"/>
      <c r="GJ455" s="211"/>
      <c r="GK455" s="211"/>
      <c r="GL455" s="211"/>
      <c r="GM455" s="211"/>
      <c r="GN455" s="211"/>
      <c r="GO455" s="211"/>
      <c r="GP455" s="211"/>
      <c r="GQ455" s="211"/>
      <c r="GR455" s="211"/>
      <c r="GS455" s="211"/>
      <c r="GT455" s="211"/>
      <c r="GU455" s="211"/>
      <c r="GV455" s="211"/>
      <c r="GW455" s="211"/>
      <c r="GX455" s="211"/>
      <c r="GY455" s="211"/>
      <c r="GZ455" s="211"/>
      <c r="HA455" s="211"/>
      <c r="HB455" s="211"/>
      <c r="HC455" s="211"/>
      <c r="HD455" s="211"/>
      <c r="HE455" s="211"/>
      <c r="HF455" s="211"/>
      <c r="HG455" s="211"/>
      <c r="HH455" s="211"/>
      <c r="HI455" s="211"/>
      <c r="HJ455" s="211"/>
      <c r="HK455" s="211"/>
      <c r="HL455" s="211"/>
      <c r="HM455" s="211"/>
      <c r="HN455" s="195"/>
      <c r="HO455" s="195"/>
      <c r="HP455" s="195"/>
      <c r="HQ455" s="196"/>
      <c r="HR455" s="196"/>
      <c r="HS455" s="196"/>
      <c r="HT455" s="196"/>
      <c r="HU455" s="196"/>
      <c r="HV455" s="196"/>
    </row>
    <row r="456" ht="15.75" customHeight="1">
      <c r="A456" s="190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GD456" s="211"/>
      <c r="GE456" s="211"/>
      <c r="GF456" s="211"/>
      <c r="GG456" s="211"/>
      <c r="GH456" s="211"/>
      <c r="GI456" s="211"/>
      <c r="GJ456" s="211"/>
      <c r="GK456" s="211"/>
      <c r="GL456" s="211"/>
      <c r="GM456" s="211"/>
      <c r="GN456" s="211"/>
      <c r="GO456" s="211"/>
      <c r="GP456" s="211"/>
      <c r="GQ456" s="211"/>
      <c r="GR456" s="211"/>
      <c r="GS456" s="211"/>
      <c r="GT456" s="211"/>
      <c r="GU456" s="211"/>
      <c r="GV456" s="211"/>
      <c r="GW456" s="211"/>
      <c r="GX456" s="211"/>
      <c r="GY456" s="211"/>
      <c r="GZ456" s="211"/>
      <c r="HA456" s="211"/>
      <c r="HB456" s="211"/>
      <c r="HC456" s="211"/>
      <c r="HD456" s="211"/>
      <c r="HE456" s="211"/>
      <c r="HF456" s="211"/>
      <c r="HG456" s="211"/>
      <c r="HH456" s="211"/>
      <c r="HI456" s="211"/>
      <c r="HJ456" s="211"/>
      <c r="HK456" s="211"/>
      <c r="HL456" s="211"/>
      <c r="HM456" s="211"/>
      <c r="HN456" s="195"/>
      <c r="HO456" s="195"/>
      <c r="HP456" s="195"/>
      <c r="HQ456" s="196"/>
      <c r="HR456" s="196"/>
      <c r="HS456" s="196"/>
      <c r="HT456" s="196"/>
      <c r="HU456" s="196"/>
      <c r="HV456" s="196"/>
    </row>
    <row r="457" ht="15.75" customHeight="1">
      <c r="A457" s="190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GD457" s="211"/>
      <c r="GE457" s="211"/>
      <c r="GF457" s="211"/>
      <c r="GG457" s="211"/>
      <c r="GH457" s="211"/>
      <c r="GI457" s="211"/>
      <c r="GJ457" s="211"/>
      <c r="GK457" s="211"/>
      <c r="GL457" s="211"/>
      <c r="GM457" s="211"/>
      <c r="GN457" s="211"/>
      <c r="GO457" s="211"/>
      <c r="GP457" s="211"/>
      <c r="GQ457" s="211"/>
      <c r="GR457" s="211"/>
      <c r="GS457" s="211"/>
      <c r="GT457" s="211"/>
      <c r="GU457" s="211"/>
      <c r="GV457" s="211"/>
      <c r="GW457" s="211"/>
      <c r="GX457" s="211"/>
      <c r="GY457" s="211"/>
      <c r="GZ457" s="211"/>
      <c r="HA457" s="211"/>
      <c r="HB457" s="211"/>
      <c r="HC457" s="211"/>
      <c r="HD457" s="211"/>
      <c r="HE457" s="211"/>
      <c r="HF457" s="211"/>
      <c r="HG457" s="211"/>
      <c r="HH457" s="211"/>
      <c r="HI457" s="211"/>
      <c r="HJ457" s="211"/>
      <c r="HK457" s="211"/>
      <c r="HL457" s="211"/>
      <c r="HM457" s="211"/>
      <c r="HN457" s="195"/>
      <c r="HO457" s="195"/>
      <c r="HP457" s="195"/>
      <c r="HQ457" s="196"/>
      <c r="HR457" s="196"/>
      <c r="HS457" s="196"/>
      <c r="HT457" s="196"/>
      <c r="HU457" s="196"/>
      <c r="HV457" s="196"/>
    </row>
    <row r="458" ht="15.75" customHeight="1">
      <c r="A458" s="190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GD458" s="211"/>
      <c r="GE458" s="211"/>
      <c r="GF458" s="211"/>
      <c r="GG458" s="211"/>
      <c r="GH458" s="211"/>
      <c r="GI458" s="211"/>
      <c r="GJ458" s="211"/>
      <c r="GK458" s="211"/>
      <c r="GL458" s="211"/>
      <c r="GM458" s="211"/>
      <c r="GN458" s="211"/>
      <c r="GO458" s="211"/>
      <c r="GP458" s="211"/>
      <c r="GQ458" s="211"/>
      <c r="GR458" s="211"/>
      <c r="GS458" s="211"/>
      <c r="GT458" s="211"/>
      <c r="GU458" s="211"/>
      <c r="GV458" s="211"/>
      <c r="GW458" s="211"/>
      <c r="GX458" s="211"/>
      <c r="GY458" s="211"/>
      <c r="GZ458" s="211"/>
      <c r="HA458" s="211"/>
      <c r="HB458" s="211"/>
      <c r="HC458" s="211"/>
      <c r="HD458" s="211"/>
      <c r="HE458" s="211"/>
      <c r="HF458" s="211"/>
      <c r="HG458" s="211"/>
      <c r="HH458" s="211"/>
      <c r="HI458" s="211"/>
      <c r="HJ458" s="211"/>
      <c r="HK458" s="211"/>
      <c r="HL458" s="211"/>
      <c r="HM458" s="211"/>
      <c r="HN458" s="195"/>
      <c r="HO458" s="195"/>
      <c r="HP458" s="195"/>
      <c r="HQ458" s="196"/>
      <c r="HR458" s="196"/>
      <c r="HS458" s="196"/>
      <c r="HT458" s="196"/>
      <c r="HU458" s="196"/>
      <c r="HV458" s="196"/>
    </row>
    <row r="459" ht="15.75" customHeight="1">
      <c r="A459" s="190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GD459" s="211"/>
      <c r="GE459" s="211"/>
      <c r="GF459" s="211"/>
      <c r="GG459" s="211"/>
      <c r="GH459" s="211"/>
      <c r="GI459" s="211"/>
      <c r="GJ459" s="211"/>
      <c r="GK459" s="211"/>
      <c r="GL459" s="211"/>
      <c r="GM459" s="211"/>
      <c r="GN459" s="211"/>
      <c r="GO459" s="211"/>
      <c r="GP459" s="211"/>
      <c r="GQ459" s="211"/>
      <c r="GR459" s="211"/>
      <c r="GS459" s="211"/>
      <c r="GT459" s="211"/>
      <c r="GU459" s="211"/>
      <c r="GV459" s="211"/>
      <c r="GW459" s="211"/>
      <c r="GX459" s="211"/>
      <c r="GY459" s="211"/>
      <c r="GZ459" s="211"/>
      <c r="HA459" s="211"/>
      <c r="HB459" s="211"/>
      <c r="HC459" s="211"/>
      <c r="HD459" s="211"/>
      <c r="HE459" s="211"/>
      <c r="HF459" s="211"/>
      <c r="HG459" s="211"/>
      <c r="HH459" s="211"/>
      <c r="HI459" s="211"/>
      <c r="HJ459" s="211"/>
      <c r="HK459" s="211"/>
      <c r="HL459" s="211"/>
      <c r="HM459" s="211"/>
      <c r="HN459" s="195"/>
      <c r="HO459" s="195"/>
      <c r="HP459" s="195"/>
      <c r="HQ459" s="196"/>
      <c r="HR459" s="196"/>
      <c r="HS459" s="196"/>
      <c r="HT459" s="196"/>
      <c r="HU459" s="196"/>
      <c r="HV459" s="196"/>
    </row>
    <row r="460" ht="15.75" customHeight="1">
      <c r="A460" s="190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GD460" s="211"/>
      <c r="GE460" s="211"/>
      <c r="GF460" s="211"/>
      <c r="GG460" s="211"/>
      <c r="GH460" s="211"/>
      <c r="GI460" s="211"/>
      <c r="GJ460" s="211"/>
      <c r="GK460" s="211"/>
      <c r="GL460" s="211"/>
      <c r="GM460" s="211"/>
      <c r="GN460" s="211"/>
      <c r="GO460" s="211"/>
      <c r="GP460" s="211"/>
      <c r="GQ460" s="211"/>
      <c r="GR460" s="211"/>
      <c r="GS460" s="211"/>
      <c r="GT460" s="211"/>
      <c r="GU460" s="211"/>
      <c r="GV460" s="211"/>
      <c r="GW460" s="211"/>
      <c r="GX460" s="211"/>
      <c r="GY460" s="211"/>
      <c r="GZ460" s="211"/>
      <c r="HA460" s="211"/>
      <c r="HB460" s="211"/>
      <c r="HC460" s="211"/>
      <c r="HD460" s="211"/>
      <c r="HE460" s="211"/>
      <c r="HF460" s="211"/>
      <c r="HG460" s="211"/>
      <c r="HH460" s="211"/>
      <c r="HI460" s="211"/>
      <c r="HJ460" s="211"/>
      <c r="HK460" s="211"/>
      <c r="HL460" s="211"/>
      <c r="HM460" s="211"/>
      <c r="HN460" s="195"/>
      <c r="HO460" s="195"/>
      <c r="HP460" s="195"/>
      <c r="HQ460" s="196"/>
      <c r="HR460" s="196"/>
      <c r="HS460" s="196"/>
      <c r="HT460" s="196"/>
      <c r="HU460" s="196"/>
      <c r="HV460" s="196"/>
    </row>
    <row r="461" ht="15.75" customHeight="1">
      <c r="A461" s="190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GD461" s="211"/>
      <c r="GE461" s="211"/>
      <c r="GF461" s="211"/>
      <c r="GG461" s="211"/>
      <c r="GH461" s="211"/>
      <c r="GI461" s="211"/>
      <c r="GJ461" s="211"/>
      <c r="GK461" s="211"/>
      <c r="GL461" s="211"/>
      <c r="GM461" s="211"/>
      <c r="GN461" s="211"/>
      <c r="GO461" s="211"/>
      <c r="GP461" s="211"/>
      <c r="GQ461" s="211"/>
      <c r="GR461" s="211"/>
      <c r="GS461" s="211"/>
      <c r="GT461" s="211"/>
      <c r="GU461" s="211"/>
      <c r="GV461" s="211"/>
      <c r="GW461" s="211"/>
      <c r="GX461" s="211"/>
      <c r="GY461" s="211"/>
      <c r="GZ461" s="211"/>
      <c r="HA461" s="211"/>
      <c r="HB461" s="211"/>
      <c r="HC461" s="211"/>
      <c r="HD461" s="211"/>
      <c r="HE461" s="211"/>
      <c r="HF461" s="211"/>
      <c r="HG461" s="211"/>
      <c r="HH461" s="211"/>
      <c r="HI461" s="211"/>
      <c r="HJ461" s="211"/>
      <c r="HK461" s="211"/>
      <c r="HL461" s="211"/>
      <c r="HM461" s="211"/>
      <c r="HN461" s="195"/>
      <c r="HO461" s="195"/>
      <c r="HP461" s="195"/>
      <c r="HQ461" s="196"/>
      <c r="HR461" s="196"/>
      <c r="HS461" s="196"/>
      <c r="HT461" s="196"/>
      <c r="HU461" s="196"/>
      <c r="HV461" s="196"/>
    </row>
    <row r="462" ht="15.75" customHeight="1">
      <c r="A462" s="190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GD462" s="211"/>
      <c r="GE462" s="211"/>
      <c r="GF462" s="211"/>
      <c r="GG462" s="211"/>
      <c r="GH462" s="211"/>
      <c r="GI462" s="211"/>
      <c r="GJ462" s="211"/>
      <c r="GK462" s="211"/>
      <c r="GL462" s="211"/>
      <c r="GM462" s="211"/>
      <c r="GN462" s="211"/>
      <c r="GO462" s="211"/>
      <c r="GP462" s="211"/>
      <c r="GQ462" s="211"/>
      <c r="GR462" s="211"/>
      <c r="GS462" s="211"/>
      <c r="GT462" s="211"/>
      <c r="GU462" s="211"/>
      <c r="GV462" s="211"/>
      <c r="GW462" s="211"/>
      <c r="GX462" s="211"/>
      <c r="GY462" s="211"/>
      <c r="GZ462" s="211"/>
      <c r="HA462" s="211"/>
      <c r="HB462" s="211"/>
      <c r="HC462" s="211"/>
      <c r="HD462" s="211"/>
      <c r="HE462" s="211"/>
      <c r="HF462" s="211"/>
      <c r="HG462" s="211"/>
      <c r="HH462" s="211"/>
      <c r="HI462" s="211"/>
      <c r="HJ462" s="211"/>
      <c r="HK462" s="211"/>
      <c r="HL462" s="211"/>
      <c r="HM462" s="211"/>
      <c r="HN462" s="195"/>
      <c r="HO462" s="195"/>
      <c r="HP462" s="195"/>
      <c r="HQ462" s="196"/>
      <c r="HR462" s="196"/>
      <c r="HS462" s="196"/>
      <c r="HT462" s="196"/>
      <c r="HU462" s="196"/>
      <c r="HV462" s="196"/>
    </row>
    <row r="463" ht="15.75" customHeight="1">
      <c r="A463" s="190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GD463" s="211"/>
      <c r="GE463" s="211"/>
      <c r="GF463" s="211"/>
      <c r="GG463" s="211"/>
      <c r="GH463" s="211"/>
      <c r="GI463" s="211"/>
      <c r="GJ463" s="211"/>
      <c r="GK463" s="211"/>
      <c r="GL463" s="211"/>
      <c r="GM463" s="211"/>
      <c r="GN463" s="211"/>
      <c r="GO463" s="211"/>
      <c r="GP463" s="211"/>
      <c r="GQ463" s="211"/>
      <c r="GR463" s="211"/>
      <c r="GS463" s="211"/>
      <c r="GT463" s="211"/>
      <c r="GU463" s="211"/>
      <c r="GV463" s="211"/>
      <c r="GW463" s="211"/>
      <c r="GX463" s="211"/>
      <c r="GY463" s="211"/>
      <c r="GZ463" s="211"/>
      <c r="HA463" s="211"/>
      <c r="HB463" s="211"/>
      <c r="HC463" s="211"/>
      <c r="HD463" s="211"/>
      <c r="HE463" s="211"/>
      <c r="HF463" s="211"/>
      <c r="HG463" s="211"/>
      <c r="HH463" s="211"/>
      <c r="HI463" s="211"/>
      <c r="HJ463" s="211"/>
      <c r="HK463" s="211"/>
      <c r="HL463" s="211"/>
      <c r="HM463" s="211"/>
      <c r="HN463" s="195"/>
      <c r="HO463" s="195"/>
      <c r="HP463" s="195"/>
      <c r="HQ463" s="196"/>
      <c r="HR463" s="196"/>
      <c r="HS463" s="196"/>
      <c r="HT463" s="196"/>
      <c r="HU463" s="196"/>
      <c r="HV463" s="196"/>
    </row>
    <row r="464" ht="15.75" customHeight="1">
      <c r="A464" s="190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GD464" s="211"/>
      <c r="GE464" s="211"/>
      <c r="GF464" s="211"/>
      <c r="GG464" s="211"/>
      <c r="GH464" s="211"/>
      <c r="GI464" s="211"/>
      <c r="GJ464" s="211"/>
      <c r="GK464" s="211"/>
      <c r="GL464" s="211"/>
      <c r="GM464" s="211"/>
      <c r="GN464" s="211"/>
      <c r="GO464" s="211"/>
      <c r="GP464" s="211"/>
      <c r="GQ464" s="211"/>
      <c r="GR464" s="211"/>
      <c r="GS464" s="211"/>
      <c r="GT464" s="211"/>
      <c r="GU464" s="211"/>
      <c r="GV464" s="211"/>
      <c r="GW464" s="211"/>
      <c r="GX464" s="211"/>
      <c r="GY464" s="211"/>
      <c r="GZ464" s="211"/>
      <c r="HA464" s="211"/>
      <c r="HB464" s="211"/>
      <c r="HC464" s="211"/>
      <c r="HD464" s="211"/>
      <c r="HE464" s="211"/>
      <c r="HF464" s="211"/>
      <c r="HG464" s="211"/>
      <c r="HH464" s="211"/>
      <c r="HI464" s="211"/>
      <c r="HJ464" s="211"/>
      <c r="HK464" s="211"/>
      <c r="HL464" s="211"/>
      <c r="HM464" s="211"/>
      <c r="HN464" s="195"/>
      <c r="HO464" s="195"/>
      <c r="HP464" s="195"/>
      <c r="HQ464" s="196"/>
      <c r="HR464" s="196"/>
      <c r="HS464" s="196"/>
      <c r="HT464" s="196"/>
      <c r="HU464" s="196"/>
      <c r="HV464" s="196"/>
    </row>
    <row r="465" ht="15.75" customHeight="1">
      <c r="A465" s="190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GD465" s="211"/>
      <c r="GE465" s="211"/>
      <c r="GF465" s="211"/>
      <c r="GG465" s="211"/>
      <c r="GH465" s="211"/>
      <c r="GI465" s="211"/>
      <c r="GJ465" s="211"/>
      <c r="GK465" s="211"/>
      <c r="GL465" s="211"/>
      <c r="GM465" s="211"/>
      <c r="GN465" s="211"/>
      <c r="GO465" s="211"/>
      <c r="GP465" s="211"/>
      <c r="GQ465" s="211"/>
      <c r="GR465" s="211"/>
      <c r="GS465" s="211"/>
      <c r="GT465" s="211"/>
      <c r="GU465" s="211"/>
      <c r="GV465" s="211"/>
      <c r="GW465" s="211"/>
      <c r="GX465" s="211"/>
      <c r="GY465" s="211"/>
      <c r="GZ465" s="211"/>
      <c r="HA465" s="211"/>
      <c r="HB465" s="211"/>
      <c r="HC465" s="211"/>
      <c r="HD465" s="211"/>
      <c r="HE465" s="211"/>
      <c r="HF465" s="211"/>
      <c r="HG465" s="211"/>
      <c r="HH465" s="211"/>
      <c r="HI465" s="211"/>
      <c r="HJ465" s="211"/>
      <c r="HK465" s="211"/>
      <c r="HL465" s="211"/>
      <c r="HM465" s="211"/>
      <c r="HN465" s="195"/>
      <c r="HO465" s="195"/>
      <c r="HP465" s="195"/>
      <c r="HQ465" s="196"/>
      <c r="HR465" s="196"/>
      <c r="HS465" s="196"/>
      <c r="HT465" s="196"/>
      <c r="HU465" s="196"/>
      <c r="HV465" s="196"/>
    </row>
    <row r="466" ht="15.75" customHeight="1">
      <c r="A466" s="190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GD466" s="211"/>
      <c r="GE466" s="211"/>
      <c r="GF466" s="211"/>
      <c r="GG466" s="211"/>
      <c r="GH466" s="211"/>
      <c r="GI466" s="211"/>
      <c r="GJ466" s="211"/>
      <c r="GK466" s="211"/>
      <c r="GL466" s="211"/>
      <c r="GM466" s="211"/>
      <c r="GN466" s="211"/>
      <c r="GO466" s="211"/>
      <c r="GP466" s="211"/>
      <c r="GQ466" s="211"/>
      <c r="GR466" s="211"/>
      <c r="GS466" s="211"/>
      <c r="GT466" s="211"/>
      <c r="GU466" s="211"/>
      <c r="GV466" s="211"/>
      <c r="GW466" s="211"/>
      <c r="GX466" s="211"/>
      <c r="GY466" s="211"/>
      <c r="GZ466" s="211"/>
      <c r="HA466" s="211"/>
      <c r="HB466" s="211"/>
      <c r="HC466" s="211"/>
      <c r="HD466" s="211"/>
      <c r="HE466" s="211"/>
      <c r="HF466" s="211"/>
      <c r="HG466" s="211"/>
      <c r="HH466" s="211"/>
      <c r="HI466" s="211"/>
      <c r="HJ466" s="211"/>
      <c r="HK466" s="211"/>
      <c r="HL466" s="211"/>
      <c r="HM466" s="211"/>
      <c r="HN466" s="195"/>
      <c r="HO466" s="195"/>
      <c r="HP466" s="195"/>
      <c r="HQ466" s="196"/>
      <c r="HR466" s="196"/>
      <c r="HS466" s="196"/>
      <c r="HT466" s="196"/>
      <c r="HU466" s="196"/>
      <c r="HV466" s="196"/>
    </row>
    <row r="467" ht="15.75" customHeight="1">
      <c r="A467" s="190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GD467" s="211"/>
      <c r="GE467" s="211"/>
      <c r="GF467" s="211"/>
      <c r="GG467" s="211"/>
      <c r="GH467" s="211"/>
      <c r="GI467" s="211"/>
      <c r="GJ467" s="211"/>
      <c r="GK467" s="211"/>
      <c r="GL467" s="211"/>
      <c r="GM467" s="211"/>
      <c r="GN467" s="211"/>
      <c r="GO467" s="211"/>
      <c r="GP467" s="211"/>
      <c r="GQ467" s="211"/>
      <c r="GR467" s="211"/>
      <c r="GS467" s="211"/>
      <c r="GT467" s="211"/>
      <c r="GU467" s="211"/>
      <c r="GV467" s="211"/>
      <c r="GW467" s="211"/>
      <c r="GX467" s="211"/>
      <c r="GY467" s="211"/>
      <c r="GZ467" s="211"/>
      <c r="HA467" s="211"/>
      <c r="HB467" s="211"/>
      <c r="HC467" s="211"/>
      <c r="HD467" s="211"/>
      <c r="HE467" s="211"/>
      <c r="HF467" s="211"/>
      <c r="HG467" s="211"/>
      <c r="HH467" s="211"/>
      <c r="HI467" s="211"/>
      <c r="HJ467" s="211"/>
      <c r="HK467" s="211"/>
      <c r="HL467" s="211"/>
      <c r="HM467" s="211"/>
      <c r="HN467" s="195"/>
      <c r="HO467" s="195"/>
      <c r="HP467" s="195"/>
      <c r="HQ467" s="196"/>
      <c r="HR467" s="196"/>
      <c r="HS467" s="196"/>
      <c r="HT467" s="196"/>
      <c r="HU467" s="196"/>
      <c r="HV467" s="196"/>
    </row>
    <row r="468" ht="15.75" customHeight="1">
      <c r="A468" s="190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GD468" s="211"/>
      <c r="GE468" s="211"/>
      <c r="GF468" s="211"/>
      <c r="GG468" s="211"/>
      <c r="GH468" s="211"/>
      <c r="GI468" s="211"/>
      <c r="GJ468" s="211"/>
      <c r="GK468" s="211"/>
      <c r="GL468" s="211"/>
      <c r="GM468" s="211"/>
      <c r="GN468" s="211"/>
      <c r="GO468" s="211"/>
      <c r="GP468" s="211"/>
      <c r="GQ468" s="211"/>
      <c r="GR468" s="211"/>
      <c r="GS468" s="211"/>
      <c r="GT468" s="211"/>
      <c r="GU468" s="211"/>
      <c r="GV468" s="211"/>
      <c r="GW468" s="211"/>
      <c r="GX468" s="211"/>
      <c r="GY468" s="211"/>
      <c r="GZ468" s="211"/>
      <c r="HA468" s="211"/>
      <c r="HB468" s="211"/>
      <c r="HC468" s="211"/>
      <c r="HD468" s="211"/>
      <c r="HE468" s="211"/>
      <c r="HF468" s="211"/>
      <c r="HG468" s="211"/>
      <c r="HH468" s="211"/>
      <c r="HI468" s="211"/>
      <c r="HJ468" s="211"/>
      <c r="HK468" s="211"/>
      <c r="HL468" s="211"/>
      <c r="HM468" s="211"/>
      <c r="HN468" s="195"/>
      <c r="HO468" s="195"/>
      <c r="HP468" s="195"/>
      <c r="HQ468" s="196"/>
      <c r="HR468" s="196"/>
      <c r="HS468" s="196"/>
      <c r="HT468" s="196"/>
      <c r="HU468" s="196"/>
      <c r="HV468" s="196"/>
    </row>
    <row r="469" ht="15.75" customHeight="1">
      <c r="A469" s="190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GD469" s="211"/>
      <c r="GE469" s="211"/>
      <c r="GF469" s="211"/>
      <c r="GG469" s="211"/>
      <c r="GH469" s="211"/>
      <c r="GI469" s="211"/>
      <c r="GJ469" s="211"/>
      <c r="GK469" s="211"/>
      <c r="GL469" s="211"/>
      <c r="GM469" s="211"/>
      <c r="GN469" s="211"/>
      <c r="GO469" s="211"/>
      <c r="GP469" s="211"/>
      <c r="GQ469" s="211"/>
      <c r="GR469" s="211"/>
      <c r="GS469" s="211"/>
      <c r="GT469" s="211"/>
      <c r="GU469" s="211"/>
      <c r="GV469" s="211"/>
      <c r="GW469" s="211"/>
      <c r="GX469" s="211"/>
      <c r="GY469" s="211"/>
      <c r="GZ469" s="211"/>
      <c r="HA469" s="211"/>
      <c r="HB469" s="211"/>
      <c r="HC469" s="211"/>
      <c r="HD469" s="211"/>
      <c r="HE469" s="211"/>
      <c r="HF469" s="211"/>
      <c r="HG469" s="211"/>
      <c r="HH469" s="211"/>
      <c r="HI469" s="211"/>
      <c r="HJ469" s="211"/>
      <c r="HK469" s="211"/>
      <c r="HL469" s="211"/>
      <c r="HM469" s="211"/>
      <c r="HN469" s="195"/>
      <c r="HO469" s="195"/>
      <c r="HP469" s="195"/>
      <c r="HQ469" s="196"/>
      <c r="HR469" s="196"/>
      <c r="HS469" s="196"/>
      <c r="HT469" s="196"/>
      <c r="HU469" s="196"/>
      <c r="HV469" s="196"/>
    </row>
    <row r="470" ht="15.75" customHeight="1">
      <c r="A470" s="190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GD470" s="211"/>
      <c r="GE470" s="211"/>
      <c r="GF470" s="211"/>
      <c r="GG470" s="211"/>
      <c r="GH470" s="211"/>
      <c r="GI470" s="211"/>
      <c r="GJ470" s="211"/>
      <c r="GK470" s="211"/>
      <c r="GL470" s="211"/>
      <c r="GM470" s="211"/>
      <c r="GN470" s="211"/>
      <c r="GO470" s="211"/>
      <c r="GP470" s="211"/>
      <c r="GQ470" s="211"/>
      <c r="GR470" s="211"/>
      <c r="GS470" s="211"/>
      <c r="GT470" s="211"/>
      <c r="GU470" s="211"/>
      <c r="GV470" s="211"/>
      <c r="GW470" s="211"/>
      <c r="GX470" s="211"/>
      <c r="GY470" s="211"/>
      <c r="GZ470" s="211"/>
      <c r="HA470" s="211"/>
      <c r="HB470" s="211"/>
      <c r="HC470" s="211"/>
      <c r="HD470" s="211"/>
      <c r="HE470" s="211"/>
      <c r="HF470" s="211"/>
      <c r="HG470" s="211"/>
      <c r="HH470" s="211"/>
      <c r="HI470" s="211"/>
      <c r="HJ470" s="211"/>
      <c r="HK470" s="211"/>
      <c r="HL470" s="211"/>
      <c r="HM470" s="211"/>
      <c r="HN470" s="195"/>
      <c r="HO470" s="195"/>
      <c r="HP470" s="195"/>
      <c r="HQ470" s="196"/>
      <c r="HR470" s="196"/>
      <c r="HS470" s="196"/>
      <c r="HT470" s="196"/>
      <c r="HU470" s="196"/>
      <c r="HV470" s="196"/>
    </row>
    <row r="471" ht="15.75" customHeight="1">
      <c r="A471" s="190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GD471" s="211"/>
      <c r="GE471" s="211"/>
      <c r="GF471" s="211"/>
      <c r="GG471" s="211"/>
      <c r="GH471" s="211"/>
      <c r="GI471" s="211"/>
      <c r="GJ471" s="211"/>
      <c r="GK471" s="211"/>
      <c r="GL471" s="211"/>
      <c r="GM471" s="211"/>
      <c r="GN471" s="211"/>
      <c r="GO471" s="211"/>
      <c r="GP471" s="211"/>
      <c r="GQ471" s="211"/>
      <c r="GR471" s="211"/>
      <c r="GS471" s="211"/>
      <c r="GT471" s="211"/>
      <c r="GU471" s="211"/>
      <c r="GV471" s="211"/>
      <c r="GW471" s="211"/>
      <c r="GX471" s="211"/>
      <c r="GY471" s="211"/>
      <c r="GZ471" s="211"/>
      <c r="HA471" s="211"/>
      <c r="HB471" s="211"/>
      <c r="HC471" s="211"/>
      <c r="HD471" s="211"/>
      <c r="HE471" s="211"/>
      <c r="HF471" s="211"/>
      <c r="HG471" s="211"/>
      <c r="HH471" s="211"/>
      <c r="HI471" s="211"/>
      <c r="HJ471" s="211"/>
      <c r="HK471" s="211"/>
      <c r="HL471" s="211"/>
      <c r="HM471" s="211"/>
      <c r="HN471" s="195"/>
      <c r="HO471" s="195"/>
      <c r="HP471" s="195"/>
      <c r="HQ471" s="196"/>
      <c r="HR471" s="196"/>
      <c r="HS471" s="196"/>
      <c r="HT471" s="196"/>
      <c r="HU471" s="196"/>
      <c r="HV471" s="196"/>
    </row>
    <row r="472" ht="15.75" customHeight="1">
      <c r="A472" s="190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GD472" s="211"/>
      <c r="GE472" s="211"/>
      <c r="GF472" s="211"/>
      <c r="GG472" s="211"/>
      <c r="GH472" s="211"/>
      <c r="GI472" s="211"/>
      <c r="GJ472" s="211"/>
      <c r="GK472" s="211"/>
      <c r="GL472" s="211"/>
      <c r="GM472" s="211"/>
      <c r="GN472" s="211"/>
      <c r="GO472" s="211"/>
      <c r="GP472" s="211"/>
      <c r="GQ472" s="211"/>
      <c r="GR472" s="211"/>
      <c r="GS472" s="211"/>
      <c r="GT472" s="211"/>
      <c r="GU472" s="211"/>
      <c r="GV472" s="211"/>
      <c r="GW472" s="211"/>
      <c r="GX472" s="211"/>
      <c r="GY472" s="211"/>
      <c r="GZ472" s="211"/>
      <c r="HA472" s="211"/>
      <c r="HB472" s="211"/>
      <c r="HC472" s="211"/>
      <c r="HD472" s="211"/>
      <c r="HE472" s="211"/>
      <c r="HF472" s="211"/>
      <c r="HG472" s="211"/>
      <c r="HH472" s="211"/>
      <c r="HI472" s="211"/>
      <c r="HJ472" s="211"/>
      <c r="HK472" s="211"/>
      <c r="HL472" s="211"/>
      <c r="HM472" s="211"/>
      <c r="HN472" s="195"/>
      <c r="HO472" s="195"/>
      <c r="HP472" s="195"/>
      <c r="HQ472" s="196"/>
      <c r="HR472" s="196"/>
      <c r="HS472" s="196"/>
      <c r="HT472" s="196"/>
      <c r="HU472" s="196"/>
      <c r="HV472" s="196"/>
    </row>
    <row r="473" ht="15.75" customHeight="1">
      <c r="A473" s="190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GD473" s="211"/>
      <c r="GE473" s="211"/>
      <c r="GF473" s="211"/>
      <c r="GG473" s="211"/>
      <c r="GH473" s="211"/>
      <c r="GI473" s="211"/>
      <c r="GJ473" s="211"/>
      <c r="GK473" s="211"/>
      <c r="GL473" s="211"/>
      <c r="GM473" s="211"/>
      <c r="GN473" s="211"/>
      <c r="GO473" s="211"/>
      <c r="GP473" s="211"/>
      <c r="GQ473" s="211"/>
      <c r="GR473" s="211"/>
      <c r="GS473" s="211"/>
      <c r="GT473" s="211"/>
      <c r="GU473" s="211"/>
      <c r="GV473" s="211"/>
      <c r="GW473" s="211"/>
      <c r="GX473" s="211"/>
      <c r="GY473" s="211"/>
      <c r="GZ473" s="211"/>
      <c r="HA473" s="211"/>
      <c r="HB473" s="211"/>
      <c r="HC473" s="211"/>
      <c r="HD473" s="211"/>
      <c r="HE473" s="211"/>
      <c r="HF473" s="211"/>
      <c r="HG473" s="211"/>
      <c r="HH473" s="211"/>
      <c r="HI473" s="211"/>
      <c r="HJ473" s="211"/>
      <c r="HK473" s="211"/>
      <c r="HL473" s="211"/>
      <c r="HM473" s="211"/>
      <c r="HN473" s="195"/>
      <c r="HO473" s="195"/>
      <c r="HP473" s="195"/>
      <c r="HQ473" s="196"/>
      <c r="HR473" s="196"/>
      <c r="HS473" s="196"/>
      <c r="HT473" s="196"/>
      <c r="HU473" s="196"/>
      <c r="HV473" s="196"/>
    </row>
    <row r="474" ht="15.75" customHeight="1">
      <c r="A474" s="190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GD474" s="211"/>
      <c r="GE474" s="211"/>
      <c r="GF474" s="211"/>
      <c r="GG474" s="211"/>
      <c r="GH474" s="211"/>
      <c r="GI474" s="211"/>
      <c r="GJ474" s="211"/>
      <c r="GK474" s="211"/>
      <c r="GL474" s="211"/>
      <c r="GM474" s="211"/>
      <c r="GN474" s="211"/>
      <c r="GO474" s="211"/>
      <c r="GP474" s="211"/>
      <c r="GQ474" s="211"/>
      <c r="GR474" s="211"/>
      <c r="GS474" s="211"/>
      <c r="GT474" s="211"/>
      <c r="GU474" s="211"/>
      <c r="GV474" s="211"/>
      <c r="GW474" s="211"/>
      <c r="GX474" s="211"/>
      <c r="GY474" s="211"/>
      <c r="GZ474" s="211"/>
      <c r="HA474" s="211"/>
      <c r="HB474" s="211"/>
      <c r="HC474" s="211"/>
      <c r="HD474" s="211"/>
      <c r="HE474" s="211"/>
      <c r="HF474" s="211"/>
      <c r="HG474" s="211"/>
      <c r="HH474" s="211"/>
      <c r="HI474" s="211"/>
      <c r="HJ474" s="211"/>
      <c r="HK474" s="211"/>
      <c r="HL474" s="211"/>
      <c r="HM474" s="211"/>
      <c r="HN474" s="195"/>
      <c r="HO474" s="195"/>
      <c r="HP474" s="195"/>
      <c r="HQ474" s="196"/>
      <c r="HR474" s="196"/>
      <c r="HS474" s="196"/>
      <c r="HT474" s="196"/>
      <c r="HU474" s="196"/>
      <c r="HV474" s="196"/>
    </row>
    <row r="475" ht="15.75" customHeight="1">
      <c r="A475" s="190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GD475" s="211"/>
      <c r="GE475" s="211"/>
      <c r="GF475" s="211"/>
      <c r="GG475" s="211"/>
      <c r="GH475" s="211"/>
      <c r="GI475" s="211"/>
      <c r="GJ475" s="211"/>
      <c r="GK475" s="211"/>
      <c r="GL475" s="211"/>
      <c r="GM475" s="211"/>
      <c r="GN475" s="211"/>
      <c r="GO475" s="211"/>
      <c r="GP475" s="211"/>
      <c r="GQ475" s="211"/>
      <c r="GR475" s="211"/>
      <c r="GS475" s="211"/>
      <c r="GT475" s="211"/>
      <c r="GU475" s="211"/>
      <c r="GV475" s="211"/>
      <c r="GW475" s="211"/>
      <c r="GX475" s="211"/>
      <c r="GY475" s="211"/>
      <c r="GZ475" s="211"/>
      <c r="HA475" s="211"/>
      <c r="HB475" s="211"/>
      <c r="HC475" s="211"/>
      <c r="HD475" s="211"/>
      <c r="HE475" s="211"/>
      <c r="HF475" s="211"/>
      <c r="HG475" s="211"/>
      <c r="HH475" s="211"/>
      <c r="HI475" s="211"/>
      <c r="HJ475" s="211"/>
      <c r="HK475" s="211"/>
      <c r="HL475" s="211"/>
      <c r="HM475" s="211"/>
      <c r="HN475" s="195"/>
      <c r="HO475" s="195"/>
      <c r="HP475" s="195"/>
      <c r="HQ475" s="196"/>
      <c r="HR475" s="196"/>
      <c r="HS475" s="196"/>
      <c r="HT475" s="196"/>
      <c r="HU475" s="196"/>
      <c r="HV475" s="196"/>
    </row>
    <row r="476" ht="15.75" customHeight="1">
      <c r="A476" s="190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GD476" s="211"/>
      <c r="GE476" s="211"/>
      <c r="GF476" s="211"/>
      <c r="GG476" s="211"/>
      <c r="GH476" s="211"/>
      <c r="GI476" s="211"/>
      <c r="GJ476" s="211"/>
      <c r="GK476" s="211"/>
      <c r="GL476" s="211"/>
      <c r="GM476" s="211"/>
      <c r="GN476" s="211"/>
      <c r="GO476" s="211"/>
      <c r="GP476" s="211"/>
      <c r="GQ476" s="211"/>
      <c r="GR476" s="211"/>
      <c r="GS476" s="211"/>
      <c r="GT476" s="211"/>
      <c r="GU476" s="211"/>
      <c r="GV476" s="211"/>
      <c r="GW476" s="211"/>
      <c r="GX476" s="211"/>
      <c r="GY476" s="211"/>
      <c r="GZ476" s="211"/>
      <c r="HA476" s="211"/>
      <c r="HB476" s="211"/>
      <c r="HC476" s="211"/>
      <c r="HD476" s="211"/>
      <c r="HE476" s="211"/>
      <c r="HF476" s="211"/>
      <c r="HG476" s="211"/>
      <c r="HH476" s="211"/>
      <c r="HI476" s="211"/>
      <c r="HJ476" s="211"/>
      <c r="HK476" s="211"/>
      <c r="HL476" s="211"/>
      <c r="HM476" s="211"/>
      <c r="HN476" s="195"/>
      <c r="HO476" s="195"/>
      <c r="HP476" s="195"/>
      <c r="HQ476" s="196"/>
      <c r="HR476" s="196"/>
      <c r="HS476" s="196"/>
      <c r="HT476" s="196"/>
      <c r="HU476" s="196"/>
      <c r="HV476" s="196"/>
    </row>
    <row r="477" ht="15.75" customHeight="1">
      <c r="A477" s="190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GD477" s="211"/>
      <c r="GE477" s="211"/>
      <c r="GF477" s="211"/>
      <c r="GG477" s="211"/>
      <c r="GH477" s="211"/>
      <c r="GI477" s="211"/>
      <c r="GJ477" s="211"/>
      <c r="GK477" s="211"/>
      <c r="GL477" s="211"/>
      <c r="GM477" s="211"/>
      <c r="GN477" s="211"/>
      <c r="GO477" s="211"/>
      <c r="GP477" s="211"/>
      <c r="GQ477" s="211"/>
      <c r="GR477" s="211"/>
      <c r="GS477" s="211"/>
      <c r="GT477" s="211"/>
      <c r="GU477" s="211"/>
      <c r="GV477" s="211"/>
      <c r="GW477" s="211"/>
      <c r="GX477" s="211"/>
      <c r="GY477" s="211"/>
      <c r="GZ477" s="211"/>
      <c r="HA477" s="211"/>
      <c r="HB477" s="211"/>
      <c r="HC477" s="211"/>
      <c r="HD477" s="211"/>
      <c r="HE477" s="211"/>
      <c r="HF477" s="211"/>
      <c r="HG477" s="211"/>
      <c r="HH477" s="211"/>
      <c r="HI477" s="211"/>
      <c r="HJ477" s="211"/>
      <c r="HK477" s="211"/>
      <c r="HL477" s="211"/>
      <c r="HM477" s="211"/>
      <c r="HN477" s="195"/>
      <c r="HO477" s="195"/>
      <c r="HP477" s="195"/>
      <c r="HQ477" s="196"/>
      <c r="HR477" s="196"/>
      <c r="HS477" s="196"/>
      <c r="HT477" s="196"/>
      <c r="HU477" s="196"/>
      <c r="HV477" s="196"/>
    </row>
    <row r="478" ht="15.75" customHeight="1">
      <c r="A478" s="190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GD478" s="211"/>
      <c r="GE478" s="211"/>
      <c r="GF478" s="211"/>
      <c r="GG478" s="211"/>
      <c r="GH478" s="211"/>
      <c r="GI478" s="211"/>
      <c r="GJ478" s="211"/>
      <c r="GK478" s="211"/>
      <c r="GL478" s="211"/>
      <c r="GM478" s="211"/>
      <c r="GN478" s="211"/>
      <c r="GO478" s="211"/>
      <c r="GP478" s="211"/>
      <c r="GQ478" s="211"/>
      <c r="GR478" s="211"/>
      <c r="GS478" s="211"/>
      <c r="GT478" s="211"/>
      <c r="GU478" s="211"/>
      <c r="GV478" s="211"/>
      <c r="GW478" s="211"/>
      <c r="GX478" s="211"/>
      <c r="GY478" s="211"/>
      <c r="GZ478" s="211"/>
      <c r="HA478" s="211"/>
      <c r="HB478" s="211"/>
      <c r="HC478" s="211"/>
      <c r="HD478" s="211"/>
      <c r="HE478" s="211"/>
      <c r="HF478" s="211"/>
      <c r="HG478" s="211"/>
      <c r="HH478" s="211"/>
      <c r="HI478" s="211"/>
      <c r="HJ478" s="211"/>
      <c r="HK478" s="211"/>
      <c r="HL478" s="211"/>
      <c r="HM478" s="211"/>
      <c r="HN478" s="195"/>
      <c r="HO478" s="195"/>
      <c r="HP478" s="195"/>
      <c r="HQ478" s="196"/>
      <c r="HR478" s="196"/>
      <c r="HS478" s="196"/>
      <c r="HT478" s="196"/>
      <c r="HU478" s="196"/>
      <c r="HV478" s="196"/>
    </row>
    <row r="479" ht="15.75" customHeight="1">
      <c r="A479" s="190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GD479" s="211"/>
      <c r="GE479" s="211"/>
      <c r="GF479" s="211"/>
      <c r="GG479" s="211"/>
      <c r="GH479" s="211"/>
      <c r="GI479" s="211"/>
      <c r="GJ479" s="211"/>
      <c r="GK479" s="211"/>
      <c r="GL479" s="211"/>
      <c r="GM479" s="211"/>
      <c r="GN479" s="211"/>
      <c r="GO479" s="211"/>
      <c r="GP479" s="211"/>
      <c r="GQ479" s="211"/>
      <c r="GR479" s="211"/>
      <c r="GS479" s="211"/>
      <c r="GT479" s="211"/>
      <c r="GU479" s="211"/>
      <c r="GV479" s="211"/>
      <c r="GW479" s="211"/>
      <c r="GX479" s="211"/>
      <c r="GY479" s="211"/>
      <c r="GZ479" s="211"/>
      <c r="HA479" s="211"/>
      <c r="HB479" s="211"/>
      <c r="HC479" s="211"/>
      <c r="HD479" s="211"/>
      <c r="HE479" s="211"/>
      <c r="HF479" s="211"/>
      <c r="HG479" s="211"/>
      <c r="HH479" s="211"/>
      <c r="HI479" s="211"/>
      <c r="HJ479" s="211"/>
      <c r="HK479" s="211"/>
      <c r="HL479" s="211"/>
      <c r="HM479" s="211"/>
      <c r="HN479" s="195"/>
      <c r="HO479" s="195"/>
      <c r="HP479" s="195"/>
      <c r="HQ479" s="196"/>
      <c r="HR479" s="196"/>
      <c r="HS479" s="196"/>
      <c r="HT479" s="196"/>
      <c r="HU479" s="196"/>
      <c r="HV479" s="196"/>
    </row>
    <row r="480" ht="15.75" customHeight="1">
      <c r="A480" s="190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GD480" s="211"/>
      <c r="GE480" s="211"/>
      <c r="GF480" s="211"/>
      <c r="GG480" s="211"/>
      <c r="GH480" s="211"/>
      <c r="GI480" s="211"/>
      <c r="GJ480" s="211"/>
      <c r="GK480" s="211"/>
      <c r="GL480" s="211"/>
      <c r="GM480" s="211"/>
      <c r="GN480" s="211"/>
      <c r="GO480" s="211"/>
      <c r="GP480" s="211"/>
      <c r="GQ480" s="211"/>
      <c r="GR480" s="211"/>
      <c r="GS480" s="211"/>
      <c r="GT480" s="211"/>
      <c r="GU480" s="211"/>
      <c r="GV480" s="211"/>
      <c r="GW480" s="211"/>
      <c r="GX480" s="211"/>
      <c r="GY480" s="211"/>
      <c r="GZ480" s="211"/>
      <c r="HA480" s="211"/>
      <c r="HB480" s="211"/>
      <c r="HC480" s="211"/>
      <c r="HD480" s="211"/>
      <c r="HE480" s="211"/>
      <c r="HF480" s="211"/>
      <c r="HG480" s="211"/>
      <c r="HH480" s="211"/>
      <c r="HI480" s="211"/>
      <c r="HJ480" s="211"/>
      <c r="HK480" s="211"/>
      <c r="HL480" s="211"/>
      <c r="HM480" s="211"/>
      <c r="HN480" s="195"/>
      <c r="HO480" s="195"/>
      <c r="HP480" s="195"/>
      <c r="HQ480" s="196"/>
      <c r="HR480" s="196"/>
      <c r="HS480" s="196"/>
      <c r="HT480" s="196"/>
      <c r="HU480" s="196"/>
      <c r="HV480" s="196"/>
    </row>
    <row r="481" ht="15.75" customHeight="1">
      <c r="A481" s="190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GD481" s="211"/>
      <c r="GE481" s="211"/>
      <c r="GF481" s="211"/>
      <c r="GG481" s="211"/>
      <c r="GH481" s="211"/>
      <c r="GI481" s="211"/>
      <c r="GJ481" s="211"/>
      <c r="GK481" s="211"/>
      <c r="GL481" s="211"/>
      <c r="GM481" s="211"/>
      <c r="GN481" s="211"/>
      <c r="GO481" s="211"/>
      <c r="GP481" s="211"/>
      <c r="GQ481" s="211"/>
      <c r="GR481" s="211"/>
      <c r="GS481" s="211"/>
      <c r="GT481" s="211"/>
      <c r="GU481" s="211"/>
      <c r="GV481" s="211"/>
      <c r="GW481" s="211"/>
      <c r="GX481" s="211"/>
      <c r="GY481" s="211"/>
      <c r="GZ481" s="211"/>
      <c r="HA481" s="211"/>
      <c r="HB481" s="211"/>
      <c r="HC481" s="211"/>
      <c r="HD481" s="211"/>
      <c r="HE481" s="211"/>
      <c r="HF481" s="211"/>
      <c r="HG481" s="211"/>
      <c r="HH481" s="211"/>
      <c r="HI481" s="211"/>
      <c r="HJ481" s="211"/>
      <c r="HK481" s="211"/>
      <c r="HL481" s="211"/>
      <c r="HM481" s="211"/>
      <c r="HN481" s="195"/>
      <c r="HO481" s="195"/>
      <c r="HP481" s="195"/>
      <c r="HQ481" s="196"/>
      <c r="HR481" s="196"/>
      <c r="HS481" s="196"/>
      <c r="HT481" s="196"/>
      <c r="HU481" s="196"/>
      <c r="HV481" s="196"/>
    </row>
    <row r="482" ht="15.75" customHeight="1">
      <c r="A482" s="190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GD482" s="211"/>
      <c r="GE482" s="211"/>
      <c r="GF482" s="211"/>
      <c r="GG482" s="211"/>
      <c r="GH482" s="211"/>
      <c r="GI482" s="211"/>
      <c r="GJ482" s="211"/>
      <c r="GK482" s="211"/>
      <c r="GL482" s="211"/>
      <c r="GM482" s="211"/>
      <c r="GN482" s="211"/>
      <c r="GO482" s="211"/>
      <c r="GP482" s="211"/>
      <c r="GQ482" s="211"/>
      <c r="GR482" s="211"/>
      <c r="GS482" s="211"/>
      <c r="GT482" s="211"/>
      <c r="GU482" s="211"/>
      <c r="GV482" s="211"/>
      <c r="GW482" s="211"/>
      <c r="GX482" s="211"/>
      <c r="GY482" s="211"/>
      <c r="GZ482" s="211"/>
      <c r="HA482" s="211"/>
      <c r="HB482" s="211"/>
      <c r="HC482" s="211"/>
      <c r="HD482" s="211"/>
      <c r="HE482" s="211"/>
      <c r="HF482" s="211"/>
      <c r="HG482" s="211"/>
      <c r="HH482" s="211"/>
      <c r="HI482" s="211"/>
      <c r="HJ482" s="211"/>
      <c r="HK482" s="211"/>
      <c r="HL482" s="211"/>
      <c r="HM482" s="211"/>
      <c r="HN482" s="195"/>
      <c r="HO482" s="195"/>
      <c r="HP482" s="195"/>
      <c r="HQ482" s="196"/>
      <c r="HR482" s="196"/>
      <c r="HS482" s="196"/>
      <c r="HT482" s="196"/>
      <c r="HU482" s="196"/>
      <c r="HV482" s="196"/>
    </row>
    <row r="483" ht="15.75" customHeight="1">
      <c r="A483" s="190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GD483" s="211"/>
      <c r="GE483" s="211"/>
      <c r="GF483" s="211"/>
      <c r="GG483" s="211"/>
      <c r="GH483" s="211"/>
      <c r="GI483" s="211"/>
      <c r="GJ483" s="211"/>
      <c r="GK483" s="211"/>
      <c r="GL483" s="211"/>
      <c r="GM483" s="211"/>
      <c r="GN483" s="211"/>
      <c r="GO483" s="211"/>
      <c r="GP483" s="211"/>
      <c r="GQ483" s="211"/>
      <c r="GR483" s="211"/>
      <c r="GS483" s="211"/>
      <c r="GT483" s="211"/>
      <c r="GU483" s="211"/>
      <c r="GV483" s="211"/>
      <c r="GW483" s="211"/>
      <c r="GX483" s="211"/>
      <c r="GY483" s="211"/>
      <c r="GZ483" s="211"/>
      <c r="HA483" s="211"/>
      <c r="HB483" s="211"/>
      <c r="HC483" s="211"/>
      <c r="HD483" s="211"/>
      <c r="HE483" s="211"/>
      <c r="HF483" s="211"/>
      <c r="HG483" s="211"/>
      <c r="HH483" s="211"/>
      <c r="HI483" s="211"/>
      <c r="HJ483" s="211"/>
      <c r="HK483" s="211"/>
      <c r="HL483" s="211"/>
      <c r="HM483" s="211"/>
      <c r="HN483" s="195"/>
      <c r="HO483" s="195"/>
      <c r="HP483" s="195"/>
      <c r="HQ483" s="196"/>
      <c r="HR483" s="196"/>
      <c r="HS483" s="196"/>
      <c r="HT483" s="196"/>
      <c r="HU483" s="196"/>
      <c r="HV483" s="196"/>
    </row>
    <row r="484" ht="15.75" customHeight="1">
      <c r="A484" s="190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GD484" s="211"/>
      <c r="GE484" s="211"/>
      <c r="GF484" s="211"/>
      <c r="GG484" s="211"/>
      <c r="GH484" s="211"/>
      <c r="GI484" s="211"/>
      <c r="GJ484" s="211"/>
      <c r="GK484" s="211"/>
      <c r="GL484" s="211"/>
      <c r="GM484" s="211"/>
      <c r="GN484" s="211"/>
      <c r="GO484" s="211"/>
      <c r="GP484" s="211"/>
      <c r="GQ484" s="211"/>
      <c r="GR484" s="211"/>
      <c r="GS484" s="211"/>
      <c r="GT484" s="211"/>
      <c r="GU484" s="211"/>
      <c r="GV484" s="211"/>
      <c r="GW484" s="211"/>
      <c r="GX484" s="211"/>
      <c r="GY484" s="211"/>
      <c r="GZ484" s="211"/>
      <c r="HA484" s="211"/>
      <c r="HB484" s="211"/>
      <c r="HC484" s="211"/>
      <c r="HD484" s="211"/>
      <c r="HE484" s="211"/>
      <c r="HF484" s="211"/>
      <c r="HG484" s="211"/>
      <c r="HH484" s="211"/>
      <c r="HI484" s="211"/>
      <c r="HJ484" s="211"/>
      <c r="HK484" s="211"/>
      <c r="HL484" s="211"/>
      <c r="HM484" s="211"/>
      <c r="HN484" s="195"/>
      <c r="HO484" s="195"/>
      <c r="HP484" s="195"/>
      <c r="HQ484" s="196"/>
      <c r="HR484" s="196"/>
      <c r="HS484" s="196"/>
      <c r="HT484" s="196"/>
      <c r="HU484" s="196"/>
      <c r="HV484" s="196"/>
    </row>
    <row r="485" ht="15.75" customHeight="1">
      <c r="A485" s="190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GD485" s="211"/>
      <c r="GE485" s="211"/>
      <c r="GF485" s="211"/>
      <c r="GG485" s="211"/>
      <c r="GH485" s="211"/>
      <c r="GI485" s="211"/>
      <c r="GJ485" s="211"/>
      <c r="GK485" s="211"/>
      <c r="GL485" s="211"/>
      <c r="GM485" s="211"/>
      <c r="GN485" s="211"/>
      <c r="GO485" s="211"/>
      <c r="GP485" s="211"/>
      <c r="GQ485" s="211"/>
      <c r="GR485" s="211"/>
      <c r="GS485" s="211"/>
      <c r="GT485" s="211"/>
      <c r="GU485" s="211"/>
      <c r="GV485" s="211"/>
      <c r="GW485" s="211"/>
      <c r="GX485" s="211"/>
      <c r="GY485" s="211"/>
      <c r="GZ485" s="211"/>
      <c r="HA485" s="211"/>
      <c r="HB485" s="211"/>
      <c r="HC485" s="211"/>
      <c r="HD485" s="211"/>
      <c r="HE485" s="211"/>
      <c r="HF485" s="211"/>
      <c r="HG485" s="211"/>
      <c r="HH485" s="211"/>
      <c r="HI485" s="211"/>
      <c r="HJ485" s="211"/>
      <c r="HK485" s="211"/>
      <c r="HL485" s="211"/>
      <c r="HM485" s="211"/>
      <c r="HN485" s="195"/>
      <c r="HO485" s="195"/>
      <c r="HP485" s="195"/>
      <c r="HQ485" s="196"/>
      <c r="HR485" s="196"/>
      <c r="HS485" s="196"/>
      <c r="HT485" s="196"/>
      <c r="HU485" s="196"/>
      <c r="HV485" s="196"/>
    </row>
    <row r="486" ht="15.75" customHeight="1">
      <c r="A486" s="190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GD486" s="211"/>
      <c r="GE486" s="211"/>
      <c r="GF486" s="211"/>
      <c r="GG486" s="211"/>
      <c r="GH486" s="211"/>
      <c r="GI486" s="211"/>
      <c r="GJ486" s="211"/>
      <c r="GK486" s="211"/>
      <c r="GL486" s="211"/>
      <c r="GM486" s="211"/>
      <c r="GN486" s="211"/>
      <c r="GO486" s="211"/>
      <c r="GP486" s="211"/>
      <c r="GQ486" s="211"/>
      <c r="GR486" s="211"/>
      <c r="GS486" s="211"/>
      <c r="GT486" s="211"/>
      <c r="GU486" s="211"/>
      <c r="GV486" s="211"/>
      <c r="GW486" s="211"/>
      <c r="GX486" s="211"/>
      <c r="GY486" s="211"/>
      <c r="GZ486" s="211"/>
      <c r="HA486" s="211"/>
      <c r="HB486" s="211"/>
      <c r="HC486" s="211"/>
      <c r="HD486" s="211"/>
      <c r="HE486" s="211"/>
      <c r="HF486" s="211"/>
      <c r="HG486" s="211"/>
      <c r="HH486" s="211"/>
      <c r="HI486" s="211"/>
      <c r="HJ486" s="211"/>
      <c r="HK486" s="211"/>
      <c r="HL486" s="211"/>
      <c r="HM486" s="211"/>
      <c r="HN486" s="195"/>
      <c r="HO486" s="195"/>
      <c r="HP486" s="195"/>
      <c r="HQ486" s="196"/>
      <c r="HR486" s="196"/>
      <c r="HS486" s="196"/>
      <c r="HT486" s="196"/>
      <c r="HU486" s="196"/>
      <c r="HV486" s="196"/>
    </row>
    <row r="487" ht="15.75" customHeight="1">
      <c r="A487" s="190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GD487" s="211"/>
      <c r="GE487" s="211"/>
      <c r="GF487" s="211"/>
      <c r="GG487" s="211"/>
      <c r="GH487" s="211"/>
      <c r="GI487" s="211"/>
      <c r="GJ487" s="211"/>
      <c r="GK487" s="211"/>
      <c r="GL487" s="211"/>
      <c r="GM487" s="211"/>
      <c r="GN487" s="211"/>
      <c r="GO487" s="211"/>
      <c r="GP487" s="211"/>
      <c r="GQ487" s="211"/>
      <c r="GR487" s="211"/>
      <c r="GS487" s="211"/>
      <c r="GT487" s="211"/>
      <c r="GU487" s="211"/>
      <c r="GV487" s="211"/>
      <c r="GW487" s="211"/>
      <c r="GX487" s="211"/>
      <c r="GY487" s="211"/>
      <c r="GZ487" s="211"/>
      <c r="HA487" s="211"/>
      <c r="HB487" s="211"/>
      <c r="HC487" s="211"/>
      <c r="HD487" s="211"/>
      <c r="HE487" s="211"/>
      <c r="HF487" s="211"/>
      <c r="HG487" s="211"/>
      <c r="HH487" s="211"/>
      <c r="HI487" s="211"/>
      <c r="HJ487" s="211"/>
      <c r="HK487" s="211"/>
      <c r="HL487" s="211"/>
      <c r="HM487" s="211"/>
      <c r="HN487" s="195"/>
      <c r="HO487" s="195"/>
      <c r="HP487" s="195"/>
      <c r="HQ487" s="196"/>
      <c r="HR487" s="196"/>
      <c r="HS487" s="196"/>
      <c r="HT487" s="196"/>
      <c r="HU487" s="196"/>
      <c r="HV487" s="196"/>
    </row>
    <row r="488" ht="15.75" customHeight="1">
      <c r="A488" s="190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GD488" s="211"/>
      <c r="GE488" s="211"/>
      <c r="GF488" s="211"/>
      <c r="GG488" s="211"/>
      <c r="GH488" s="211"/>
      <c r="GI488" s="211"/>
      <c r="GJ488" s="211"/>
      <c r="GK488" s="211"/>
      <c r="GL488" s="211"/>
      <c r="GM488" s="211"/>
      <c r="GN488" s="211"/>
      <c r="GO488" s="211"/>
      <c r="GP488" s="211"/>
      <c r="GQ488" s="211"/>
      <c r="GR488" s="211"/>
      <c r="GS488" s="211"/>
      <c r="GT488" s="211"/>
      <c r="GU488" s="211"/>
      <c r="GV488" s="211"/>
      <c r="GW488" s="211"/>
      <c r="GX488" s="211"/>
      <c r="GY488" s="211"/>
      <c r="GZ488" s="211"/>
      <c r="HA488" s="211"/>
      <c r="HB488" s="211"/>
      <c r="HC488" s="211"/>
      <c r="HD488" s="211"/>
      <c r="HE488" s="211"/>
      <c r="HF488" s="211"/>
      <c r="HG488" s="211"/>
      <c r="HH488" s="211"/>
      <c r="HI488" s="211"/>
      <c r="HJ488" s="211"/>
      <c r="HK488" s="211"/>
      <c r="HL488" s="211"/>
      <c r="HM488" s="211"/>
      <c r="HN488" s="195"/>
      <c r="HO488" s="195"/>
      <c r="HP488" s="195"/>
      <c r="HQ488" s="196"/>
      <c r="HR488" s="196"/>
      <c r="HS488" s="196"/>
      <c r="HT488" s="196"/>
      <c r="HU488" s="196"/>
      <c r="HV488" s="196"/>
    </row>
    <row r="489" ht="15.75" customHeight="1">
      <c r="A489" s="190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GD489" s="211"/>
      <c r="GE489" s="211"/>
      <c r="GF489" s="211"/>
      <c r="GG489" s="211"/>
      <c r="GH489" s="211"/>
      <c r="GI489" s="211"/>
      <c r="GJ489" s="211"/>
      <c r="GK489" s="211"/>
      <c r="GL489" s="211"/>
      <c r="GM489" s="211"/>
      <c r="GN489" s="211"/>
      <c r="GO489" s="211"/>
      <c r="GP489" s="211"/>
      <c r="GQ489" s="211"/>
      <c r="GR489" s="211"/>
      <c r="GS489" s="211"/>
      <c r="GT489" s="211"/>
      <c r="GU489" s="211"/>
      <c r="GV489" s="211"/>
      <c r="GW489" s="211"/>
      <c r="GX489" s="211"/>
      <c r="GY489" s="211"/>
      <c r="GZ489" s="211"/>
      <c r="HA489" s="211"/>
      <c r="HB489" s="211"/>
      <c r="HC489" s="211"/>
      <c r="HD489" s="211"/>
      <c r="HE489" s="211"/>
      <c r="HF489" s="211"/>
      <c r="HG489" s="211"/>
      <c r="HH489" s="211"/>
      <c r="HI489" s="211"/>
      <c r="HJ489" s="211"/>
      <c r="HK489" s="211"/>
      <c r="HL489" s="211"/>
      <c r="HM489" s="211"/>
      <c r="HN489" s="195"/>
      <c r="HO489" s="195"/>
      <c r="HP489" s="195"/>
      <c r="HQ489" s="196"/>
      <c r="HR489" s="196"/>
      <c r="HS489" s="196"/>
      <c r="HT489" s="196"/>
      <c r="HU489" s="196"/>
      <c r="HV489" s="196"/>
    </row>
    <row r="490" ht="15.75" customHeight="1">
      <c r="A490" s="190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GD490" s="211"/>
      <c r="GE490" s="211"/>
      <c r="GF490" s="211"/>
      <c r="GG490" s="211"/>
      <c r="GH490" s="211"/>
      <c r="GI490" s="211"/>
      <c r="GJ490" s="211"/>
      <c r="GK490" s="211"/>
      <c r="GL490" s="211"/>
      <c r="GM490" s="211"/>
      <c r="GN490" s="211"/>
      <c r="GO490" s="211"/>
      <c r="GP490" s="211"/>
      <c r="GQ490" s="211"/>
      <c r="GR490" s="211"/>
      <c r="GS490" s="211"/>
      <c r="GT490" s="211"/>
      <c r="GU490" s="211"/>
      <c r="GV490" s="211"/>
      <c r="GW490" s="211"/>
      <c r="GX490" s="211"/>
      <c r="GY490" s="211"/>
      <c r="GZ490" s="211"/>
      <c r="HA490" s="211"/>
      <c r="HB490" s="211"/>
      <c r="HC490" s="211"/>
      <c r="HD490" s="211"/>
      <c r="HE490" s="211"/>
      <c r="HF490" s="211"/>
      <c r="HG490" s="211"/>
      <c r="HH490" s="211"/>
      <c r="HI490" s="211"/>
      <c r="HJ490" s="211"/>
      <c r="HK490" s="211"/>
      <c r="HL490" s="211"/>
      <c r="HM490" s="211"/>
      <c r="HN490" s="195"/>
      <c r="HO490" s="195"/>
      <c r="HP490" s="195"/>
      <c r="HQ490" s="196"/>
      <c r="HR490" s="196"/>
      <c r="HS490" s="196"/>
      <c r="HT490" s="196"/>
      <c r="HU490" s="196"/>
      <c r="HV490" s="196"/>
    </row>
    <row r="491" ht="15.75" customHeight="1">
      <c r="A491" s="190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GD491" s="211"/>
      <c r="GE491" s="211"/>
      <c r="GF491" s="211"/>
      <c r="GG491" s="211"/>
      <c r="GH491" s="211"/>
      <c r="GI491" s="211"/>
      <c r="GJ491" s="211"/>
      <c r="GK491" s="211"/>
      <c r="GL491" s="211"/>
      <c r="GM491" s="211"/>
      <c r="GN491" s="211"/>
      <c r="GO491" s="211"/>
      <c r="GP491" s="211"/>
      <c r="GQ491" s="211"/>
      <c r="GR491" s="211"/>
      <c r="GS491" s="211"/>
      <c r="GT491" s="211"/>
      <c r="GU491" s="211"/>
      <c r="GV491" s="211"/>
      <c r="GW491" s="211"/>
      <c r="GX491" s="211"/>
      <c r="GY491" s="211"/>
      <c r="GZ491" s="211"/>
      <c r="HA491" s="211"/>
      <c r="HB491" s="211"/>
      <c r="HC491" s="211"/>
      <c r="HD491" s="211"/>
      <c r="HE491" s="211"/>
      <c r="HF491" s="211"/>
      <c r="HG491" s="211"/>
      <c r="HH491" s="211"/>
      <c r="HI491" s="211"/>
      <c r="HJ491" s="211"/>
      <c r="HK491" s="211"/>
      <c r="HL491" s="211"/>
      <c r="HM491" s="211"/>
      <c r="HN491" s="195"/>
      <c r="HO491" s="195"/>
      <c r="HP491" s="195"/>
      <c r="HQ491" s="196"/>
      <c r="HR491" s="196"/>
      <c r="HS491" s="196"/>
      <c r="HT491" s="196"/>
      <c r="HU491" s="196"/>
      <c r="HV491" s="196"/>
    </row>
    <row r="492" ht="15.75" customHeight="1">
      <c r="A492" s="190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GD492" s="211"/>
      <c r="GE492" s="211"/>
      <c r="GF492" s="211"/>
      <c r="GG492" s="211"/>
      <c r="GH492" s="211"/>
      <c r="GI492" s="211"/>
      <c r="GJ492" s="211"/>
      <c r="GK492" s="211"/>
      <c r="GL492" s="211"/>
      <c r="GM492" s="211"/>
      <c r="GN492" s="211"/>
      <c r="GO492" s="211"/>
      <c r="GP492" s="211"/>
      <c r="GQ492" s="211"/>
      <c r="GR492" s="211"/>
      <c r="GS492" s="211"/>
      <c r="GT492" s="211"/>
      <c r="GU492" s="211"/>
      <c r="GV492" s="211"/>
      <c r="GW492" s="211"/>
      <c r="GX492" s="211"/>
      <c r="GY492" s="211"/>
      <c r="GZ492" s="211"/>
      <c r="HA492" s="211"/>
      <c r="HB492" s="211"/>
      <c r="HC492" s="211"/>
      <c r="HD492" s="211"/>
      <c r="HE492" s="211"/>
      <c r="HF492" s="211"/>
      <c r="HG492" s="211"/>
      <c r="HH492" s="211"/>
      <c r="HI492" s="211"/>
      <c r="HJ492" s="211"/>
      <c r="HK492" s="211"/>
      <c r="HL492" s="211"/>
      <c r="HM492" s="211"/>
      <c r="HN492" s="195"/>
      <c r="HO492" s="195"/>
      <c r="HP492" s="195"/>
      <c r="HQ492" s="196"/>
      <c r="HR492" s="196"/>
      <c r="HS492" s="196"/>
      <c r="HT492" s="196"/>
      <c r="HU492" s="196"/>
      <c r="HV492" s="196"/>
    </row>
    <row r="493" ht="15.75" customHeight="1">
      <c r="A493" s="190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GD493" s="211"/>
      <c r="GE493" s="211"/>
      <c r="GF493" s="211"/>
      <c r="GG493" s="211"/>
      <c r="GH493" s="211"/>
      <c r="GI493" s="211"/>
      <c r="GJ493" s="211"/>
      <c r="GK493" s="211"/>
      <c r="GL493" s="211"/>
      <c r="GM493" s="211"/>
      <c r="GN493" s="211"/>
      <c r="GO493" s="211"/>
      <c r="GP493" s="211"/>
      <c r="GQ493" s="211"/>
      <c r="GR493" s="211"/>
      <c r="GS493" s="211"/>
      <c r="GT493" s="211"/>
      <c r="GU493" s="211"/>
      <c r="GV493" s="211"/>
      <c r="GW493" s="211"/>
      <c r="GX493" s="211"/>
      <c r="GY493" s="211"/>
      <c r="GZ493" s="211"/>
      <c r="HA493" s="211"/>
      <c r="HB493" s="211"/>
      <c r="HC493" s="211"/>
      <c r="HD493" s="211"/>
      <c r="HE493" s="211"/>
      <c r="HF493" s="211"/>
      <c r="HG493" s="211"/>
      <c r="HH493" s="211"/>
      <c r="HI493" s="211"/>
      <c r="HJ493" s="211"/>
      <c r="HK493" s="211"/>
      <c r="HL493" s="211"/>
      <c r="HM493" s="211"/>
      <c r="HN493" s="195"/>
      <c r="HO493" s="195"/>
      <c r="HP493" s="195"/>
      <c r="HQ493" s="196"/>
      <c r="HR493" s="196"/>
      <c r="HS493" s="196"/>
      <c r="HT493" s="196"/>
      <c r="HU493" s="196"/>
      <c r="HV493" s="196"/>
    </row>
    <row r="494" ht="15.75" customHeight="1">
      <c r="A494" s="190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GD494" s="211"/>
      <c r="GE494" s="211"/>
      <c r="GF494" s="211"/>
      <c r="GG494" s="211"/>
      <c r="GH494" s="211"/>
      <c r="GI494" s="211"/>
      <c r="GJ494" s="211"/>
      <c r="GK494" s="211"/>
      <c r="GL494" s="211"/>
      <c r="GM494" s="211"/>
      <c r="GN494" s="211"/>
      <c r="GO494" s="211"/>
      <c r="GP494" s="211"/>
      <c r="GQ494" s="211"/>
      <c r="GR494" s="211"/>
      <c r="GS494" s="211"/>
      <c r="GT494" s="211"/>
      <c r="GU494" s="211"/>
      <c r="GV494" s="211"/>
      <c r="GW494" s="211"/>
      <c r="GX494" s="211"/>
      <c r="GY494" s="211"/>
      <c r="GZ494" s="211"/>
      <c r="HA494" s="211"/>
      <c r="HB494" s="211"/>
      <c r="HC494" s="211"/>
      <c r="HD494" s="211"/>
      <c r="HE494" s="211"/>
      <c r="HF494" s="211"/>
      <c r="HG494" s="211"/>
      <c r="HH494" s="211"/>
      <c r="HI494" s="211"/>
      <c r="HJ494" s="211"/>
      <c r="HK494" s="211"/>
      <c r="HL494" s="211"/>
      <c r="HM494" s="211"/>
      <c r="HN494" s="195"/>
      <c r="HO494" s="195"/>
      <c r="HP494" s="195"/>
      <c r="HQ494" s="196"/>
      <c r="HR494" s="196"/>
      <c r="HS494" s="196"/>
      <c r="HT494" s="196"/>
      <c r="HU494" s="196"/>
      <c r="HV494" s="196"/>
    </row>
    <row r="495" ht="15.75" customHeight="1">
      <c r="A495" s="190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GD495" s="211"/>
      <c r="GE495" s="211"/>
      <c r="GF495" s="211"/>
      <c r="GG495" s="211"/>
      <c r="GH495" s="211"/>
      <c r="GI495" s="211"/>
      <c r="GJ495" s="211"/>
      <c r="GK495" s="211"/>
      <c r="GL495" s="211"/>
      <c r="GM495" s="211"/>
      <c r="GN495" s="211"/>
      <c r="GO495" s="211"/>
      <c r="GP495" s="211"/>
      <c r="GQ495" s="211"/>
      <c r="GR495" s="211"/>
      <c r="GS495" s="211"/>
      <c r="GT495" s="211"/>
      <c r="GU495" s="211"/>
      <c r="GV495" s="211"/>
      <c r="GW495" s="211"/>
      <c r="GX495" s="211"/>
      <c r="GY495" s="211"/>
      <c r="GZ495" s="211"/>
      <c r="HA495" s="211"/>
      <c r="HB495" s="211"/>
      <c r="HC495" s="211"/>
      <c r="HD495" s="211"/>
      <c r="HE495" s="211"/>
      <c r="HF495" s="211"/>
      <c r="HG495" s="211"/>
      <c r="HH495" s="211"/>
      <c r="HI495" s="211"/>
      <c r="HJ495" s="211"/>
      <c r="HK495" s="211"/>
      <c r="HL495" s="211"/>
      <c r="HM495" s="211"/>
      <c r="HN495" s="195"/>
      <c r="HO495" s="195"/>
      <c r="HP495" s="195"/>
      <c r="HQ495" s="196"/>
      <c r="HR495" s="196"/>
      <c r="HS495" s="196"/>
      <c r="HT495" s="196"/>
      <c r="HU495" s="196"/>
      <c r="HV495" s="196"/>
    </row>
    <row r="496" ht="15.75" customHeight="1">
      <c r="A496" s="190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GD496" s="211"/>
      <c r="GE496" s="211"/>
      <c r="GF496" s="211"/>
      <c r="GG496" s="211"/>
      <c r="GH496" s="211"/>
      <c r="GI496" s="211"/>
      <c r="GJ496" s="211"/>
      <c r="GK496" s="211"/>
      <c r="GL496" s="211"/>
      <c r="GM496" s="211"/>
      <c r="GN496" s="211"/>
      <c r="GO496" s="211"/>
      <c r="GP496" s="211"/>
      <c r="GQ496" s="211"/>
      <c r="GR496" s="211"/>
      <c r="GS496" s="211"/>
      <c r="GT496" s="211"/>
      <c r="GU496" s="211"/>
      <c r="GV496" s="211"/>
      <c r="GW496" s="211"/>
      <c r="GX496" s="211"/>
      <c r="GY496" s="211"/>
      <c r="GZ496" s="211"/>
      <c r="HA496" s="211"/>
      <c r="HB496" s="211"/>
      <c r="HC496" s="211"/>
      <c r="HD496" s="211"/>
      <c r="HE496" s="211"/>
      <c r="HF496" s="211"/>
      <c r="HG496" s="211"/>
      <c r="HH496" s="211"/>
      <c r="HI496" s="211"/>
      <c r="HJ496" s="211"/>
      <c r="HK496" s="211"/>
      <c r="HL496" s="211"/>
      <c r="HM496" s="211"/>
      <c r="HN496" s="195"/>
      <c r="HO496" s="195"/>
      <c r="HP496" s="195"/>
      <c r="HQ496" s="196"/>
      <c r="HR496" s="196"/>
      <c r="HS496" s="196"/>
      <c r="HT496" s="196"/>
      <c r="HU496" s="196"/>
      <c r="HV496" s="196"/>
    </row>
    <row r="497" ht="15.75" customHeight="1">
      <c r="A497" s="190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GD497" s="211"/>
      <c r="GE497" s="211"/>
      <c r="GF497" s="211"/>
      <c r="GG497" s="211"/>
      <c r="GH497" s="211"/>
      <c r="GI497" s="211"/>
      <c r="GJ497" s="211"/>
      <c r="GK497" s="211"/>
      <c r="GL497" s="211"/>
      <c r="GM497" s="211"/>
      <c r="GN497" s="211"/>
      <c r="GO497" s="211"/>
      <c r="GP497" s="211"/>
      <c r="GQ497" s="211"/>
      <c r="GR497" s="211"/>
      <c r="GS497" s="211"/>
      <c r="GT497" s="211"/>
      <c r="GU497" s="211"/>
      <c r="GV497" s="211"/>
      <c r="GW497" s="211"/>
      <c r="GX497" s="211"/>
      <c r="GY497" s="211"/>
      <c r="GZ497" s="211"/>
      <c r="HA497" s="211"/>
      <c r="HB497" s="211"/>
      <c r="HC497" s="211"/>
      <c r="HD497" s="211"/>
      <c r="HE497" s="211"/>
      <c r="HF497" s="211"/>
      <c r="HG497" s="211"/>
      <c r="HH497" s="211"/>
      <c r="HI497" s="211"/>
      <c r="HJ497" s="211"/>
      <c r="HK497" s="211"/>
      <c r="HL497" s="211"/>
      <c r="HM497" s="211"/>
      <c r="HN497" s="195"/>
      <c r="HO497" s="195"/>
      <c r="HP497" s="195"/>
      <c r="HQ497" s="196"/>
      <c r="HR497" s="196"/>
      <c r="HS497" s="196"/>
      <c r="HT497" s="196"/>
      <c r="HU497" s="196"/>
      <c r="HV497" s="196"/>
    </row>
    <row r="498" ht="15.75" customHeight="1">
      <c r="A498" s="190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GD498" s="211"/>
      <c r="GE498" s="211"/>
      <c r="GF498" s="211"/>
      <c r="GG498" s="211"/>
      <c r="GH498" s="211"/>
      <c r="GI498" s="211"/>
      <c r="GJ498" s="211"/>
      <c r="GK498" s="211"/>
      <c r="GL498" s="211"/>
      <c r="GM498" s="211"/>
      <c r="GN498" s="211"/>
      <c r="GO498" s="211"/>
      <c r="GP498" s="211"/>
      <c r="GQ498" s="211"/>
      <c r="GR498" s="211"/>
      <c r="GS498" s="211"/>
      <c r="GT498" s="211"/>
      <c r="GU498" s="211"/>
      <c r="GV498" s="211"/>
      <c r="GW498" s="211"/>
      <c r="GX498" s="211"/>
      <c r="GY498" s="211"/>
      <c r="GZ498" s="211"/>
      <c r="HA498" s="211"/>
      <c r="HB498" s="211"/>
      <c r="HC498" s="211"/>
      <c r="HD498" s="211"/>
      <c r="HE498" s="211"/>
      <c r="HF498" s="211"/>
      <c r="HG498" s="211"/>
      <c r="HH498" s="211"/>
      <c r="HI498" s="211"/>
      <c r="HJ498" s="211"/>
      <c r="HK498" s="211"/>
      <c r="HL498" s="211"/>
      <c r="HM498" s="211"/>
      <c r="HN498" s="195"/>
      <c r="HO498" s="195"/>
      <c r="HP498" s="195"/>
      <c r="HQ498" s="196"/>
      <c r="HR498" s="196"/>
      <c r="HS498" s="196"/>
      <c r="HT498" s="196"/>
      <c r="HU498" s="196"/>
      <c r="HV498" s="196"/>
    </row>
    <row r="499" ht="15.75" customHeight="1">
      <c r="A499" s="190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GD499" s="211"/>
      <c r="GE499" s="211"/>
      <c r="GF499" s="211"/>
      <c r="GG499" s="211"/>
      <c r="GH499" s="211"/>
      <c r="GI499" s="211"/>
      <c r="GJ499" s="211"/>
      <c r="GK499" s="211"/>
      <c r="GL499" s="211"/>
      <c r="GM499" s="211"/>
      <c r="GN499" s="211"/>
      <c r="GO499" s="211"/>
      <c r="GP499" s="211"/>
      <c r="GQ499" s="211"/>
      <c r="GR499" s="211"/>
      <c r="GS499" s="211"/>
      <c r="GT499" s="211"/>
      <c r="GU499" s="211"/>
      <c r="GV499" s="211"/>
      <c r="GW499" s="211"/>
      <c r="GX499" s="211"/>
      <c r="GY499" s="211"/>
      <c r="GZ499" s="211"/>
      <c r="HA499" s="211"/>
      <c r="HB499" s="211"/>
      <c r="HC499" s="211"/>
      <c r="HD499" s="211"/>
      <c r="HE499" s="211"/>
      <c r="HF499" s="211"/>
      <c r="HG499" s="211"/>
      <c r="HH499" s="211"/>
      <c r="HI499" s="211"/>
      <c r="HJ499" s="211"/>
      <c r="HK499" s="211"/>
      <c r="HL499" s="211"/>
      <c r="HM499" s="211"/>
      <c r="HN499" s="195"/>
      <c r="HO499" s="195"/>
      <c r="HP499" s="195"/>
      <c r="HQ499" s="196"/>
      <c r="HR499" s="196"/>
      <c r="HS499" s="196"/>
      <c r="HT499" s="196"/>
      <c r="HU499" s="196"/>
      <c r="HV499" s="196"/>
    </row>
    <row r="500" ht="15.75" customHeight="1">
      <c r="A500" s="190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GD500" s="211"/>
      <c r="GE500" s="211"/>
      <c r="GF500" s="211"/>
      <c r="GG500" s="211"/>
      <c r="GH500" s="211"/>
      <c r="GI500" s="211"/>
      <c r="GJ500" s="211"/>
      <c r="GK500" s="211"/>
      <c r="GL500" s="211"/>
      <c r="GM500" s="211"/>
      <c r="GN500" s="211"/>
      <c r="GO500" s="211"/>
      <c r="GP500" s="211"/>
      <c r="GQ500" s="211"/>
      <c r="GR500" s="211"/>
      <c r="GS500" s="211"/>
      <c r="GT500" s="211"/>
      <c r="GU500" s="211"/>
      <c r="GV500" s="211"/>
      <c r="GW500" s="211"/>
      <c r="GX500" s="211"/>
      <c r="GY500" s="211"/>
      <c r="GZ500" s="211"/>
      <c r="HA500" s="211"/>
      <c r="HB500" s="211"/>
      <c r="HC500" s="211"/>
      <c r="HD500" s="211"/>
      <c r="HE500" s="211"/>
      <c r="HF500" s="211"/>
      <c r="HG500" s="211"/>
      <c r="HH500" s="211"/>
      <c r="HI500" s="211"/>
      <c r="HJ500" s="211"/>
      <c r="HK500" s="211"/>
      <c r="HL500" s="211"/>
      <c r="HM500" s="211"/>
      <c r="HN500" s="195"/>
      <c r="HO500" s="195"/>
      <c r="HP500" s="195"/>
      <c r="HQ500" s="196"/>
      <c r="HR500" s="196"/>
      <c r="HS500" s="196"/>
      <c r="HT500" s="196"/>
      <c r="HU500" s="196"/>
      <c r="HV500" s="196"/>
    </row>
    <row r="501" ht="15.75" customHeight="1">
      <c r="A501" s="190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GD501" s="211"/>
      <c r="GE501" s="211"/>
      <c r="GF501" s="211"/>
      <c r="GG501" s="211"/>
      <c r="GH501" s="211"/>
      <c r="GI501" s="211"/>
      <c r="GJ501" s="211"/>
      <c r="GK501" s="211"/>
      <c r="GL501" s="211"/>
      <c r="GM501" s="211"/>
      <c r="GN501" s="211"/>
      <c r="GO501" s="211"/>
      <c r="GP501" s="211"/>
      <c r="GQ501" s="211"/>
      <c r="GR501" s="211"/>
      <c r="GS501" s="211"/>
      <c r="GT501" s="211"/>
      <c r="GU501" s="211"/>
      <c r="GV501" s="211"/>
      <c r="GW501" s="211"/>
      <c r="GX501" s="211"/>
      <c r="GY501" s="211"/>
      <c r="GZ501" s="211"/>
      <c r="HA501" s="211"/>
      <c r="HB501" s="211"/>
      <c r="HC501" s="211"/>
      <c r="HD501" s="211"/>
      <c r="HE501" s="211"/>
      <c r="HF501" s="211"/>
      <c r="HG501" s="211"/>
      <c r="HH501" s="211"/>
      <c r="HI501" s="211"/>
      <c r="HJ501" s="211"/>
      <c r="HK501" s="211"/>
      <c r="HL501" s="211"/>
      <c r="HM501" s="211"/>
      <c r="HN501" s="195"/>
      <c r="HO501" s="195"/>
      <c r="HP501" s="195"/>
      <c r="HQ501" s="196"/>
      <c r="HR501" s="196"/>
      <c r="HS501" s="196"/>
      <c r="HT501" s="196"/>
      <c r="HU501" s="196"/>
      <c r="HV501" s="196"/>
    </row>
    <row r="502" ht="15.75" customHeight="1">
      <c r="A502" s="190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GD502" s="211"/>
      <c r="GE502" s="211"/>
      <c r="GF502" s="211"/>
      <c r="GG502" s="211"/>
      <c r="GH502" s="211"/>
      <c r="GI502" s="211"/>
      <c r="GJ502" s="211"/>
      <c r="GK502" s="211"/>
      <c r="GL502" s="211"/>
      <c r="GM502" s="211"/>
      <c r="GN502" s="211"/>
      <c r="GO502" s="211"/>
      <c r="GP502" s="211"/>
      <c r="GQ502" s="211"/>
      <c r="GR502" s="211"/>
      <c r="GS502" s="211"/>
      <c r="GT502" s="211"/>
      <c r="GU502" s="211"/>
      <c r="GV502" s="211"/>
      <c r="GW502" s="211"/>
      <c r="GX502" s="211"/>
      <c r="GY502" s="211"/>
      <c r="GZ502" s="211"/>
      <c r="HA502" s="211"/>
      <c r="HB502" s="211"/>
      <c r="HC502" s="211"/>
      <c r="HD502" s="211"/>
      <c r="HE502" s="211"/>
      <c r="HF502" s="211"/>
      <c r="HG502" s="211"/>
      <c r="HH502" s="211"/>
      <c r="HI502" s="211"/>
      <c r="HJ502" s="211"/>
      <c r="HK502" s="211"/>
      <c r="HL502" s="211"/>
      <c r="HM502" s="211"/>
      <c r="HN502" s="195"/>
      <c r="HO502" s="195"/>
      <c r="HP502" s="195"/>
      <c r="HQ502" s="196"/>
      <c r="HR502" s="196"/>
      <c r="HS502" s="196"/>
      <c r="HT502" s="196"/>
      <c r="HU502" s="196"/>
      <c r="HV502" s="196"/>
    </row>
    <row r="503" ht="15.75" customHeight="1">
      <c r="A503" s="190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GD503" s="211"/>
      <c r="GE503" s="211"/>
      <c r="GF503" s="211"/>
      <c r="GG503" s="211"/>
      <c r="GH503" s="211"/>
      <c r="GI503" s="211"/>
      <c r="GJ503" s="211"/>
      <c r="GK503" s="211"/>
      <c r="GL503" s="211"/>
      <c r="GM503" s="211"/>
      <c r="GN503" s="211"/>
      <c r="GO503" s="211"/>
      <c r="GP503" s="211"/>
      <c r="GQ503" s="211"/>
      <c r="GR503" s="211"/>
      <c r="GS503" s="211"/>
      <c r="GT503" s="211"/>
      <c r="GU503" s="211"/>
      <c r="GV503" s="211"/>
      <c r="GW503" s="211"/>
      <c r="GX503" s="211"/>
      <c r="GY503" s="211"/>
      <c r="GZ503" s="211"/>
      <c r="HA503" s="211"/>
      <c r="HB503" s="211"/>
      <c r="HC503" s="211"/>
      <c r="HD503" s="211"/>
      <c r="HE503" s="211"/>
      <c r="HF503" s="211"/>
      <c r="HG503" s="211"/>
      <c r="HH503" s="211"/>
      <c r="HI503" s="211"/>
      <c r="HJ503" s="211"/>
      <c r="HK503" s="211"/>
      <c r="HL503" s="211"/>
      <c r="HM503" s="211"/>
      <c r="HN503" s="195"/>
      <c r="HO503" s="195"/>
      <c r="HP503" s="195"/>
      <c r="HQ503" s="196"/>
      <c r="HR503" s="196"/>
      <c r="HS503" s="196"/>
      <c r="HT503" s="196"/>
      <c r="HU503" s="196"/>
      <c r="HV503" s="196"/>
    </row>
    <row r="504" ht="15.75" customHeight="1">
      <c r="A504" s="190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GD504" s="211"/>
      <c r="GE504" s="211"/>
      <c r="GF504" s="211"/>
      <c r="GG504" s="211"/>
      <c r="GH504" s="211"/>
      <c r="GI504" s="211"/>
      <c r="GJ504" s="211"/>
      <c r="GK504" s="211"/>
      <c r="GL504" s="211"/>
      <c r="GM504" s="211"/>
      <c r="GN504" s="211"/>
      <c r="GO504" s="211"/>
      <c r="GP504" s="211"/>
      <c r="GQ504" s="211"/>
      <c r="GR504" s="211"/>
      <c r="GS504" s="211"/>
      <c r="GT504" s="211"/>
      <c r="GU504" s="211"/>
      <c r="GV504" s="211"/>
      <c r="GW504" s="211"/>
      <c r="GX504" s="211"/>
      <c r="GY504" s="211"/>
      <c r="GZ504" s="211"/>
      <c r="HA504" s="211"/>
      <c r="HB504" s="211"/>
      <c r="HC504" s="211"/>
      <c r="HD504" s="211"/>
      <c r="HE504" s="211"/>
      <c r="HF504" s="211"/>
      <c r="HG504" s="211"/>
      <c r="HH504" s="211"/>
      <c r="HI504" s="211"/>
      <c r="HJ504" s="211"/>
      <c r="HK504" s="211"/>
      <c r="HL504" s="211"/>
      <c r="HM504" s="211"/>
      <c r="HN504" s="195"/>
      <c r="HO504" s="195"/>
      <c r="HP504" s="195"/>
      <c r="HQ504" s="196"/>
      <c r="HR504" s="196"/>
      <c r="HS504" s="196"/>
      <c r="HT504" s="196"/>
      <c r="HU504" s="196"/>
      <c r="HV504" s="196"/>
    </row>
    <row r="505" ht="15.75" customHeight="1">
      <c r="A505" s="190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GD505" s="211"/>
      <c r="GE505" s="211"/>
      <c r="GF505" s="211"/>
      <c r="GG505" s="211"/>
      <c r="GH505" s="211"/>
      <c r="GI505" s="211"/>
      <c r="GJ505" s="211"/>
      <c r="GK505" s="211"/>
      <c r="GL505" s="211"/>
      <c r="GM505" s="211"/>
      <c r="GN505" s="211"/>
      <c r="GO505" s="211"/>
      <c r="GP505" s="211"/>
      <c r="GQ505" s="211"/>
      <c r="GR505" s="211"/>
      <c r="GS505" s="211"/>
      <c r="GT505" s="211"/>
      <c r="GU505" s="211"/>
      <c r="GV505" s="211"/>
      <c r="GW505" s="211"/>
      <c r="GX505" s="211"/>
      <c r="GY505" s="211"/>
      <c r="GZ505" s="211"/>
      <c r="HA505" s="211"/>
      <c r="HB505" s="211"/>
      <c r="HC505" s="211"/>
      <c r="HD505" s="211"/>
      <c r="HE505" s="211"/>
      <c r="HF505" s="211"/>
      <c r="HG505" s="211"/>
      <c r="HH505" s="211"/>
      <c r="HI505" s="211"/>
      <c r="HJ505" s="211"/>
      <c r="HK505" s="211"/>
      <c r="HL505" s="211"/>
      <c r="HM505" s="211"/>
      <c r="HN505" s="195"/>
      <c r="HO505" s="195"/>
      <c r="HP505" s="195"/>
      <c r="HQ505" s="196"/>
      <c r="HR505" s="196"/>
      <c r="HS505" s="196"/>
      <c r="HT505" s="196"/>
      <c r="HU505" s="196"/>
      <c r="HV505" s="196"/>
    </row>
    <row r="506" ht="15.75" customHeight="1">
      <c r="A506" s="190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GD506" s="211"/>
      <c r="GE506" s="211"/>
      <c r="GF506" s="211"/>
      <c r="GG506" s="211"/>
      <c r="GH506" s="211"/>
      <c r="GI506" s="211"/>
      <c r="GJ506" s="211"/>
      <c r="GK506" s="211"/>
      <c r="GL506" s="211"/>
      <c r="GM506" s="211"/>
      <c r="GN506" s="211"/>
      <c r="GO506" s="211"/>
      <c r="GP506" s="211"/>
      <c r="GQ506" s="211"/>
      <c r="GR506" s="211"/>
      <c r="GS506" s="211"/>
      <c r="GT506" s="211"/>
      <c r="GU506" s="211"/>
      <c r="GV506" s="211"/>
      <c r="GW506" s="211"/>
      <c r="GX506" s="211"/>
      <c r="GY506" s="211"/>
      <c r="GZ506" s="211"/>
      <c r="HA506" s="211"/>
      <c r="HB506" s="211"/>
      <c r="HC506" s="211"/>
      <c r="HD506" s="211"/>
      <c r="HE506" s="211"/>
      <c r="HF506" s="211"/>
      <c r="HG506" s="211"/>
      <c r="HH506" s="211"/>
      <c r="HI506" s="211"/>
      <c r="HJ506" s="211"/>
      <c r="HK506" s="211"/>
      <c r="HL506" s="211"/>
      <c r="HM506" s="211"/>
      <c r="HN506" s="195"/>
      <c r="HO506" s="195"/>
      <c r="HP506" s="195"/>
      <c r="HQ506" s="196"/>
      <c r="HR506" s="196"/>
      <c r="HS506" s="196"/>
      <c r="HT506" s="196"/>
      <c r="HU506" s="196"/>
      <c r="HV506" s="196"/>
    </row>
    <row r="507" ht="15.75" customHeight="1">
      <c r="A507" s="190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GD507" s="211"/>
      <c r="GE507" s="211"/>
      <c r="GF507" s="211"/>
      <c r="GG507" s="211"/>
      <c r="GH507" s="211"/>
      <c r="GI507" s="211"/>
      <c r="GJ507" s="211"/>
      <c r="GK507" s="211"/>
      <c r="GL507" s="211"/>
      <c r="GM507" s="211"/>
      <c r="GN507" s="211"/>
      <c r="GO507" s="211"/>
      <c r="GP507" s="211"/>
      <c r="GQ507" s="211"/>
      <c r="GR507" s="211"/>
      <c r="GS507" s="211"/>
      <c r="GT507" s="211"/>
      <c r="GU507" s="211"/>
      <c r="GV507" s="211"/>
      <c r="GW507" s="211"/>
      <c r="GX507" s="211"/>
      <c r="GY507" s="211"/>
      <c r="GZ507" s="211"/>
      <c r="HA507" s="211"/>
      <c r="HB507" s="211"/>
      <c r="HC507" s="211"/>
      <c r="HD507" s="211"/>
      <c r="HE507" s="211"/>
      <c r="HF507" s="211"/>
      <c r="HG507" s="211"/>
      <c r="HH507" s="211"/>
      <c r="HI507" s="211"/>
      <c r="HJ507" s="211"/>
      <c r="HK507" s="211"/>
      <c r="HL507" s="211"/>
      <c r="HM507" s="211"/>
      <c r="HN507" s="195"/>
      <c r="HO507" s="195"/>
      <c r="HP507" s="195"/>
      <c r="HQ507" s="196"/>
      <c r="HR507" s="196"/>
      <c r="HS507" s="196"/>
      <c r="HT507" s="196"/>
      <c r="HU507" s="196"/>
      <c r="HV507" s="196"/>
    </row>
    <row r="508" ht="15.75" customHeight="1">
      <c r="A508" s="190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GD508" s="211"/>
      <c r="GE508" s="211"/>
      <c r="GF508" s="211"/>
      <c r="GG508" s="211"/>
      <c r="GH508" s="211"/>
      <c r="GI508" s="211"/>
      <c r="GJ508" s="211"/>
      <c r="GK508" s="211"/>
      <c r="GL508" s="211"/>
      <c r="GM508" s="211"/>
      <c r="GN508" s="211"/>
      <c r="GO508" s="211"/>
      <c r="GP508" s="211"/>
      <c r="GQ508" s="211"/>
      <c r="GR508" s="211"/>
      <c r="GS508" s="211"/>
      <c r="GT508" s="211"/>
      <c r="GU508" s="211"/>
      <c r="GV508" s="211"/>
      <c r="GW508" s="211"/>
      <c r="GX508" s="211"/>
      <c r="GY508" s="211"/>
      <c r="GZ508" s="211"/>
      <c r="HA508" s="211"/>
      <c r="HB508" s="211"/>
      <c r="HC508" s="211"/>
      <c r="HD508" s="211"/>
      <c r="HE508" s="211"/>
      <c r="HF508" s="211"/>
      <c r="HG508" s="211"/>
      <c r="HH508" s="211"/>
      <c r="HI508" s="211"/>
      <c r="HJ508" s="211"/>
      <c r="HK508" s="211"/>
      <c r="HL508" s="211"/>
      <c r="HM508" s="211"/>
      <c r="HN508" s="195"/>
      <c r="HO508" s="195"/>
      <c r="HP508" s="195"/>
      <c r="HQ508" s="196"/>
      <c r="HR508" s="196"/>
      <c r="HS508" s="196"/>
      <c r="HT508" s="196"/>
      <c r="HU508" s="196"/>
      <c r="HV508" s="196"/>
    </row>
    <row r="509" ht="15.75" customHeight="1">
      <c r="A509" s="190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GD509" s="211"/>
      <c r="GE509" s="211"/>
      <c r="GF509" s="211"/>
      <c r="GG509" s="211"/>
      <c r="GH509" s="211"/>
      <c r="GI509" s="211"/>
      <c r="GJ509" s="211"/>
      <c r="GK509" s="211"/>
      <c r="GL509" s="211"/>
      <c r="GM509" s="211"/>
      <c r="GN509" s="211"/>
      <c r="GO509" s="211"/>
      <c r="GP509" s="211"/>
      <c r="GQ509" s="211"/>
      <c r="GR509" s="211"/>
      <c r="GS509" s="211"/>
      <c r="GT509" s="211"/>
      <c r="GU509" s="211"/>
      <c r="GV509" s="211"/>
      <c r="GW509" s="211"/>
      <c r="GX509" s="211"/>
      <c r="GY509" s="211"/>
      <c r="GZ509" s="211"/>
      <c r="HA509" s="211"/>
      <c r="HB509" s="211"/>
      <c r="HC509" s="211"/>
      <c r="HD509" s="211"/>
      <c r="HE509" s="211"/>
      <c r="HF509" s="211"/>
      <c r="HG509" s="211"/>
      <c r="HH509" s="211"/>
      <c r="HI509" s="211"/>
      <c r="HJ509" s="211"/>
      <c r="HK509" s="211"/>
      <c r="HL509" s="211"/>
      <c r="HM509" s="211"/>
      <c r="HN509" s="195"/>
      <c r="HO509" s="195"/>
      <c r="HP509" s="195"/>
      <c r="HQ509" s="196"/>
      <c r="HR509" s="196"/>
      <c r="HS509" s="196"/>
      <c r="HT509" s="196"/>
      <c r="HU509" s="196"/>
      <c r="HV509" s="196"/>
    </row>
    <row r="510" ht="15.75" customHeight="1">
      <c r="A510" s="190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GD510" s="211"/>
      <c r="GE510" s="211"/>
      <c r="GF510" s="211"/>
      <c r="GG510" s="211"/>
      <c r="GH510" s="211"/>
      <c r="GI510" s="211"/>
      <c r="GJ510" s="211"/>
      <c r="GK510" s="211"/>
      <c r="GL510" s="211"/>
      <c r="GM510" s="211"/>
      <c r="GN510" s="211"/>
      <c r="GO510" s="211"/>
      <c r="GP510" s="211"/>
      <c r="GQ510" s="211"/>
      <c r="GR510" s="211"/>
      <c r="GS510" s="211"/>
      <c r="GT510" s="211"/>
      <c r="GU510" s="211"/>
      <c r="GV510" s="211"/>
      <c r="GW510" s="211"/>
      <c r="GX510" s="211"/>
      <c r="GY510" s="211"/>
      <c r="GZ510" s="211"/>
      <c r="HA510" s="211"/>
      <c r="HB510" s="211"/>
      <c r="HC510" s="211"/>
      <c r="HD510" s="211"/>
      <c r="HE510" s="211"/>
      <c r="HF510" s="211"/>
      <c r="HG510" s="211"/>
      <c r="HH510" s="211"/>
      <c r="HI510" s="211"/>
      <c r="HJ510" s="211"/>
      <c r="HK510" s="211"/>
      <c r="HL510" s="211"/>
      <c r="HM510" s="211"/>
      <c r="HN510" s="195"/>
      <c r="HO510" s="195"/>
      <c r="HP510" s="195"/>
      <c r="HQ510" s="196"/>
      <c r="HR510" s="196"/>
      <c r="HS510" s="196"/>
      <c r="HT510" s="196"/>
      <c r="HU510" s="196"/>
      <c r="HV510" s="196"/>
    </row>
    <row r="511" ht="15.75" customHeight="1">
      <c r="A511" s="190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GD511" s="211"/>
      <c r="GE511" s="211"/>
      <c r="GF511" s="211"/>
      <c r="GG511" s="211"/>
      <c r="GH511" s="211"/>
      <c r="GI511" s="211"/>
      <c r="GJ511" s="211"/>
      <c r="GK511" s="211"/>
      <c r="GL511" s="211"/>
      <c r="GM511" s="211"/>
      <c r="GN511" s="211"/>
      <c r="GO511" s="211"/>
      <c r="GP511" s="211"/>
      <c r="GQ511" s="211"/>
      <c r="GR511" s="211"/>
      <c r="GS511" s="211"/>
      <c r="GT511" s="211"/>
      <c r="GU511" s="211"/>
      <c r="GV511" s="211"/>
      <c r="GW511" s="211"/>
      <c r="GX511" s="211"/>
      <c r="GY511" s="211"/>
      <c r="GZ511" s="211"/>
      <c r="HA511" s="211"/>
      <c r="HB511" s="211"/>
      <c r="HC511" s="211"/>
      <c r="HD511" s="211"/>
      <c r="HE511" s="211"/>
      <c r="HF511" s="211"/>
      <c r="HG511" s="211"/>
      <c r="HH511" s="211"/>
      <c r="HI511" s="211"/>
      <c r="HJ511" s="211"/>
      <c r="HK511" s="211"/>
      <c r="HL511" s="211"/>
      <c r="HM511" s="211"/>
      <c r="HN511" s="195"/>
      <c r="HO511" s="195"/>
      <c r="HP511" s="195"/>
      <c r="HQ511" s="196"/>
      <c r="HR511" s="196"/>
      <c r="HS511" s="196"/>
      <c r="HT511" s="196"/>
      <c r="HU511" s="196"/>
      <c r="HV511" s="196"/>
    </row>
    <row r="512" ht="15.75" customHeight="1">
      <c r="A512" s="190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GD512" s="211"/>
      <c r="GE512" s="211"/>
      <c r="GF512" s="211"/>
      <c r="GG512" s="211"/>
      <c r="GH512" s="211"/>
      <c r="GI512" s="211"/>
      <c r="GJ512" s="211"/>
      <c r="GK512" s="211"/>
      <c r="GL512" s="211"/>
      <c r="GM512" s="211"/>
      <c r="GN512" s="211"/>
      <c r="GO512" s="211"/>
      <c r="GP512" s="211"/>
      <c r="GQ512" s="211"/>
      <c r="GR512" s="211"/>
      <c r="GS512" s="211"/>
      <c r="GT512" s="211"/>
      <c r="GU512" s="211"/>
      <c r="GV512" s="211"/>
      <c r="GW512" s="211"/>
      <c r="GX512" s="211"/>
      <c r="GY512" s="211"/>
      <c r="GZ512" s="211"/>
      <c r="HA512" s="211"/>
      <c r="HB512" s="211"/>
      <c r="HC512" s="211"/>
      <c r="HD512" s="211"/>
      <c r="HE512" s="211"/>
      <c r="HF512" s="211"/>
      <c r="HG512" s="211"/>
      <c r="HH512" s="211"/>
      <c r="HI512" s="211"/>
      <c r="HJ512" s="211"/>
      <c r="HK512" s="211"/>
      <c r="HL512" s="211"/>
      <c r="HM512" s="211"/>
      <c r="HN512" s="195"/>
      <c r="HO512" s="195"/>
      <c r="HP512" s="195"/>
      <c r="HQ512" s="196"/>
      <c r="HR512" s="196"/>
      <c r="HS512" s="196"/>
      <c r="HT512" s="196"/>
      <c r="HU512" s="196"/>
      <c r="HV512" s="196"/>
    </row>
    <row r="513" ht="15.75" customHeight="1">
      <c r="A513" s="190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GD513" s="211"/>
      <c r="GE513" s="211"/>
      <c r="GF513" s="211"/>
      <c r="GG513" s="211"/>
      <c r="GH513" s="211"/>
      <c r="GI513" s="211"/>
      <c r="GJ513" s="211"/>
      <c r="GK513" s="211"/>
      <c r="GL513" s="211"/>
      <c r="GM513" s="211"/>
      <c r="GN513" s="211"/>
      <c r="GO513" s="211"/>
      <c r="GP513" s="211"/>
      <c r="GQ513" s="211"/>
      <c r="GR513" s="211"/>
      <c r="GS513" s="211"/>
      <c r="GT513" s="211"/>
      <c r="GU513" s="211"/>
      <c r="GV513" s="211"/>
      <c r="GW513" s="211"/>
      <c r="GX513" s="211"/>
      <c r="GY513" s="211"/>
      <c r="GZ513" s="211"/>
      <c r="HA513" s="211"/>
      <c r="HB513" s="211"/>
      <c r="HC513" s="211"/>
      <c r="HD513" s="211"/>
      <c r="HE513" s="211"/>
      <c r="HF513" s="211"/>
      <c r="HG513" s="211"/>
      <c r="HH513" s="211"/>
      <c r="HI513" s="211"/>
      <c r="HJ513" s="211"/>
      <c r="HK513" s="211"/>
      <c r="HL513" s="211"/>
      <c r="HM513" s="211"/>
      <c r="HN513" s="195"/>
      <c r="HO513" s="195"/>
      <c r="HP513" s="195"/>
      <c r="HQ513" s="196"/>
      <c r="HR513" s="196"/>
      <c r="HS513" s="196"/>
      <c r="HT513" s="196"/>
      <c r="HU513" s="196"/>
      <c r="HV513" s="196"/>
    </row>
    <row r="514" ht="15.75" customHeight="1">
      <c r="A514" s="190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GD514" s="211"/>
      <c r="GE514" s="211"/>
      <c r="GF514" s="211"/>
      <c r="GG514" s="211"/>
      <c r="GH514" s="211"/>
      <c r="GI514" s="211"/>
      <c r="GJ514" s="211"/>
      <c r="GK514" s="211"/>
      <c r="GL514" s="211"/>
      <c r="GM514" s="211"/>
      <c r="GN514" s="211"/>
      <c r="GO514" s="211"/>
      <c r="GP514" s="211"/>
      <c r="GQ514" s="211"/>
      <c r="GR514" s="211"/>
      <c r="GS514" s="211"/>
      <c r="GT514" s="211"/>
      <c r="GU514" s="211"/>
      <c r="GV514" s="211"/>
      <c r="GW514" s="211"/>
      <c r="GX514" s="211"/>
      <c r="GY514" s="211"/>
      <c r="GZ514" s="211"/>
      <c r="HA514" s="211"/>
      <c r="HB514" s="211"/>
      <c r="HC514" s="211"/>
      <c r="HD514" s="211"/>
      <c r="HE514" s="211"/>
      <c r="HF514" s="211"/>
      <c r="HG514" s="211"/>
      <c r="HH514" s="211"/>
      <c r="HI514" s="211"/>
      <c r="HJ514" s="211"/>
      <c r="HK514" s="211"/>
      <c r="HL514" s="211"/>
      <c r="HM514" s="211"/>
      <c r="HN514" s="195"/>
      <c r="HO514" s="195"/>
      <c r="HP514" s="195"/>
      <c r="HQ514" s="196"/>
      <c r="HR514" s="196"/>
      <c r="HS514" s="196"/>
      <c r="HT514" s="196"/>
      <c r="HU514" s="196"/>
      <c r="HV514" s="196"/>
    </row>
    <row r="515" ht="15.75" customHeight="1">
      <c r="A515" s="190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GD515" s="211"/>
      <c r="GE515" s="211"/>
      <c r="GF515" s="211"/>
      <c r="GG515" s="211"/>
      <c r="GH515" s="211"/>
      <c r="GI515" s="211"/>
      <c r="GJ515" s="211"/>
      <c r="GK515" s="211"/>
      <c r="GL515" s="211"/>
      <c r="GM515" s="211"/>
      <c r="GN515" s="211"/>
      <c r="GO515" s="211"/>
      <c r="GP515" s="211"/>
      <c r="GQ515" s="211"/>
      <c r="GR515" s="211"/>
      <c r="GS515" s="211"/>
      <c r="GT515" s="211"/>
      <c r="GU515" s="211"/>
      <c r="GV515" s="211"/>
      <c r="GW515" s="211"/>
      <c r="GX515" s="211"/>
      <c r="GY515" s="211"/>
      <c r="GZ515" s="211"/>
      <c r="HA515" s="211"/>
      <c r="HB515" s="211"/>
      <c r="HC515" s="211"/>
      <c r="HD515" s="211"/>
      <c r="HE515" s="211"/>
      <c r="HF515" s="211"/>
      <c r="HG515" s="211"/>
      <c r="HH515" s="211"/>
      <c r="HI515" s="211"/>
      <c r="HJ515" s="211"/>
      <c r="HK515" s="211"/>
      <c r="HL515" s="211"/>
      <c r="HM515" s="211"/>
      <c r="HN515" s="195"/>
      <c r="HO515" s="195"/>
      <c r="HP515" s="195"/>
      <c r="HQ515" s="196"/>
      <c r="HR515" s="196"/>
      <c r="HS515" s="196"/>
      <c r="HT515" s="196"/>
      <c r="HU515" s="196"/>
      <c r="HV515" s="196"/>
    </row>
    <row r="516" ht="15.75" customHeight="1">
      <c r="A516" s="190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GD516" s="211"/>
      <c r="GE516" s="211"/>
      <c r="GF516" s="211"/>
      <c r="GG516" s="211"/>
      <c r="GH516" s="211"/>
      <c r="GI516" s="211"/>
      <c r="GJ516" s="211"/>
      <c r="GK516" s="211"/>
      <c r="GL516" s="211"/>
      <c r="GM516" s="211"/>
      <c r="GN516" s="211"/>
      <c r="GO516" s="211"/>
      <c r="GP516" s="211"/>
      <c r="GQ516" s="211"/>
      <c r="GR516" s="211"/>
      <c r="GS516" s="211"/>
      <c r="GT516" s="211"/>
      <c r="GU516" s="211"/>
      <c r="GV516" s="211"/>
      <c r="GW516" s="211"/>
      <c r="GX516" s="211"/>
      <c r="GY516" s="211"/>
      <c r="GZ516" s="211"/>
      <c r="HA516" s="211"/>
      <c r="HB516" s="211"/>
      <c r="HC516" s="211"/>
      <c r="HD516" s="211"/>
      <c r="HE516" s="211"/>
      <c r="HF516" s="211"/>
      <c r="HG516" s="211"/>
      <c r="HH516" s="211"/>
      <c r="HI516" s="211"/>
      <c r="HJ516" s="211"/>
      <c r="HK516" s="211"/>
      <c r="HL516" s="211"/>
      <c r="HM516" s="211"/>
      <c r="HN516" s="195"/>
      <c r="HO516" s="195"/>
      <c r="HP516" s="195"/>
      <c r="HQ516" s="196"/>
      <c r="HR516" s="196"/>
      <c r="HS516" s="196"/>
      <c r="HT516" s="196"/>
      <c r="HU516" s="196"/>
      <c r="HV516" s="196"/>
    </row>
    <row r="517" ht="15.75" customHeight="1">
      <c r="A517" s="190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GD517" s="211"/>
      <c r="GE517" s="211"/>
      <c r="GF517" s="211"/>
      <c r="GG517" s="211"/>
      <c r="GH517" s="211"/>
      <c r="GI517" s="211"/>
      <c r="GJ517" s="211"/>
      <c r="GK517" s="211"/>
      <c r="GL517" s="211"/>
      <c r="GM517" s="211"/>
      <c r="GN517" s="211"/>
      <c r="GO517" s="211"/>
      <c r="GP517" s="211"/>
      <c r="GQ517" s="211"/>
      <c r="GR517" s="211"/>
      <c r="GS517" s="211"/>
      <c r="GT517" s="211"/>
      <c r="GU517" s="211"/>
      <c r="GV517" s="211"/>
      <c r="GW517" s="211"/>
      <c r="GX517" s="211"/>
      <c r="GY517" s="211"/>
      <c r="GZ517" s="211"/>
      <c r="HA517" s="211"/>
      <c r="HB517" s="211"/>
      <c r="HC517" s="211"/>
      <c r="HD517" s="211"/>
      <c r="HE517" s="211"/>
      <c r="HF517" s="211"/>
      <c r="HG517" s="211"/>
      <c r="HH517" s="211"/>
      <c r="HI517" s="211"/>
      <c r="HJ517" s="211"/>
      <c r="HK517" s="211"/>
      <c r="HL517" s="211"/>
      <c r="HM517" s="211"/>
      <c r="HN517" s="195"/>
      <c r="HO517" s="195"/>
      <c r="HP517" s="195"/>
      <c r="HQ517" s="196"/>
      <c r="HR517" s="196"/>
      <c r="HS517" s="196"/>
      <c r="HT517" s="196"/>
      <c r="HU517" s="196"/>
      <c r="HV517" s="196"/>
    </row>
    <row r="518" ht="15.75" customHeight="1">
      <c r="A518" s="190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GD518" s="211"/>
      <c r="GE518" s="211"/>
      <c r="GF518" s="211"/>
      <c r="GG518" s="211"/>
      <c r="GH518" s="211"/>
      <c r="GI518" s="211"/>
      <c r="GJ518" s="211"/>
      <c r="GK518" s="211"/>
      <c r="GL518" s="211"/>
      <c r="GM518" s="211"/>
      <c r="GN518" s="211"/>
      <c r="GO518" s="211"/>
      <c r="GP518" s="211"/>
      <c r="GQ518" s="211"/>
      <c r="GR518" s="211"/>
      <c r="GS518" s="211"/>
      <c r="GT518" s="211"/>
      <c r="GU518" s="211"/>
      <c r="GV518" s="211"/>
      <c r="GW518" s="211"/>
      <c r="GX518" s="211"/>
      <c r="GY518" s="211"/>
      <c r="GZ518" s="211"/>
      <c r="HA518" s="211"/>
      <c r="HB518" s="211"/>
      <c r="HC518" s="211"/>
      <c r="HD518" s="211"/>
      <c r="HE518" s="211"/>
      <c r="HF518" s="211"/>
      <c r="HG518" s="211"/>
      <c r="HH518" s="211"/>
      <c r="HI518" s="211"/>
      <c r="HJ518" s="211"/>
      <c r="HK518" s="211"/>
      <c r="HL518" s="211"/>
      <c r="HM518" s="211"/>
      <c r="HN518" s="195"/>
      <c r="HO518" s="195"/>
      <c r="HP518" s="195"/>
      <c r="HQ518" s="196"/>
      <c r="HR518" s="196"/>
      <c r="HS518" s="196"/>
      <c r="HT518" s="196"/>
      <c r="HU518" s="196"/>
      <c r="HV518" s="196"/>
    </row>
    <row r="519" ht="15.75" customHeight="1">
      <c r="A519" s="190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GD519" s="211"/>
      <c r="GE519" s="211"/>
      <c r="GF519" s="211"/>
      <c r="GG519" s="211"/>
      <c r="GH519" s="211"/>
      <c r="GI519" s="211"/>
      <c r="GJ519" s="211"/>
      <c r="GK519" s="211"/>
      <c r="GL519" s="211"/>
      <c r="GM519" s="211"/>
      <c r="GN519" s="211"/>
      <c r="GO519" s="211"/>
      <c r="GP519" s="211"/>
      <c r="GQ519" s="211"/>
      <c r="GR519" s="211"/>
      <c r="GS519" s="211"/>
      <c r="GT519" s="211"/>
      <c r="GU519" s="211"/>
      <c r="GV519" s="211"/>
      <c r="GW519" s="211"/>
      <c r="GX519" s="211"/>
      <c r="GY519" s="211"/>
      <c r="GZ519" s="211"/>
      <c r="HA519" s="211"/>
      <c r="HB519" s="211"/>
      <c r="HC519" s="211"/>
      <c r="HD519" s="211"/>
      <c r="HE519" s="211"/>
      <c r="HF519" s="211"/>
      <c r="HG519" s="211"/>
      <c r="HH519" s="211"/>
      <c r="HI519" s="211"/>
      <c r="HJ519" s="211"/>
      <c r="HK519" s="211"/>
      <c r="HL519" s="211"/>
      <c r="HM519" s="211"/>
      <c r="HN519" s="195"/>
      <c r="HO519" s="195"/>
      <c r="HP519" s="195"/>
      <c r="HQ519" s="196"/>
      <c r="HR519" s="196"/>
      <c r="HS519" s="196"/>
      <c r="HT519" s="196"/>
      <c r="HU519" s="196"/>
      <c r="HV519" s="196"/>
    </row>
    <row r="520" ht="15.75" customHeight="1">
      <c r="A520" s="190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GD520" s="211"/>
      <c r="GE520" s="211"/>
      <c r="GF520" s="211"/>
      <c r="GG520" s="211"/>
      <c r="GH520" s="211"/>
      <c r="GI520" s="211"/>
      <c r="GJ520" s="211"/>
      <c r="GK520" s="211"/>
      <c r="GL520" s="211"/>
      <c r="GM520" s="211"/>
      <c r="GN520" s="211"/>
      <c r="GO520" s="211"/>
      <c r="GP520" s="211"/>
      <c r="GQ520" s="211"/>
      <c r="GR520" s="211"/>
      <c r="GS520" s="211"/>
      <c r="GT520" s="211"/>
      <c r="GU520" s="211"/>
      <c r="GV520" s="211"/>
      <c r="GW520" s="211"/>
      <c r="GX520" s="211"/>
      <c r="GY520" s="211"/>
      <c r="GZ520" s="211"/>
      <c r="HA520" s="211"/>
      <c r="HB520" s="211"/>
      <c r="HC520" s="211"/>
      <c r="HD520" s="211"/>
      <c r="HE520" s="211"/>
      <c r="HF520" s="211"/>
      <c r="HG520" s="211"/>
      <c r="HH520" s="211"/>
      <c r="HI520" s="211"/>
      <c r="HJ520" s="211"/>
      <c r="HK520" s="211"/>
      <c r="HL520" s="211"/>
      <c r="HM520" s="211"/>
      <c r="HN520" s="195"/>
      <c r="HO520" s="195"/>
      <c r="HP520" s="195"/>
      <c r="HQ520" s="196"/>
      <c r="HR520" s="196"/>
      <c r="HS520" s="196"/>
      <c r="HT520" s="196"/>
      <c r="HU520" s="196"/>
      <c r="HV520" s="196"/>
    </row>
    <row r="521" ht="15.75" customHeight="1">
      <c r="A521" s="190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GD521" s="211"/>
      <c r="GE521" s="211"/>
      <c r="GF521" s="211"/>
      <c r="GG521" s="211"/>
      <c r="GH521" s="211"/>
      <c r="GI521" s="211"/>
      <c r="GJ521" s="211"/>
      <c r="GK521" s="211"/>
      <c r="GL521" s="211"/>
      <c r="GM521" s="211"/>
      <c r="GN521" s="211"/>
      <c r="GO521" s="211"/>
      <c r="GP521" s="211"/>
      <c r="GQ521" s="211"/>
      <c r="GR521" s="211"/>
      <c r="GS521" s="211"/>
      <c r="GT521" s="211"/>
      <c r="GU521" s="211"/>
      <c r="GV521" s="211"/>
      <c r="GW521" s="211"/>
      <c r="GX521" s="211"/>
      <c r="GY521" s="211"/>
      <c r="GZ521" s="211"/>
      <c r="HA521" s="211"/>
      <c r="HB521" s="211"/>
      <c r="HC521" s="211"/>
      <c r="HD521" s="211"/>
      <c r="HE521" s="211"/>
      <c r="HF521" s="211"/>
      <c r="HG521" s="211"/>
      <c r="HH521" s="211"/>
      <c r="HI521" s="211"/>
      <c r="HJ521" s="211"/>
      <c r="HK521" s="211"/>
      <c r="HL521" s="211"/>
      <c r="HM521" s="211"/>
      <c r="HN521" s="195"/>
      <c r="HO521" s="195"/>
      <c r="HP521" s="195"/>
      <c r="HQ521" s="196"/>
      <c r="HR521" s="196"/>
      <c r="HS521" s="196"/>
      <c r="HT521" s="196"/>
      <c r="HU521" s="196"/>
      <c r="HV521" s="196"/>
    </row>
    <row r="522" ht="15.75" customHeight="1">
      <c r="A522" s="190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GD522" s="211"/>
      <c r="GE522" s="211"/>
      <c r="GF522" s="211"/>
      <c r="GG522" s="211"/>
      <c r="GH522" s="211"/>
      <c r="GI522" s="211"/>
      <c r="GJ522" s="211"/>
      <c r="GK522" s="211"/>
      <c r="GL522" s="211"/>
      <c r="GM522" s="211"/>
      <c r="GN522" s="211"/>
      <c r="GO522" s="211"/>
      <c r="GP522" s="211"/>
      <c r="GQ522" s="211"/>
      <c r="GR522" s="211"/>
      <c r="GS522" s="211"/>
      <c r="GT522" s="211"/>
      <c r="GU522" s="211"/>
      <c r="GV522" s="211"/>
      <c r="GW522" s="211"/>
      <c r="GX522" s="211"/>
      <c r="GY522" s="211"/>
      <c r="GZ522" s="211"/>
      <c r="HA522" s="211"/>
      <c r="HB522" s="211"/>
      <c r="HC522" s="211"/>
      <c r="HD522" s="211"/>
      <c r="HE522" s="211"/>
      <c r="HF522" s="211"/>
      <c r="HG522" s="211"/>
      <c r="HH522" s="211"/>
      <c r="HI522" s="211"/>
      <c r="HJ522" s="211"/>
      <c r="HK522" s="211"/>
      <c r="HL522" s="211"/>
      <c r="HM522" s="211"/>
      <c r="HN522" s="195"/>
      <c r="HO522" s="195"/>
      <c r="HP522" s="195"/>
      <c r="HQ522" s="196"/>
      <c r="HR522" s="196"/>
      <c r="HS522" s="196"/>
      <c r="HT522" s="196"/>
      <c r="HU522" s="196"/>
      <c r="HV522" s="196"/>
    </row>
    <row r="523" ht="15.75" customHeight="1">
      <c r="A523" s="190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GD523" s="211"/>
      <c r="GE523" s="211"/>
      <c r="GF523" s="211"/>
      <c r="GG523" s="211"/>
      <c r="GH523" s="211"/>
      <c r="GI523" s="211"/>
      <c r="GJ523" s="211"/>
      <c r="GK523" s="211"/>
      <c r="GL523" s="211"/>
      <c r="GM523" s="211"/>
      <c r="GN523" s="211"/>
      <c r="GO523" s="211"/>
      <c r="GP523" s="211"/>
      <c r="GQ523" s="211"/>
      <c r="GR523" s="211"/>
      <c r="GS523" s="211"/>
      <c r="GT523" s="211"/>
      <c r="GU523" s="211"/>
      <c r="GV523" s="211"/>
      <c r="GW523" s="211"/>
      <c r="GX523" s="211"/>
      <c r="GY523" s="211"/>
      <c r="GZ523" s="211"/>
      <c r="HA523" s="211"/>
      <c r="HB523" s="211"/>
      <c r="HC523" s="211"/>
      <c r="HD523" s="211"/>
      <c r="HE523" s="211"/>
      <c r="HF523" s="211"/>
      <c r="HG523" s="211"/>
      <c r="HH523" s="211"/>
      <c r="HI523" s="211"/>
      <c r="HJ523" s="211"/>
      <c r="HK523" s="211"/>
      <c r="HL523" s="211"/>
      <c r="HM523" s="211"/>
      <c r="HN523" s="195"/>
      <c r="HO523" s="195"/>
      <c r="HP523" s="195"/>
      <c r="HQ523" s="196"/>
      <c r="HR523" s="196"/>
      <c r="HS523" s="196"/>
      <c r="HT523" s="196"/>
      <c r="HU523" s="196"/>
      <c r="HV523" s="196"/>
    </row>
    <row r="524" ht="15.75" customHeight="1">
      <c r="A524" s="190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GD524" s="211"/>
      <c r="GE524" s="211"/>
      <c r="GF524" s="211"/>
      <c r="GG524" s="211"/>
      <c r="GH524" s="211"/>
      <c r="GI524" s="211"/>
      <c r="GJ524" s="211"/>
      <c r="GK524" s="211"/>
      <c r="GL524" s="211"/>
      <c r="GM524" s="211"/>
      <c r="GN524" s="211"/>
      <c r="GO524" s="211"/>
      <c r="GP524" s="211"/>
      <c r="GQ524" s="211"/>
      <c r="GR524" s="211"/>
      <c r="GS524" s="211"/>
      <c r="GT524" s="211"/>
      <c r="GU524" s="211"/>
      <c r="GV524" s="211"/>
      <c r="GW524" s="211"/>
      <c r="GX524" s="211"/>
      <c r="GY524" s="211"/>
      <c r="GZ524" s="211"/>
      <c r="HA524" s="211"/>
      <c r="HB524" s="211"/>
      <c r="HC524" s="211"/>
      <c r="HD524" s="211"/>
      <c r="HE524" s="211"/>
      <c r="HF524" s="211"/>
      <c r="HG524" s="211"/>
      <c r="HH524" s="211"/>
      <c r="HI524" s="211"/>
      <c r="HJ524" s="211"/>
      <c r="HK524" s="211"/>
      <c r="HL524" s="211"/>
      <c r="HM524" s="211"/>
      <c r="HN524" s="195"/>
      <c r="HO524" s="195"/>
      <c r="HP524" s="195"/>
      <c r="HQ524" s="196"/>
      <c r="HR524" s="196"/>
      <c r="HS524" s="196"/>
      <c r="HT524" s="196"/>
      <c r="HU524" s="196"/>
      <c r="HV524" s="196"/>
    </row>
    <row r="525" ht="15.75" customHeight="1">
      <c r="A525" s="190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GD525" s="211"/>
      <c r="GE525" s="211"/>
      <c r="GF525" s="211"/>
      <c r="GG525" s="211"/>
      <c r="GH525" s="211"/>
      <c r="GI525" s="211"/>
      <c r="GJ525" s="211"/>
      <c r="GK525" s="211"/>
      <c r="GL525" s="211"/>
      <c r="GM525" s="211"/>
      <c r="GN525" s="211"/>
      <c r="GO525" s="211"/>
      <c r="GP525" s="211"/>
      <c r="GQ525" s="211"/>
      <c r="GR525" s="211"/>
      <c r="GS525" s="211"/>
      <c r="GT525" s="211"/>
      <c r="GU525" s="211"/>
      <c r="GV525" s="211"/>
      <c r="GW525" s="211"/>
      <c r="GX525" s="211"/>
      <c r="GY525" s="211"/>
      <c r="GZ525" s="211"/>
      <c r="HA525" s="211"/>
      <c r="HB525" s="211"/>
      <c r="HC525" s="211"/>
      <c r="HD525" s="211"/>
      <c r="HE525" s="211"/>
      <c r="HF525" s="211"/>
      <c r="HG525" s="211"/>
      <c r="HH525" s="211"/>
      <c r="HI525" s="211"/>
      <c r="HJ525" s="211"/>
      <c r="HK525" s="211"/>
      <c r="HL525" s="211"/>
      <c r="HM525" s="211"/>
      <c r="HN525" s="195"/>
      <c r="HO525" s="195"/>
      <c r="HP525" s="195"/>
      <c r="HQ525" s="196"/>
      <c r="HR525" s="196"/>
      <c r="HS525" s="196"/>
      <c r="HT525" s="196"/>
      <c r="HU525" s="196"/>
      <c r="HV525" s="196"/>
    </row>
    <row r="526" ht="15.75" customHeight="1">
      <c r="A526" s="190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GD526" s="211"/>
      <c r="GE526" s="211"/>
      <c r="GF526" s="211"/>
      <c r="GG526" s="211"/>
      <c r="GH526" s="211"/>
      <c r="GI526" s="211"/>
      <c r="GJ526" s="211"/>
      <c r="GK526" s="211"/>
      <c r="GL526" s="211"/>
      <c r="GM526" s="211"/>
      <c r="GN526" s="211"/>
      <c r="GO526" s="211"/>
      <c r="GP526" s="211"/>
      <c r="GQ526" s="211"/>
      <c r="GR526" s="211"/>
      <c r="GS526" s="211"/>
      <c r="GT526" s="211"/>
      <c r="GU526" s="211"/>
      <c r="GV526" s="211"/>
      <c r="GW526" s="211"/>
      <c r="GX526" s="211"/>
      <c r="GY526" s="211"/>
      <c r="GZ526" s="211"/>
      <c r="HA526" s="211"/>
      <c r="HB526" s="211"/>
      <c r="HC526" s="211"/>
      <c r="HD526" s="211"/>
      <c r="HE526" s="211"/>
      <c r="HF526" s="211"/>
      <c r="HG526" s="211"/>
      <c r="HH526" s="211"/>
      <c r="HI526" s="211"/>
      <c r="HJ526" s="211"/>
      <c r="HK526" s="211"/>
      <c r="HL526" s="211"/>
      <c r="HM526" s="211"/>
      <c r="HN526" s="195"/>
      <c r="HO526" s="195"/>
      <c r="HP526" s="195"/>
      <c r="HQ526" s="196"/>
      <c r="HR526" s="196"/>
      <c r="HS526" s="196"/>
      <c r="HT526" s="196"/>
      <c r="HU526" s="196"/>
      <c r="HV526" s="196"/>
    </row>
    <row r="527" ht="15.75" customHeight="1">
      <c r="A527" s="190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GD527" s="211"/>
      <c r="GE527" s="211"/>
      <c r="GF527" s="211"/>
      <c r="GG527" s="211"/>
      <c r="GH527" s="211"/>
      <c r="GI527" s="211"/>
      <c r="GJ527" s="211"/>
      <c r="GK527" s="211"/>
      <c r="GL527" s="211"/>
      <c r="GM527" s="211"/>
      <c r="GN527" s="211"/>
      <c r="GO527" s="211"/>
      <c r="GP527" s="211"/>
      <c r="GQ527" s="211"/>
      <c r="GR527" s="211"/>
      <c r="GS527" s="211"/>
      <c r="GT527" s="211"/>
      <c r="GU527" s="211"/>
      <c r="GV527" s="211"/>
      <c r="GW527" s="211"/>
      <c r="GX527" s="211"/>
      <c r="GY527" s="211"/>
      <c r="GZ527" s="211"/>
      <c r="HA527" s="211"/>
      <c r="HB527" s="211"/>
      <c r="HC527" s="211"/>
      <c r="HD527" s="211"/>
      <c r="HE527" s="211"/>
      <c r="HF527" s="211"/>
      <c r="HG527" s="211"/>
      <c r="HH527" s="211"/>
      <c r="HI527" s="211"/>
      <c r="HJ527" s="211"/>
      <c r="HK527" s="211"/>
      <c r="HL527" s="211"/>
      <c r="HM527" s="211"/>
      <c r="HN527" s="195"/>
      <c r="HO527" s="195"/>
      <c r="HP527" s="195"/>
      <c r="HQ527" s="196"/>
      <c r="HR527" s="196"/>
      <c r="HS527" s="196"/>
      <c r="HT527" s="196"/>
      <c r="HU527" s="196"/>
      <c r="HV527" s="196"/>
    </row>
    <row r="528" ht="15.75" customHeight="1">
      <c r="A528" s="190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GD528" s="211"/>
      <c r="GE528" s="211"/>
      <c r="GF528" s="211"/>
      <c r="GG528" s="211"/>
      <c r="GH528" s="211"/>
      <c r="GI528" s="211"/>
      <c r="GJ528" s="211"/>
      <c r="GK528" s="211"/>
      <c r="GL528" s="211"/>
      <c r="GM528" s="211"/>
      <c r="GN528" s="211"/>
      <c r="GO528" s="211"/>
      <c r="GP528" s="211"/>
      <c r="GQ528" s="211"/>
      <c r="GR528" s="211"/>
      <c r="GS528" s="211"/>
      <c r="GT528" s="211"/>
      <c r="GU528" s="211"/>
      <c r="GV528" s="211"/>
      <c r="GW528" s="211"/>
      <c r="GX528" s="211"/>
      <c r="GY528" s="211"/>
      <c r="GZ528" s="211"/>
      <c r="HA528" s="211"/>
      <c r="HB528" s="211"/>
      <c r="HC528" s="211"/>
      <c r="HD528" s="211"/>
      <c r="HE528" s="211"/>
      <c r="HF528" s="211"/>
      <c r="HG528" s="211"/>
      <c r="HH528" s="211"/>
      <c r="HI528" s="211"/>
      <c r="HJ528" s="211"/>
      <c r="HK528" s="211"/>
      <c r="HL528" s="211"/>
      <c r="HM528" s="211"/>
      <c r="HN528" s="195"/>
      <c r="HO528" s="195"/>
      <c r="HP528" s="195"/>
      <c r="HQ528" s="196"/>
      <c r="HR528" s="196"/>
      <c r="HS528" s="196"/>
      <c r="HT528" s="196"/>
      <c r="HU528" s="196"/>
      <c r="HV528" s="196"/>
    </row>
    <row r="529" ht="15.75" customHeight="1">
      <c r="A529" s="190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GD529" s="211"/>
      <c r="GE529" s="211"/>
      <c r="GF529" s="211"/>
      <c r="GG529" s="211"/>
      <c r="GH529" s="211"/>
      <c r="GI529" s="211"/>
      <c r="GJ529" s="211"/>
      <c r="GK529" s="211"/>
      <c r="GL529" s="211"/>
      <c r="GM529" s="211"/>
      <c r="GN529" s="211"/>
      <c r="GO529" s="211"/>
      <c r="GP529" s="211"/>
      <c r="GQ529" s="211"/>
      <c r="GR529" s="211"/>
      <c r="GS529" s="211"/>
      <c r="GT529" s="211"/>
      <c r="GU529" s="211"/>
      <c r="GV529" s="211"/>
      <c r="GW529" s="211"/>
      <c r="GX529" s="211"/>
      <c r="GY529" s="211"/>
      <c r="GZ529" s="211"/>
      <c r="HA529" s="211"/>
      <c r="HB529" s="211"/>
      <c r="HC529" s="211"/>
      <c r="HD529" s="211"/>
      <c r="HE529" s="211"/>
      <c r="HF529" s="211"/>
      <c r="HG529" s="211"/>
      <c r="HH529" s="211"/>
      <c r="HI529" s="211"/>
      <c r="HJ529" s="211"/>
      <c r="HK529" s="211"/>
      <c r="HL529" s="211"/>
      <c r="HM529" s="211"/>
      <c r="HN529" s="195"/>
      <c r="HO529" s="195"/>
      <c r="HP529" s="195"/>
      <c r="HQ529" s="196"/>
      <c r="HR529" s="196"/>
      <c r="HS529" s="196"/>
      <c r="HT529" s="196"/>
      <c r="HU529" s="196"/>
      <c r="HV529" s="196"/>
    </row>
    <row r="530" ht="15.75" customHeight="1">
      <c r="A530" s="190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GD530" s="211"/>
      <c r="GE530" s="211"/>
      <c r="GF530" s="211"/>
      <c r="GG530" s="211"/>
      <c r="GH530" s="211"/>
      <c r="GI530" s="211"/>
      <c r="GJ530" s="211"/>
      <c r="GK530" s="211"/>
      <c r="GL530" s="211"/>
      <c r="GM530" s="211"/>
      <c r="GN530" s="211"/>
      <c r="GO530" s="211"/>
      <c r="GP530" s="211"/>
      <c r="GQ530" s="211"/>
      <c r="GR530" s="211"/>
      <c r="GS530" s="211"/>
      <c r="GT530" s="211"/>
      <c r="GU530" s="211"/>
      <c r="GV530" s="211"/>
      <c r="GW530" s="211"/>
      <c r="GX530" s="211"/>
      <c r="GY530" s="211"/>
      <c r="GZ530" s="211"/>
      <c r="HA530" s="211"/>
      <c r="HB530" s="211"/>
      <c r="HC530" s="211"/>
      <c r="HD530" s="211"/>
      <c r="HE530" s="211"/>
      <c r="HF530" s="211"/>
      <c r="HG530" s="211"/>
      <c r="HH530" s="211"/>
      <c r="HI530" s="211"/>
      <c r="HJ530" s="211"/>
      <c r="HK530" s="211"/>
      <c r="HL530" s="211"/>
      <c r="HM530" s="211"/>
      <c r="HN530" s="195"/>
      <c r="HO530" s="195"/>
      <c r="HP530" s="195"/>
      <c r="HQ530" s="196"/>
      <c r="HR530" s="196"/>
      <c r="HS530" s="196"/>
      <c r="HT530" s="196"/>
      <c r="HU530" s="196"/>
      <c r="HV530" s="196"/>
    </row>
    <row r="531" ht="15.75" customHeight="1">
      <c r="A531" s="190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GD531" s="211"/>
      <c r="GE531" s="211"/>
      <c r="GF531" s="211"/>
      <c r="GG531" s="211"/>
      <c r="GH531" s="211"/>
      <c r="GI531" s="211"/>
      <c r="GJ531" s="211"/>
      <c r="GK531" s="211"/>
      <c r="GL531" s="211"/>
      <c r="GM531" s="211"/>
      <c r="GN531" s="211"/>
      <c r="GO531" s="211"/>
      <c r="GP531" s="211"/>
      <c r="GQ531" s="211"/>
      <c r="GR531" s="211"/>
      <c r="GS531" s="211"/>
      <c r="GT531" s="211"/>
      <c r="GU531" s="211"/>
      <c r="GV531" s="211"/>
      <c r="GW531" s="211"/>
      <c r="GX531" s="211"/>
      <c r="GY531" s="211"/>
      <c r="GZ531" s="211"/>
      <c r="HA531" s="211"/>
      <c r="HB531" s="211"/>
      <c r="HC531" s="211"/>
      <c r="HD531" s="211"/>
      <c r="HE531" s="211"/>
      <c r="HF531" s="211"/>
      <c r="HG531" s="211"/>
      <c r="HH531" s="211"/>
      <c r="HI531" s="211"/>
      <c r="HJ531" s="211"/>
      <c r="HK531" s="211"/>
      <c r="HL531" s="211"/>
      <c r="HM531" s="211"/>
      <c r="HN531" s="195"/>
      <c r="HO531" s="195"/>
      <c r="HP531" s="195"/>
      <c r="HQ531" s="196"/>
      <c r="HR531" s="196"/>
      <c r="HS531" s="196"/>
      <c r="HT531" s="196"/>
      <c r="HU531" s="196"/>
      <c r="HV531" s="196"/>
    </row>
    <row r="532" ht="15.75" customHeight="1">
      <c r="A532" s="190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GD532" s="211"/>
      <c r="GE532" s="211"/>
      <c r="GF532" s="211"/>
      <c r="GG532" s="211"/>
      <c r="GH532" s="211"/>
      <c r="GI532" s="211"/>
      <c r="GJ532" s="211"/>
      <c r="GK532" s="211"/>
      <c r="GL532" s="211"/>
      <c r="GM532" s="211"/>
      <c r="GN532" s="211"/>
      <c r="GO532" s="211"/>
      <c r="GP532" s="211"/>
      <c r="GQ532" s="211"/>
      <c r="GR532" s="211"/>
      <c r="GS532" s="211"/>
      <c r="GT532" s="211"/>
      <c r="GU532" s="211"/>
      <c r="GV532" s="211"/>
      <c r="GW532" s="211"/>
      <c r="GX532" s="211"/>
      <c r="GY532" s="211"/>
      <c r="GZ532" s="211"/>
      <c r="HA532" s="211"/>
      <c r="HB532" s="211"/>
      <c r="HC532" s="211"/>
      <c r="HD532" s="211"/>
      <c r="HE532" s="211"/>
      <c r="HF532" s="211"/>
      <c r="HG532" s="211"/>
      <c r="HH532" s="211"/>
      <c r="HI532" s="211"/>
      <c r="HJ532" s="211"/>
      <c r="HK532" s="211"/>
      <c r="HL532" s="211"/>
      <c r="HM532" s="211"/>
      <c r="HN532" s="195"/>
      <c r="HO532" s="195"/>
      <c r="HP532" s="195"/>
      <c r="HQ532" s="196"/>
      <c r="HR532" s="196"/>
      <c r="HS532" s="196"/>
      <c r="HT532" s="196"/>
      <c r="HU532" s="196"/>
      <c r="HV532" s="196"/>
    </row>
    <row r="533" ht="15.75" customHeight="1">
      <c r="A533" s="190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GD533" s="211"/>
      <c r="GE533" s="211"/>
      <c r="GF533" s="211"/>
      <c r="GG533" s="211"/>
      <c r="GH533" s="211"/>
      <c r="GI533" s="211"/>
      <c r="GJ533" s="211"/>
      <c r="GK533" s="211"/>
      <c r="GL533" s="211"/>
      <c r="GM533" s="211"/>
      <c r="GN533" s="211"/>
      <c r="GO533" s="211"/>
      <c r="GP533" s="211"/>
      <c r="GQ533" s="211"/>
      <c r="GR533" s="211"/>
      <c r="GS533" s="211"/>
      <c r="GT533" s="211"/>
      <c r="GU533" s="211"/>
      <c r="GV533" s="211"/>
      <c r="GW533" s="211"/>
      <c r="GX533" s="211"/>
      <c r="GY533" s="211"/>
      <c r="GZ533" s="211"/>
      <c r="HA533" s="211"/>
      <c r="HB533" s="211"/>
      <c r="HC533" s="211"/>
      <c r="HD533" s="211"/>
      <c r="HE533" s="211"/>
      <c r="HF533" s="211"/>
      <c r="HG533" s="211"/>
      <c r="HH533" s="211"/>
      <c r="HI533" s="211"/>
      <c r="HJ533" s="211"/>
      <c r="HK533" s="211"/>
      <c r="HL533" s="211"/>
      <c r="HM533" s="211"/>
      <c r="HN533" s="195"/>
      <c r="HO533" s="195"/>
      <c r="HP533" s="195"/>
      <c r="HQ533" s="196"/>
      <c r="HR533" s="196"/>
      <c r="HS533" s="196"/>
      <c r="HT533" s="196"/>
      <c r="HU533" s="196"/>
      <c r="HV533" s="196"/>
    </row>
    <row r="534" ht="15.75" customHeight="1">
      <c r="A534" s="190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GD534" s="211"/>
      <c r="GE534" s="211"/>
      <c r="GF534" s="211"/>
      <c r="GG534" s="211"/>
      <c r="GH534" s="211"/>
      <c r="GI534" s="211"/>
      <c r="GJ534" s="211"/>
      <c r="GK534" s="211"/>
      <c r="GL534" s="211"/>
      <c r="GM534" s="211"/>
      <c r="GN534" s="211"/>
      <c r="GO534" s="211"/>
      <c r="GP534" s="211"/>
      <c r="GQ534" s="211"/>
      <c r="GR534" s="211"/>
      <c r="GS534" s="211"/>
      <c r="GT534" s="211"/>
      <c r="GU534" s="211"/>
      <c r="GV534" s="211"/>
      <c r="GW534" s="211"/>
      <c r="GX534" s="211"/>
      <c r="GY534" s="211"/>
      <c r="GZ534" s="211"/>
      <c r="HA534" s="211"/>
      <c r="HB534" s="211"/>
      <c r="HC534" s="211"/>
      <c r="HD534" s="211"/>
      <c r="HE534" s="211"/>
      <c r="HF534" s="211"/>
      <c r="HG534" s="211"/>
      <c r="HH534" s="211"/>
      <c r="HI534" s="211"/>
      <c r="HJ534" s="211"/>
      <c r="HK534" s="211"/>
      <c r="HL534" s="211"/>
      <c r="HM534" s="211"/>
      <c r="HN534" s="195"/>
      <c r="HO534" s="195"/>
      <c r="HP534" s="195"/>
      <c r="HQ534" s="196"/>
      <c r="HR534" s="196"/>
      <c r="HS534" s="196"/>
      <c r="HT534" s="196"/>
      <c r="HU534" s="196"/>
      <c r="HV534" s="196"/>
    </row>
    <row r="535" ht="15.75" customHeight="1">
      <c r="A535" s="190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GD535" s="211"/>
      <c r="GE535" s="211"/>
      <c r="GF535" s="211"/>
      <c r="GG535" s="211"/>
      <c r="GH535" s="211"/>
      <c r="GI535" s="211"/>
      <c r="GJ535" s="211"/>
      <c r="GK535" s="211"/>
      <c r="GL535" s="211"/>
      <c r="GM535" s="211"/>
      <c r="GN535" s="211"/>
      <c r="GO535" s="211"/>
      <c r="GP535" s="211"/>
      <c r="GQ535" s="211"/>
      <c r="GR535" s="211"/>
      <c r="GS535" s="211"/>
      <c r="GT535" s="211"/>
      <c r="GU535" s="211"/>
      <c r="GV535" s="211"/>
      <c r="GW535" s="211"/>
      <c r="GX535" s="211"/>
      <c r="GY535" s="211"/>
      <c r="GZ535" s="211"/>
      <c r="HA535" s="211"/>
      <c r="HB535" s="211"/>
      <c r="HC535" s="211"/>
      <c r="HD535" s="211"/>
      <c r="HE535" s="211"/>
      <c r="HF535" s="211"/>
      <c r="HG535" s="211"/>
      <c r="HH535" s="211"/>
      <c r="HI535" s="211"/>
      <c r="HJ535" s="211"/>
      <c r="HK535" s="211"/>
      <c r="HL535" s="211"/>
      <c r="HM535" s="211"/>
      <c r="HN535" s="195"/>
      <c r="HO535" s="195"/>
      <c r="HP535" s="195"/>
      <c r="HQ535" s="196"/>
      <c r="HR535" s="196"/>
      <c r="HS535" s="196"/>
      <c r="HT535" s="196"/>
      <c r="HU535" s="196"/>
      <c r="HV535" s="196"/>
    </row>
    <row r="536" ht="15.75" customHeight="1">
      <c r="A536" s="190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GD536" s="211"/>
      <c r="GE536" s="211"/>
      <c r="GF536" s="211"/>
      <c r="GG536" s="211"/>
      <c r="GH536" s="211"/>
      <c r="GI536" s="211"/>
      <c r="GJ536" s="211"/>
      <c r="GK536" s="211"/>
      <c r="GL536" s="211"/>
      <c r="GM536" s="211"/>
      <c r="GN536" s="211"/>
      <c r="GO536" s="211"/>
      <c r="GP536" s="211"/>
      <c r="GQ536" s="211"/>
      <c r="GR536" s="211"/>
      <c r="GS536" s="211"/>
      <c r="GT536" s="211"/>
      <c r="GU536" s="211"/>
      <c r="GV536" s="211"/>
      <c r="GW536" s="211"/>
      <c r="GX536" s="211"/>
      <c r="GY536" s="211"/>
      <c r="GZ536" s="211"/>
      <c r="HA536" s="211"/>
      <c r="HB536" s="211"/>
      <c r="HC536" s="211"/>
      <c r="HD536" s="211"/>
      <c r="HE536" s="211"/>
      <c r="HF536" s="211"/>
      <c r="HG536" s="211"/>
      <c r="HH536" s="211"/>
      <c r="HI536" s="211"/>
      <c r="HJ536" s="211"/>
      <c r="HK536" s="211"/>
      <c r="HL536" s="211"/>
      <c r="HM536" s="211"/>
      <c r="HN536" s="195"/>
      <c r="HO536" s="195"/>
      <c r="HP536" s="195"/>
      <c r="HQ536" s="196"/>
      <c r="HR536" s="196"/>
      <c r="HS536" s="196"/>
      <c r="HT536" s="196"/>
      <c r="HU536" s="196"/>
      <c r="HV536" s="196"/>
    </row>
    <row r="537" ht="15.75" customHeight="1">
      <c r="A537" s="190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GD537" s="211"/>
      <c r="GE537" s="211"/>
      <c r="GF537" s="211"/>
      <c r="GG537" s="211"/>
      <c r="GH537" s="211"/>
      <c r="GI537" s="211"/>
      <c r="GJ537" s="211"/>
      <c r="GK537" s="211"/>
      <c r="GL537" s="211"/>
      <c r="GM537" s="211"/>
      <c r="GN537" s="211"/>
      <c r="GO537" s="211"/>
      <c r="GP537" s="211"/>
      <c r="GQ537" s="211"/>
      <c r="GR537" s="211"/>
      <c r="GS537" s="211"/>
      <c r="GT537" s="211"/>
      <c r="GU537" s="211"/>
      <c r="GV537" s="211"/>
      <c r="GW537" s="211"/>
      <c r="GX537" s="211"/>
      <c r="GY537" s="211"/>
      <c r="GZ537" s="211"/>
      <c r="HA537" s="211"/>
      <c r="HB537" s="211"/>
      <c r="HC537" s="211"/>
      <c r="HD537" s="211"/>
      <c r="HE537" s="211"/>
      <c r="HF537" s="211"/>
      <c r="HG537" s="211"/>
      <c r="HH537" s="211"/>
      <c r="HI537" s="211"/>
      <c r="HJ537" s="211"/>
      <c r="HK537" s="211"/>
      <c r="HL537" s="211"/>
      <c r="HM537" s="211"/>
      <c r="HN537" s="195"/>
      <c r="HO537" s="195"/>
      <c r="HP537" s="195"/>
      <c r="HQ537" s="196"/>
      <c r="HR537" s="196"/>
      <c r="HS537" s="196"/>
      <c r="HT537" s="196"/>
      <c r="HU537" s="196"/>
      <c r="HV537" s="196"/>
    </row>
    <row r="538" ht="15.75" customHeight="1">
      <c r="A538" s="190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GD538" s="211"/>
      <c r="GE538" s="211"/>
      <c r="GF538" s="211"/>
      <c r="GG538" s="211"/>
      <c r="GH538" s="211"/>
      <c r="GI538" s="211"/>
      <c r="GJ538" s="211"/>
      <c r="GK538" s="211"/>
      <c r="GL538" s="211"/>
      <c r="GM538" s="211"/>
      <c r="GN538" s="211"/>
      <c r="GO538" s="211"/>
      <c r="GP538" s="211"/>
      <c r="GQ538" s="211"/>
      <c r="GR538" s="211"/>
      <c r="GS538" s="211"/>
      <c r="GT538" s="211"/>
      <c r="GU538" s="211"/>
      <c r="GV538" s="211"/>
      <c r="GW538" s="211"/>
      <c r="GX538" s="211"/>
      <c r="GY538" s="211"/>
      <c r="GZ538" s="211"/>
      <c r="HA538" s="211"/>
      <c r="HB538" s="211"/>
      <c r="HC538" s="211"/>
      <c r="HD538" s="211"/>
      <c r="HE538" s="211"/>
      <c r="HF538" s="211"/>
      <c r="HG538" s="211"/>
      <c r="HH538" s="211"/>
      <c r="HI538" s="211"/>
      <c r="HJ538" s="211"/>
      <c r="HK538" s="211"/>
      <c r="HL538" s="211"/>
      <c r="HM538" s="211"/>
      <c r="HN538" s="195"/>
      <c r="HO538" s="195"/>
      <c r="HP538" s="195"/>
      <c r="HQ538" s="196"/>
      <c r="HR538" s="196"/>
      <c r="HS538" s="196"/>
      <c r="HT538" s="196"/>
      <c r="HU538" s="196"/>
      <c r="HV538" s="196"/>
    </row>
    <row r="539" ht="15.75" customHeight="1">
      <c r="A539" s="190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GD539" s="211"/>
      <c r="GE539" s="211"/>
      <c r="GF539" s="211"/>
      <c r="GG539" s="211"/>
      <c r="GH539" s="211"/>
      <c r="GI539" s="211"/>
      <c r="GJ539" s="211"/>
      <c r="GK539" s="211"/>
      <c r="GL539" s="211"/>
      <c r="GM539" s="211"/>
      <c r="GN539" s="211"/>
      <c r="GO539" s="211"/>
      <c r="GP539" s="211"/>
      <c r="GQ539" s="211"/>
      <c r="GR539" s="211"/>
      <c r="GS539" s="211"/>
      <c r="GT539" s="211"/>
      <c r="GU539" s="211"/>
      <c r="GV539" s="211"/>
      <c r="GW539" s="211"/>
      <c r="GX539" s="211"/>
      <c r="GY539" s="211"/>
      <c r="GZ539" s="211"/>
      <c r="HA539" s="211"/>
      <c r="HB539" s="211"/>
      <c r="HC539" s="211"/>
      <c r="HD539" s="211"/>
      <c r="HE539" s="211"/>
      <c r="HF539" s="211"/>
      <c r="HG539" s="211"/>
      <c r="HH539" s="211"/>
      <c r="HI539" s="211"/>
      <c r="HJ539" s="211"/>
      <c r="HK539" s="211"/>
      <c r="HL539" s="211"/>
      <c r="HM539" s="211"/>
      <c r="HN539" s="195"/>
      <c r="HO539" s="195"/>
      <c r="HP539" s="195"/>
      <c r="HQ539" s="196"/>
      <c r="HR539" s="196"/>
      <c r="HS539" s="196"/>
      <c r="HT539" s="196"/>
      <c r="HU539" s="196"/>
      <c r="HV539" s="196"/>
    </row>
    <row r="540" ht="15.75" customHeight="1">
      <c r="A540" s="190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GD540" s="211"/>
      <c r="GE540" s="211"/>
      <c r="GF540" s="211"/>
      <c r="GG540" s="211"/>
      <c r="GH540" s="211"/>
      <c r="GI540" s="211"/>
      <c r="GJ540" s="211"/>
      <c r="GK540" s="211"/>
      <c r="GL540" s="211"/>
      <c r="GM540" s="211"/>
      <c r="GN540" s="211"/>
      <c r="GO540" s="211"/>
      <c r="GP540" s="211"/>
      <c r="GQ540" s="211"/>
      <c r="GR540" s="211"/>
      <c r="GS540" s="211"/>
      <c r="GT540" s="211"/>
      <c r="GU540" s="211"/>
      <c r="GV540" s="211"/>
      <c r="GW540" s="211"/>
      <c r="GX540" s="211"/>
      <c r="GY540" s="211"/>
      <c r="GZ540" s="211"/>
      <c r="HA540" s="211"/>
      <c r="HB540" s="211"/>
      <c r="HC540" s="211"/>
      <c r="HD540" s="211"/>
      <c r="HE540" s="211"/>
      <c r="HF540" s="211"/>
      <c r="HG540" s="211"/>
      <c r="HH540" s="211"/>
      <c r="HI540" s="211"/>
      <c r="HJ540" s="211"/>
      <c r="HK540" s="211"/>
      <c r="HL540" s="211"/>
      <c r="HM540" s="211"/>
      <c r="HN540" s="195"/>
      <c r="HO540" s="195"/>
      <c r="HP540" s="195"/>
      <c r="HQ540" s="196"/>
      <c r="HR540" s="196"/>
      <c r="HS540" s="196"/>
      <c r="HT540" s="196"/>
      <c r="HU540" s="196"/>
      <c r="HV540" s="196"/>
    </row>
    <row r="541" ht="15.75" customHeight="1">
      <c r="A541" s="190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GD541" s="211"/>
      <c r="GE541" s="211"/>
      <c r="GF541" s="211"/>
      <c r="GG541" s="211"/>
      <c r="GH541" s="211"/>
      <c r="GI541" s="211"/>
      <c r="GJ541" s="211"/>
      <c r="GK541" s="211"/>
      <c r="GL541" s="211"/>
      <c r="GM541" s="211"/>
      <c r="GN541" s="211"/>
      <c r="GO541" s="211"/>
      <c r="GP541" s="211"/>
      <c r="GQ541" s="211"/>
      <c r="GR541" s="211"/>
      <c r="GS541" s="211"/>
      <c r="GT541" s="211"/>
      <c r="GU541" s="211"/>
      <c r="GV541" s="211"/>
      <c r="GW541" s="211"/>
      <c r="GX541" s="211"/>
      <c r="GY541" s="211"/>
      <c r="GZ541" s="211"/>
      <c r="HA541" s="211"/>
      <c r="HB541" s="211"/>
      <c r="HC541" s="211"/>
      <c r="HD541" s="211"/>
      <c r="HE541" s="211"/>
      <c r="HF541" s="211"/>
      <c r="HG541" s="211"/>
      <c r="HH541" s="211"/>
      <c r="HI541" s="211"/>
      <c r="HJ541" s="211"/>
      <c r="HK541" s="211"/>
      <c r="HL541" s="211"/>
      <c r="HM541" s="211"/>
      <c r="HN541" s="195"/>
      <c r="HO541" s="195"/>
      <c r="HP541" s="195"/>
      <c r="HQ541" s="196"/>
      <c r="HR541" s="196"/>
      <c r="HS541" s="196"/>
      <c r="HT541" s="196"/>
      <c r="HU541" s="196"/>
      <c r="HV541" s="196"/>
    </row>
    <row r="542" ht="15.75" customHeight="1">
      <c r="A542" s="190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GD542" s="211"/>
      <c r="GE542" s="211"/>
      <c r="GF542" s="211"/>
      <c r="GG542" s="211"/>
      <c r="GH542" s="211"/>
      <c r="GI542" s="211"/>
      <c r="GJ542" s="211"/>
      <c r="GK542" s="211"/>
      <c r="GL542" s="211"/>
      <c r="GM542" s="211"/>
      <c r="GN542" s="211"/>
      <c r="GO542" s="211"/>
      <c r="GP542" s="211"/>
      <c r="GQ542" s="211"/>
      <c r="GR542" s="211"/>
      <c r="GS542" s="211"/>
      <c r="GT542" s="211"/>
      <c r="GU542" s="211"/>
      <c r="GV542" s="211"/>
      <c r="GW542" s="211"/>
      <c r="GX542" s="211"/>
      <c r="GY542" s="211"/>
      <c r="GZ542" s="211"/>
      <c r="HA542" s="211"/>
      <c r="HB542" s="211"/>
      <c r="HC542" s="211"/>
      <c r="HD542" s="211"/>
      <c r="HE542" s="211"/>
      <c r="HF542" s="211"/>
      <c r="HG542" s="211"/>
      <c r="HH542" s="211"/>
      <c r="HI542" s="211"/>
      <c r="HJ542" s="211"/>
      <c r="HK542" s="211"/>
      <c r="HL542" s="211"/>
      <c r="HM542" s="211"/>
      <c r="HN542" s="195"/>
      <c r="HO542" s="195"/>
      <c r="HP542" s="195"/>
      <c r="HQ542" s="196"/>
      <c r="HR542" s="196"/>
      <c r="HS542" s="196"/>
      <c r="HT542" s="196"/>
      <c r="HU542" s="196"/>
      <c r="HV542" s="196"/>
    </row>
    <row r="543" ht="15.75" customHeight="1">
      <c r="A543" s="190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GD543" s="211"/>
      <c r="GE543" s="211"/>
      <c r="GF543" s="211"/>
      <c r="GG543" s="211"/>
      <c r="GH543" s="211"/>
      <c r="GI543" s="211"/>
      <c r="GJ543" s="211"/>
      <c r="GK543" s="211"/>
      <c r="GL543" s="211"/>
      <c r="GM543" s="211"/>
      <c r="GN543" s="211"/>
      <c r="GO543" s="211"/>
      <c r="GP543" s="211"/>
      <c r="GQ543" s="211"/>
      <c r="GR543" s="211"/>
      <c r="GS543" s="211"/>
      <c r="GT543" s="211"/>
      <c r="GU543" s="211"/>
      <c r="GV543" s="211"/>
      <c r="GW543" s="211"/>
      <c r="GX543" s="211"/>
      <c r="GY543" s="211"/>
      <c r="GZ543" s="211"/>
      <c r="HA543" s="211"/>
      <c r="HB543" s="211"/>
      <c r="HC543" s="211"/>
      <c r="HD543" s="211"/>
      <c r="HE543" s="211"/>
      <c r="HF543" s="211"/>
      <c r="HG543" s="211"/>
      <c r="HH543" s="211"/>
      <c r="HI543" s="211"/>
      <c r="HJ543" s="211"/>
      <c r="HK543" s="211"/>
      <c r="HL543" s="211"/>
      <c r="HM543" s="211"/>
      <c r="HN543" s="195"/>
      <c r="HO543" s="195"/>
      <c r="HP543" s="195"/>
      <c r="HQ543" s="196"/>
      <c r="HR543" s="196"/>
      <c r="HS543" s="196"/>
      <c r="HT543" s="196"/>
      <c r="HU543" s="196"/>
      <c r="HV543" s="196"/>
    </row>
    <row r="544" ht="15.75" customHeight="1">
      <c r="A544" s="190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GD544" s="211"/>
      <c r="GE544" s="211"/>
      <c r="GF544" s="211"/>
      <c r="GG544" s="211"/>
      <c r="GH544" s="211"/>
      <c r="GI544" s="211"/>
      <c r="GJ544" s="211"/>
      <c r="GK544" s="211"/>
      <c r="GL544" s="211"/>
      <c r="GM544" s="211"/>
      <c r="GN544" s="211"/>
      <c r="GO544" s="211"/>
      <c r="GP544" s="211"/>
      <c r="GQ544" s="211"/>
      <c r="GR544" s="211"/>
      <c r="GS544" s="211"/>
      <c r="GT544" s="211"/>
      <c r="GU544" s="211"/>
      <c r="GV544" s="211"/>
      <c r="GW544" s="211"/>
      <c r="GX544" s="211"/>
      <c r="GY544" s="211"/>
      <c r="GZ544" s="211"/>
      <c r="HA544" s="211"/>
      <c r="HB544" s="211"/>
      <c r="HC544" s="211"/>
      <c r="HD544" s="211"/>
      <c r="HE544" s="211"/>
      <c r="HF544" s="211"/>
      <c r="HG544" s="211"/>
      <c r="HH544" s="211"/>
      <c r="HI544" s="211"/>
      <c r="HJ544" s="211"/>
      <c r="HK544" s="211"/>
      <c r="HL544" s="211"/>
      <c r="HM544" s="211"/>
      <c r="HN544" s="195"/>
      <c r="HO544" s="195"/>
      <c r="HP544" s="195"/>
      <c r="HQ544" s="196"/>
      <c r="HR544" s="196"/>
      <c r="HS544" s="196"/>
      <c r="HT544" s="196"/>
      <c r="HU544" s="196"/>
      <c r="HV544" s="196"/>
    </row>
    <row r="545" ht="15.75" customHeight="1">
      <c r="A545" s="190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GD545" s="211"/>
      <c r="GE545" s="211"/>
      <c r="GF545" s="211"/>
      <c r="GG545" s="211"/>
      <c r="GH545" s="211"/>
      <c r="GI545" s="211"/>
      <c r="GJ545" s="211"/>
      <c r="GK545" s="211"/>
      <c r="GL545" s="211"/>
      <c r="GM545" s="211"/>
      <c r="GN545" s="211"/>
      <c r="GO545" s="211"/>
      <c r="GP545" s="211"/>
      <c r="GQ545" s="211"/>
      <c r="GR545" s="211"/>
      <c r="GS545" s="211"/>
      <c r="GT545" s="211"/>
      <c r="GU545" s="211"/>
      <c r="GV545" s="211"/>
      <c r="GW545" s="211"/>
      <c r="GX545" s="211"/>
      <c r="GY545" s="211"/>
      <c r="GZ545" s="211"/>
      <c r="HA545" s="211"/>
      <c r="HB545" s="211"/>
      <c r="HC545" s="211"/>
      <c r="HD545" s="211"/>
      <c r="HE545" s="211"/>
      <c r="HF545" s="211"/>
      <c r="HG545" s="211"/>
      <c r="HH545" s="211"/>
      <c r="HI545" s="211"/>
      <c r="HJ545" s="211"/>
      <c r="HK545" s="211"/>
      <c r="HL545" s="211"/>
      <c r="HM545" s="211"/>
      <c r="HN545" s="195"/>
      <c r="HO545" s="195"/>
      <c r="HP545" s="195"/>
      <c r="HQ545" s="196"/>
      <c r="HR545" s="196"/>
      <c r="HS545" s="196"/>
      <c r="HT545" s="196"/>
      <c r="HU545" s="196"/>
      <c r="HV545" s="196"/>
    </row>
    <row r="546" ht="15.75" customHeight="1">
      <c r="A546" s="190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GD546" s="211"/>
      <c r="GE546" s="211"/>
      <c r="GF546" s="211"/>
      <c r="GG546" s="211"/>
      <c r="GH546" s="211"/>
      <c r="GI546" s="211"/>
      <c r="GJ546" s="211"/>
      <c r="GK546" s="211"/>
      <c r="GL546" s="211"/>
      <c r="GM546" s="211"/>
      <c r="GN546" s="211"/>
      <c r="GO546" s="211"/>
      <c r="GP546" s="211"/>
      <c r="GQ546" s="211"/>
      <c r="GR546" s="211"/>
      <c r="GS546" s="211"/>
      <c r="GT546" s="211"/>
      <c r="GU546" s="211"/>
      <c r="GV546" s="211"/>
      <c r="GW546" s="211"/>
      <c r="GX546" s="211"/>
      <c r="GY546" s="211"/>
      <c r="GZ546" s="211"/>
      <c r="HA546" s="211"/>
      <c r="HB546" s="211"/>
      <c r="HC546" s="211"/>
      <c r="HD546" s="211"/>
      <c r="HE546" s="211"/>
      <c r="HF546" s="211"/>
      <c r="HG546" s="211"/>
      <c r="HH546" s="211"/>
      <c r="HI546" s="211"/>
      <c r="HJ546" s="211"/>
      <c r="HK546" s="211"/>
      <c r="HL546" s="211"/>
      <c r="HM546" s="211"/>
      <c r="HN546" s="195"/>
      <c r="HO546" s="195"/>
      <c r="HP546" s="195"/>
      <c r="HQ546" s="196"/>
      <c r="HR546" s="196"/>
      <c r="HS546" s="196"/>
      <c r="HT546" s="196"/>
      <c r="HU546" s="196"/>
      <c r="HV546" s="196"/>
    </row>
    <row r="547" ht="15.75" customHeight="1">
      <c r="A547" s="190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GD547" s="211"/>
      <c r="GE547" s="211"/>
      <c r="GF547" s="211"/>
      <c r="GG547" s="211"/>
      <c r="GH547" s="211"/>
      <c r="GI547" s="211"/>
      <c r="GJ547" s="211"/>
      <c r="GK547" s="211"/>
      <c r="GL547" s="211"/>
      <c r="GM547" s="211"/>
      <c r="GN547" s="211"/>
      <c r="GO547" s="211"/>
      <c r="GP547" s="211"/>
      <c r="GQ547" s="211"/>
      <c r="GR547" s="211"/>
      <c r="GS547" s="211"/>
      <c r="GT547" s="211"/>
      <c r="GU547" s="211"/>
      <c r="GV547" s="211"/>
      <c r="GW547" s="211"/>
      <c r="GX547" s="211"/>
      <c r="GY547" s="211"/>
      <c r="GZ547" s="211"/>
      <c r="HA547" s="211"/>
      <c r="HB547" s="211"/>
      <c r="HC547" s="211"/>
      <c r="HD547" s="211"/>
      <c r="HE547" s="211"/>
      <c r="HF547" s="211"/>
      <c r="HG547" s="211"/>
      <c r="HH547" s="211"/>
      <c r="HI547" s="211"/>
      <c r="HJ547" s="211"/>
      <c r="HK547" s="211"/>
      <c r="HL547" s="211"/>
      <c r="HM547" s="211"/>
      <c r="HN547" s="195"/>
      <c r="HO547" s="195"/>
      <c r="HP547" s="195"/>
      <c r="HQ547" s="196"/>
      <c r="HR547" s="196"/>
      <c r="HS547" s="196"/>
      <c r="HT547" s="196"/>
      <c r="HU547" s="196"/>
      <c r="HV547" s="196"/>
    </row>
    <row r="548" ht="15.75" customHeight="1">
      <c r="A548" s="190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GD548" s="211"/>
      <c r="GE548" s="211"/>
      <c r="GF548" s="211"/>
      <c r="GG548" s="211"/>
      <c r="GH548" s="211"/>
      <c r="GI548" s="211"/>
      <c r="GJ548" s="211"/>
      <c r="GK548" s="211"/>
      <c r="GL548" s="211"/>
      <c r="GM548" s="211"/>
      <c r="GN548" s="211"/>
      <c r="GO548" s="211"/>
      <c r="GP548" s="211"/>
      <c r="GQ548" s="211"/>
      <c r="GR548" s="211"/>
      <c r="GS548" s="211"/>
      <c r="GT548" s="211"/>
      <c r="GU548" s="211"/>
      <c r="GV548" s="211"/>
      <c r="GW548" s="211"/>
      <c r="GX548" s="211"/>
      <c r="GY548" s="211"/>
      <c r="GZ548" s="211"/>
      <c r="HA548" s="211"/>
      <c r="HB548" s="211"/>
      <c r="HC548" s="211"/>
      <c r="HD548" s="211"/>
      <c r="HE548" s="211"/>
      <c r="HF548" s="211"/>
      <c r="HG548" s="211"/>
      <c r="HH548" s="211"/>
      <c r="HI548" s="211"/>
      <c r="HJ548" s="211"/>
      <c r="HK548" s="211"/>
      <c r="HL548" s="211"/>
      <c r="HM548" s="211"/>
      <c r="HN548" s="195"/>
      <c r="HO548" s="195"/>
      <c r="HP548" s="195"/>
      <c r="HQ548" s="196"/>
      <c r="HR548" s="196"/>
      <c r="HS548" s="196"/>
      <c r="HT548" s="196"/>
      <c r="HU548" s="196"/>
      <c r="HV548" s="196"/>
    </row>
    <row r="549" ht="15.75" customHeight="1">
      <c r="A549" s="190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GD549" s="211"/>
      <c r="GE549" s="211"/>
      <c r="GF549" s="211"/>
      <c r="GG549" s="211"/>
      <c r="GH549" s="211"/>
      <c r="GI549" s="211"/>
      <c r="GJ549" s="211"/>
      <c r="GK549" s="211"/>
      <c r="GL549" s="211"/>
      <c r="GM549" s="211"/>
      <c r="GN549" s="211"/>
      <c r="GO549" s="211"/>
      <c r="GP549" s="211"/>
      <c r="GQ549" s="211"/>
      <c r="GR549" s="211"/>
      <c r="GS549" s="211"/>
      <c r="GT549" s="211"/>
      <c r="GU549" s="211"/>
      <c r="GV549" s="211"/>
      <c r="GW549" s="211"/>
      <c r="GX549" s="211"/>
      <c r="GY549" s="211"/>
      <c r="GZ549" s="211"/>
      <c r="HA549" s="211"/>
      <c r="HB549" s="211"/>
      <c r="HC549" s="211"/>
      <c r="HD549" s="211"/>
      <c r="HE549" s="211"/>
      <c r="HF549" s="211"/>
      <c r="HG549" s="211"/>
      <c r="HH549" s="211"/>
      <c r="HI549" s="211"/>
      <c r="HJ549" s="211"/>
      <c r="HK549" s="211"/>
      <c r="HL549" s="211"/>
      <c r="HM549" s="211"/>
      <c r="HN549" s="195"/>
      <c r="HO549" s="195"/>
      <c r="HP549" s="195"/>
      <c r="HQ549" s="196"/>
      <c r="HR549" s="196"/>
      <c r="HS549" s="196"/>
      <c r="HT549" s="196"/>
      <c r="HU549" s="196"/>
      <c r="HV549" s="196"/>
    </row>
    <row r="550" ht="15.75" customHeight="1">
      <c r="A550" s="190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GD550" s="211"/>
      <c r="GE550" s="211"/>
      <c r="GF550" s="211"/>
      <c r="GG550" s="211"/>
      <c r="GH550" s="211"/>
      <c r="GI550" s="211"/>
      <c r="GJ550" s="211"/>
      <c r="GK550" s="211"/>
      <c r="GL550" s="211"/>
      <c r="GM550" s="211"/>
      <c r="GN550" s="211"/>
      <c r="GO550" s="211"/>
      <c r="GP550" s="211"/>
      <c r="GQ550" s="211"/>
      <c r="GR550" s="211"/>
      <c r="GS550" s="211"/>
      <c r="GT550" s="211"/>
      <c r="GU550" s="211"/>
      <c r="GV550" s="211"/>
      <c r="GW550" s="211"/>
      <c r="GX550" s="211"/>
      <c r="GY550" s="211"/>
      <c r="GZ550" s="211"/>
      <c r="HA550" s="211"/>
      <c r="HB550" s="211"/>
      <c r="HC550" s="211"/>
      <c r="HD550" s="211"/>
      <c r="HE550" s="211"/>
      <c r="HF550" s="211"/>
      <c r="HG550" s="211"/>
      <c r="HH550" s="211"/>
      <c r="HI550" s="211"/>
      <c r="HJ550" s="211"/>
      <c r="HK550" s="211"/>
      <c r="HL550" s="211"/>
      <c r="HM550" s="211"/>
      <c r="HN550" s="195"/>
      <c r="HO550" s="195"/>
      <c r="HP550" s="195"/>
      <c r="HQ550" s="196"/>
      <c r="HR550" s="196"/>
      <c r="HS550" s="196"/>
      <c r="HT550" s="196"/>
      <c r="HU550" s="196"/>
      <c r="HV550" s="196"/>
    </row>
    <row r="551" ht="15.75" customHeight="1">
      <c r="A551" s="190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GD551" s="211"/>
      <c r="GE551" s="211"/>
      <c r="GF551" s="211"/>
      <c r="GG551" s="211"/>
      <c r="GH551" s="211"/>
      <c r="GI551" s="211"/>
      <c r="GJ551" s="211"/>
      <c r="GK551" s="211"/>
      <c r="GL551" s="211"/>
      <c r="GM551" s="211"/>
      <c r="GN551" s="211"/>
      <c r="GO551" s="211"/>
      <c r="GP551" s="211"/>
      <c r="GQ551" s="211"/>
      <c r="GR551" s="211"/>
      <c r="GS551" s="211"/>
      <c r="GT551" s="211"/>
      <c r="GU551" s="211"/>
      <c r="GV551" s="211"/>
      <c r="GW551" s="211"/>
      <c r="GX551" s="211"/>
      <c r="GY551" s="211"/>
      <c r="GZ551" s="211"/>
      <c r="HA551" s="211"/>
      <c r="HB551" s="211"/>
      <c r="HC551" s="211"/>
      <c r="HD551" s="211"/>
      <c r="HE551" s="211"/>
      <c r="HF551" s="211"/>
      <c r="HG551" s="211"/>
      <c r="HH551" s="211"/>
      <c r="HI551" s="211"/>
      <c r="HJ551" s="211"/>
      <c r="HK551" s="211"/>
      <c r="HL551" s="211"/>
      <c r="HM551" s="211"/>
      <c r="HN551" s="195"/>
      <c r="HO551" s="195"/>
      <c r="HP551" s="195"/>
      <c r="HQ551" s="196"/>
      <c r="HR551" s="196"/>
      <c r="HS551" s="196"/>
      <c r="HT551" s="196"/>
      <c r="HU551" s="196"/>
      <c r="HV551" s="196"/>
    </row>
    <row r="552" ht="15.75" customHeight="1">
      <c r="A552" s="190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GD552" s="211"/>
      <c r="GE552" s="211"/>
      <c r="GF552" s="211"/>
      <c r="GG552" s="211"/>
      <c r="GH552" s="211"/>
      <c r="GI552" s="211"/>
      <c r="GJ552" s="211"/>
      <c r="GK552" s="211"/>
      <c r="GL552" s="211"/>
      <c r="GM552" s="211"/>
      <c r="GN552" s="211"/>
      <c r="GO552" s="211"/>
      <c r="GP552" s="211"/>
      <c r="GQ552" s="211"/>
      <c r="GR552" s="211"/>
      <c r="GS552" s="211"/>
      <c r="GT552" s="211"/>
      <c r="GU552" s="211"/>
      <c r="GV552" s="211"/>
      <c r="GW552" s="211"/>
      <c r="GX552" s="211"/>
      <c r="GY552" s="211"/>
      <c r="GZ552" s="211"/>
      <c r="HA552" s="211"/>
      <c r="HB552" s="211"/>
      <c r="HC552" s="211"/>
      <c r="HD552" s="211"/>
      <c r="HE552" s="211"/>
      <c r="HF552" s="211"/>
      <c r="HG552" s="211"/>
      <c r="HH552" s="211"/>
      <c r="HI552" s="211"/>
      <c r="HJ552" s="211"/>
      <c r="HK552" s="211"/>
      <c r="HL552" s="211"/>
      <c r="HM552" s="211"/>
      <c r="HN552" s="195"/>
      <c r="HO552" s="195"/>
      <c r="HP552" s="195"/>
      <c r="HQ552" s="196"/>
      <c r="HR552" s="196"/>
      <c r="HS552" s="196"/>
      <c r="HT552" s="196"/>
      <c r="HU552" s="196"/>
      <c r="HV552" s="196"/>
    </row>
    <row r="553" ht="15.75" customHeight="1">
      <c r="A553" s="190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GD553" s="211"/>
      <c r="GE553" s="211"/>
      <c r="GF553" s="211"/>
      <c r="GG553" s="211"/>
      <c r="GH553" s="211"/>
      <c r="GI553" s="211"/>
      <c r="GJ553" s="211"/>
      <c r="GK553" s="211"/>
      <c r="GL553" s="211"/>
      <c r="GM553" s="211"/>
      <c r="GN553" s="211"/>
      <c r="GO553" s="211"/>
      <c r="GP553" s="211"/>
      <c r="GQ553" s="211"/>
      <c r="GR553" s="211"/>
      <c r="GS553" s="211"/>
      <c r="GT553" s="211"/>
      <c r="GU553" s="211"/>
      <c r="GV553" s="211"/>
      <c r="GW553" s="211"/>
      <c r="GX553" s="211"/>
      <c r="GY553" s="211"/>
      <c r="GZ553" s="211"/>
      <c r="HA553" s="211"/>
      <c r="HB553" s="211"/>
      <c r="HC553" s="211"/>
      <c r="HD553" s="211"/>
      <c r="HE553" s="211"/>
      <c r="HF553" s="211"/>
      <c r="HG553" s="211"/>
      <c r="HH553" s="211"/>
      <c r="HI553" s="211"/>
      <c r="HJ553" s="211"/>
      <c r="HK553" s="211"/>
      <c r="HL553" s="211"/>
      <c r="HM553" s="211"/>
      <c r="HN553" s="195"/>
      <c r="HO553" s="195"/>
      <c r="HP553" s="195"/>
      <c r="HQ553" s="196"/>
      <c r="HR553" s="196"/>
      <c r="HS553" s="196"/>
      <c r="HT553" s="196"/>
      <c r="HU553" s="196"/>
      <c r="HV553" s="196"/>
    </row>
    <row r="554" ht="15.75" customHeight="1">
      <c r="A554" s="190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GD554" s="211"/>
      <c r="GE554" s="211"/>
      <c r="GF554" s="211"/>
      <c r="GG554" s="211"/>
      <c r="GH554" s="211"/>
      <c r="GI554" s="211"/>
      <c r="GJ554" s="211"/>
      <c r="GK554" s="211"/>
      <c r="GL554" s="211"/>
      <c r="GM554" s="211"/>
      <c r="GN554" s="211"/>
      <c r="GO554" s="211"/>
      <c r="GP554" s="211"/>
      <c r="GQ554" s="211"/>
      <c r="GR554" s="211"/>
      <c r="GS554" s="211"/>
      <c r="GT554" s="211"/>
      <c r="GU554" s="211"/>
      <c r="GV554" s="211"/>
      <c r="GW554" s="211"/>
      <c r="GX554" s="211"/>
      <c r="GY554" s="211"/>
      <c r="GZ554" s="211"/>
      <c r="HA554" s="211"/>
      <c r="HB554" s="211"/>
      <c r="HC554" s="211"/>
      <c r="HD554" s="211"/>
      <c r="HE554" s="211"/>
      <c r="HF554" s="211"/>
      <c r="HG554" s="211"/>
      <c r="HH554" s="211"/>
      <c r="HI554" s="211"/>
      <c r="HJ554" s="211"/>
      <c r="HK554" s="211"/>
      <c r="HL554" s="211"/>
      <c r="HM554" s="211"/>
      <c r="HN554" s="195"/>
      <c r="HO554" s="195"/>
      <c r="HP554" s="195"/>
      <c r="HQ554" s="196"/>
      <c r="HR554" s="196"/>
      <c r="HS554" s="196"/>
      <c r="HT554" s="196"/>
      <c r="HU554" s="196"/>
      <c r="HV554" s="196"/>
    </row>
    <row r="555" ht="15.75" customHeight="1">
      <c r="A555" s="190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GD555" s="211"/>
      <c r="GE555" s="211"/>
      <c r="GF555" s="211"/>
      <c r="GG555" s="211"/>
      <c r="GH555" s="211"/>
      <c r="GI555" s="211"/>
      <c r="GJ555" s="211"/>
      <c r="GK555" s="211"/>
      <c r="GL555" s="211"/>
      <c r="GM555" s="211"/>
      <c r="GN555" s="211"/>
      <c r="GO555" s="211"/>
      <c r="GP555" s="211"/>
      <c r="GQ555" s="211"/>
      <c r="GR555" s="211"/>
      <c r="GS555" s="211"/>
      <c r="GT555" s="211"/>
      <c r="GU555" s="211"/>
      <c r="GV555" s="211"/>
      <c r="GW555" s="211"/>
      <c r="GX555" s="211"/>
      <c r="GY555" s="211"/>
      <c r="GZ555" s="211"/>
      <c r="HA555" s="211"/>
      <c r="HB555" s="211"/>
      <c r="HC555" s="211"/>
      <c r="HD555" s="211"/>
      <c r="HE555" s="211"/>
      <c r="HF555" s="211"/>
      <c r="HG555" s="211"/>
      <c r="HH555" s="211"/>
      <c r="HI555" s="211"/>
      <c r="HJ555" s="211"/>
      <c r="HK555" s="211"/>
      <c r="HL555" s="211"/>
      <c r="HM555" s="211"/>
      <c r="HN555" s="195"/>
      <c r="HO555" s="195"/>
      <c r="HP555" s="195"/>
      <c r="HQ555" s="196"/>
      <c r="HR555" s="196"/>
      <c r="HS555" s="196"/>
      <c r="HT555" s="196"/>
      <c r="HU555" s="196"/>
      <c r="HV555" s="196"/>
    </row>
    <row r="556" ht="15.75" customHeight="1">
      <c r="A556" s="190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GD556" s="211"/>
      <c r="GE556" s="211"/>
      <c r="GF556" s="211"/>
      <c r="GG556" s="211"/>
      <c r="GH556" s="211"/>
      <c r="GI556" s="211"/>
      <c r="GJ556" s="211"/>
      <c r="GK556" s="211"/>
      <c r="GL556" s="211"/>
      <c r="GM556" s="211"/>
      <c r="GN556" s="211"/>
      <c r="GO556" s="211"/>
      <c r="GP556" s="211"/>
      <c r="GQ556" s="211"/>
      <c r="GR556" s="211"/>
      <c r="GS556" s="211"/>
      <c r="GT556" s="211"/>
      <c r="GU556" s="211"/>
      <c r="GV556" s="211"/>
      <c r="GW556" s="211"/>
      <c r="GX556" s="211"/>
      <c r="GY556" s="211"/>
      <c r="GZ556" s="211"/>
      <c r="HA556" s="211"/>
      <c r="HB556" s="211"/>
      <c r="HC556" s="211"/>
      <c r="HD556" s="211"/>
      <c r="HE556" s="211"/>
      <c r="HF556" s="211"/>
      <c r="HG556" s="211"/>
      <c r="HH556" s="211"/>
      <c r="HI556" s="211"/>
      <c r="HJ556" s="211"/>
      <c r="HK556" s="211"/>
      <c r="HL556" s="211"/>
      <c r="HM556" s="211"/>
      <c r="HN556" s="195"/>
      <c r="HO556" s="195"/>
      <c r="HP556" s="195"/>
      <c r="HQ556" s="196"/>
      <c r="HR556" s="196"/>
      <c r="HS556" s="196"/>
      <c r="HT556" s="196"/>
      <c r="HU556" s="196"/>
      <c r="HV556" s="196"/>
    </row>
    <row r="557" ht="15.75" customHeight="1">
      <c r="A557" s="190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GD557" s="211"/>
      <c r="GE557" s="211"/>
      <c r="GF557" s="211"/>
      <c r="GG557" s="211"/>
      <c r="GH557" s="211"/>
      <c r="GI557" s="211"/>
      <c r="GJ557" s="211"/>
      <c r="GK557" s="211"/>
      <c r="GL557" s="211"/>
      <c r="GM557" s="211"/>
      <c r="GN557" s="211"/>
      <c r="GO557" s="211"/>
      <c r="GP557" s="211"/>
      <c r="GQ557" s="211"/>
      <c r="GR557" s="211"/>
      <c r="GS557" s="211"/>
      <c r="GT557" s="211"/>
      <c r="GU557" s="211"/>
      <c r="GV557" s="211"/>
      <c r="GW557" s="211"/>
      <c r="GX557" s="211"/>
      <c r="GY557" s="211"/>
      <c r="GZ557" s="211"/>
      <c r="HA557" s="211"/>
      <c r="HB557" s="211"/>
      <c r="HC557" s="211"/>
      <c r="HD557" s="211"/>
      <c r="HE557" s="211"/>
      <c r="HF557" s="211"/>
      <c r="HG557" s="211"/>
      <c r="HH557" s="211"/>
      <c r="HI557" s="211"/>
      <c r="HJ557" s="211"/>
      <c r="HK557" s="211"/>
      <c r="HL557" s="211"/>
      <c r="HM557" s="211"/>
      <c r="HN557" s="195"/>
      <c r="HO557" s="195"/>
      <c r="HP557" s="195"/>
      <c r="HQ557" s="196"/>
      <c r="HR557" s="196"/>
      <c r="HS557" s="196"/>
      <c r="HT557" s="196"/>
      <c r="HU557" s="196"/>
      <c r="HV557" s="196"/>
    </row>
    <row r="558" ht="15.75" customHeight="1">
      <c r="A558" s="190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GD558" s="211"/>
      <c r="GE558" s="211"/>
      <c r="GF558" s="211"/>
      <c r="GG558" s="211"/>
      <c r="GH558" s="211"/>
      <c r="GI558" s="211"/>
      <c r="GJ558" s="211"/>
      <c r="GK558" s="211"/>
      <c r="GL558" s="211"/>
      <c r="GM558" s="211"/>
      <c r="GN558" s="211"/>
      <c r="GO558" s="211"/>
      <c r="GP558" s="211"/>
      <c r="GQ558" s="211"/>
      <c r="GR558" s="211"/>
      <c r="GS558" s="211"/>
      <c r="GT558" s="211"/>
      <c r="GU558" s="211"/>
      <c r="GV558" s="211"/>
      <c r="GW558" s="211"/>
      <c r="GX558" s="211"/>
      <c r="GY558" s="211"/>
      <c r="GZ558" s="211"/>
      <c r="HA558" s="211"/>
      <c r="HB558" s="211"/>
      <c r="HC558" s="211"/>
      <c r="HD558" s="211"/>
      <c r="HE558" s="211"/>
      <c r="HF558" s="211"/>
      <c r="HG558" s="211"/>
      <c r="HH558" s="211"/>
      <c r="HI558" s="211"/>
      <c r="HJ558" s="211"/>
      <c r="HK558" s="211"/>
      <c r="HL558" s="211"/>
      <c r="HM558" s="211"/>
      <c r="HN558" s="195"/>
      <c r="HO558" s="195"/>
      <c r="HP558" s="195"/>
      <c r="HQ558" s="196"/>
      <c r="HR558" s="196"/>
      <c r="HS558" s="196"/>
      <c r="HT558" s="196"/>
      <c r="HU558" s="196"/>
      <c r="HV558" s="196"/>
    </row>
    <row r="559" ht="15.75" customHeight="1">
      <c r="A559" s="190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GD559" s="211"/>
      <c r="GE559" s="211"/>
      <c r="GF559" s="211"/>
      <c r="GG559" s="211"/>
      <c r="GH559" s="211"/>
      <c r="GI559" s="211"/>
      <c r="GJ559" s="211"/>
      <c r="GK559" s="211"/>
      <c r="GL559" s="211"/>
      <c r="GM559" s="211"/>
      <c r="GN559" s="211"/>
      <c r="GO559" s="211"/>
      <c r="GP559" s="211"/>
      <c r="GQ559" s="211"/>
      <c r="GR559" s="211"/>
      <c r="GS559" s="211"/>
      <c r="GT559" s="211"/>
      <c r="GU559" s="211"/>
      <c r="GV559" s="211"/>
      <c r="GW559" s="211"/>
      <c r="GX559" s="211"/>
      <c r="GY559" s="211"/>
      <c r="GZ559" s="211"/>
      <c r="HA559" s="211"/>
      <c r="HB559" s="211"/>
      <c r="HC559" s="211"/>
      <c r="HD559" s="211"/>
      <c r="HE559" s="211"/>
      <c r="HF559" s="211"/>
      <c r="HG559" s="211"/>
      <c r="HH559" s="211"/>
      <c r="HI559" s="211"/>
      <c r="HJ559" s="211"/>
      <c r="HK559" s="211"/>
      <c r="HL559" s="211"/>
      <c r="HM559" s="211"/>
      <c r="HN559" s="195"/>
      <c r="HO559" s="195"/>
      <c r="HP559" s="195"/>
      <c r="HQ559" s="196"/>
      <c r="HR559" s="196"/>
      <c r="HS559" s="196"/>
      <c r="HT559" s="196"/>
      <c r="HU559" s="196"/>
      <c r="HV559" s="196"/>
    </row>
    <row r="560" ht="15.75" customHeight="1">
      <c r="A560" s="190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GD560" s="211"/>
      <c r="GE560" s="211"/>
      <c r="GF560" s="211"/>
      <c r="GG560" s="211"/>
      <c r="GH560" s="211"/>
      <c r="GI560" s="211"/>
      <c r="GJ560" s="211"/>
      <c r="GK560" s="211"/>
      <c r="GL560" s="211"/>
      <c r="GM560" s="211"/>
      <c r="GN560" s="211"/>
      <c r="GO560" s="211"/>
      <c r="GP560" s="211"/>
      <c r="GQ560" s="211"/>
      <c r="GR560" s="211"/>
      <c r="GS560" s="211"/>
      <c r="GT560" s="211"/>
      <c r="GU560" s="211"/>
      <c r="GV560" s="211"/>
      <c r="GW560" s="211"/>
      <c r="GX560" s="211"/>
      <c r="GY560" s="211"/>
      <c r="GZ560" s="211"/>
      <c r="HA560" s="211"/>
      <c r="HB560" s="211"/>
      <c r="HC560" s="211"/>
      <c r="HD560" s="211"/>
      <c r="HE560" s="211"/>
      <c r="HF560" s="211"/>
      <c r="HG560" s="211"/>
      <c r="HH560" s="211"/>
      <c r="HI560" s="211"/>
      <c r="HJ560" s="211"/>
      <c r="HK560" s="211"/>
      <c r="HL560" s="211"/>
      <c r="HM560" s="211"/>
      <c r="HN560" s="195"/>
      <c r="HO560" s="195"/>
      <c r="HP560" s="195"/>
      <c r="HQ560" s="196"/>
      <c r="HR560" s="196"/>
      <c r="HS560" s="196"/>
      <c r="HT560" s="196"/>
      <c r="HU560" s="196"/>
      <c r="HV560" s="196"/>
    </row>
    <row r="561" ht="15.75" customHeight="1">
      <c r="A561" s="190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GD561" s="211"/>
      <c r="GE561" s="211"/>
      <c r="GF561" s="211"/>
      <c r="GG561" s="211"/>
      <c r="GH561" s="211"/>
      <c r="GI561" s="211"/>
      <c r="GJ561" s="211"/>
      <c r="GK561" s="211"/>
      <c r="GL561" s="211"/>
      <c r="GM561" s="211"/>
      <c r="GN561" s="211"/>
      <c r="GO561" s="211"/>
      <c r="GP561" s="211"/>
      <c r="GQ561" s="211"/>
      <c r="GR561" s="211"/>
      <c r="GS561" s="211"/>
      <c r="GT561" s="211"/>
      <c r="GU561" s="211"/>
      <c r="GV561" s="211"/>
      <c r="GW561" s="211"/>
      <c r="GX561" s="211"/>
      <c r="GY561" s="211"/>
      <c r="GZ561" s="211"/>
      <c r="HA561" s="211"/>
      <c r="HB561" s="211"/>
      <c r="HC561" s="211"/>
      <c r="HD561" s="211"/>
      <c r="HE561" s="211"/>
      <c r="HF561" s="211"/>
      <c r="HG561" s="211"/>
      <c r="HH561" s="211"/>
      <c r="HI561" s="211"/>
      <c r="HJ561" s="211"/>
      <c r="HK561" s="211"/>
      <c r="HL561" s="211"/>
      <c r="HM561" s="211"/>
      <c r="HN561" s="195"/>
      <c r="HO561" s="195"/>
      <c r="HP561" s="195"/>
      <c r="HQ561" s="196"/>
      <c r="HR561" s="196"/>
      <c r="HS561" s="196"/>
      <c r="HT561" s="196"/>
      <c r="HU561" s="196"/>
      <c r="HV561" s="196"/>
    </row>
    <row r="562" ht="15.75" customHeight="1">
      <c r="A562" s="190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GD562" s="211"/>
      <c r="GE562" s="211"/>
      <c r="GF562" s="211"/>
      <c r="GG562" s="211"/>
      <c r="GH562" s="211"/>
      <c r="GI562" s="211"/>
      <c r="GJ562" s="211"/>
      <c r="GK562" s="211"/>
      <c r="GL562" s="211"/>
      <c r="GM562" s="211"/>
      <c r="GN562" s="211"/>
      <c r="GO562" s="211"/>
      <c r="GP562" s="211"/>
      <c r="GQ562" s="211"/>
      <c r="GR562" s="211"/>
      <c r="GS562" s="211"/>
      <c r="GT562" s="211"/>
      <c r="GU562" s="211"/>
      <c r="GV562" s="211"/>
      <c r="GW562" s="211"/>
      <c r="GX562" s="211"/>
      <c r="GY562" s="211"/>
      <c r="GZ562" s="211"/>
      <c r="HA562" s="211"/>
      <c r="HB562" s="211"/>
      <c r="HC562" s="211"/>
      <c r="HD562" s="211"/>
      <c r="HE562" s="211"/>
      <c r="HF562" s="211"/>
      <c r="HG562" s="211"/>
      <c r="HH562" s="211"/>
      <c r="HI562" s="211"/>
      <c r="HJ562" s="211"/>
      <c r="HK562" s="211"/>
      <c r="HL562" s="211"/>
      <c r="HM562" s="211"/>
      <c r="HN562" s="195"/>
      <c r="HO562" s="195"/>
      <c r="HP562" s="195"/>
      <c r="HQ562" s="196"/>
      <c r="HR562" s="196"/>
      <c r="HS562" s="196"/>
      <c r="HT562" s="196"/>
      <c r="HU562" s="196"/>
      <c r="HV562" s="196"/>
    </row>
    <row r="563" ht="15.75" customHeight="1">
      <c r="A563" s="190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GD563" s="211"/>
      <c r="GE563" s="211"/>
      <c r="GF563" s="211"/>
      <c r="GG563" s="211"/>
      <c r="GH563" s="211"/>
      <c r="GI563" s="211"/>
      <c r="GJ563" s="211"/>
      <c r="GK563" s="211"/>
      <c r="GL563" s="211"/>
      <c r="GM563" s="211"/>
      <c r="GN563" s="211"/>
      <c r="GO563" s="211"/>
      <c r="GP563" s="211"/>
      <c r="GQ563" s="211"/>
      <c r="GR563" s="211"/>
      <c r="GS563" s="211"/>
      <c r="GT563" s="211"/>
      <c r="GU563" s="211"/>
      <c r="GV563" s="211"/>
      <c r="GW563" s="211"/>
      <c r="GX563" s="211"/>
      <c r="GY563" s="211"/>
      <c r="GZ563" s="211"/>
      <c r="HA563" s="211"/>
      <c r="HB563" s="211"/>
      <c r="HC563" s="211"/>
      <c r="HD563" s="211"/>
      <c r="HE563" s="211"/>
      <c r="HF563" s="211"/>
      <c r="HG563" s="211"/>
      <c r="HH563" s="211"/>
      <c r="HI563" s="211"/>
      <c r="HJ563" s="211"/>
      <c r="HK563" s="211"/>
      <c r="HL563" s="211"/>
      <c r="HM563" s="211"/>
      <c r="HN563" s="195"/>
      <c r="HO563" s="195"/>
      <c r="HP563" s="195"/>
      <c r="HQ563" s="196"/>
      <c r="HR563" s="196"/>
      <c r="HS563" s="196"/>
      <c r="HT563" s="196"/>
      <c r="HU563" s="196"/>
      <c r="HV563" s="196"/>
    </row>
    <row r="564" ht="15.75" customHeight="1">
      <c r="A564" s="190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GD564" s="211"/>
      <c r="GE564" s="211"/>
      <c r="GF564" s="211"/>
      <c r="GG564" s="211"/>
      <c r="GH564" s="211"/>
      <c r="GI564" s="211"/>
      <c r="GJ564" s="211"/>
      <c r="GK564" s="211"/>
      <c r="GL564" s="211"/>
      <c r="GM564" s="211"/>
      <c r="GN564" s="211"/>
      <c r="GO564" s="211"/>
      <c r="GP564" s="211"/>
      <c r="GQ564" s="211"/>
      <c r="GR564" s="211"/>
      <c r="GS564" s="211"/>
      <c r="GT564" s="211"/>
      <c r="GU564" s="211"/>
      <c r="GV564" s="211"/>
      <c r="GW564" s="211"/>
      <c r="GX564" s="211"/>
      <c r="GY564" s="211"/>
      <c r="GZ564" s="211"/>
      <c r="HA564" s="211"/>
      <c r="HB564" s="211"/>
      <c r="HC564" s="211"/>
      <c r="HD564" s="211"/>
      <c r="HE564" s="211"/>
      <c r="HF564" s="211"/>
      <c r="HG564" s="211"/>
      <c r="HH564" s="211"/>
      <c r="HI564" s="211"/>
      <c r="HJ564" s="211"/>
      <c r="HK564" s="211"/>
      <c r="HL564" s="211"/>
      <c r="HM564" s="211"/>
      <c r="HN564" s="195"/>
      <c r="HO564" s="195"/>
      <c r="HP564" s="195"/>
      <c r="HQ564" s="196"/>
      <c r="HR564" s="196"/>
      <c r="HS564" s="196"/>
      <c r="HT564" s="196"/>
      <c r="HU564" s="196"/>
      <c r="HV564" s="196"/>
    </row>
    <row r="565" ht="15.75" customHeight="1">
      <c r="A565" s="190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GD565" s="211"/>
      <c r="GE565" s="211"/>
      <c r="GF565" s="211"/>
      <c r="GG565" s="211"/>
      <c r="GH565" s="211"/>
      <c r="GI565" s="211"/>
      <c r="GJ565" s="211"/>
      <c r="GK565" s="211"/>
      <c r="GL565" s="211"/>
      <c r="GM565" s="211"/>
      <c r="GN565" s="211"/>
      <c r="GO565" s="211"/>
      <c r="GP565" s="211"/>
      <c r="GQ565" s="211"/>
      <c r="GR565" s="211"/>
      <c r="GS565" s="211"/>
      <c r="GT565" s="211"/>
      <c r="GU565" s="211"/>
      <c r="GV565" s="211"/>
      <c r="GW565" s="211"/>
      <c r="GX565" s="211"/>
      <c r="GY565" s="211"/>
      <c r="GZ565" s="211"/>
      <c r="HA565" s="211"/>
      <c r="HB565" s="211"/>
      <c r="HC565" s="211"/>
      <c r="HD565" s="211"/>
      <c r="HE565" s="211"/>
      <c r="HF565" s="211"/>
      <c r="HG565" s="211"/>
      <c r="HH565" s="211"/>
      <c r="HI565" s="211"/>
      <c r="HJ565" s="211"/>
      <c r="HK565" s="211"/>
      <c r="HL565" s="211"/>
      <c r="HM565" s="211"/>
      <c r="HN565" s="195"/>
      <c r="HO565" s="195"/>
      <c r="HP565" s="195"/>
      <c r="HQ565" s="196"/>
      <c r="HR565" s="196"/>
      <c r="HS565" s="196"/>
      <c r="HT565" s="196"/>
      <c r="HU565" s="196"/>
      <c r="HV565" s="196"/>
    </row>
    <row r="566" ht="15.75" customHeight="1">
      <c r="A566" s="190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GD566" s="211"/>
      <c r="GE566" s="211"/>
      <c r="GF566" s="211"/>
      <c r="GG566" s="211"/>
      <c r="GH566" s="211"/>
      <c r="GI566" s="211"/>
      <c r="GJ566" s="211"/>
      <c r="GK566" s="211"/>
      <c r="GL566" s="211"/>
      <c r="GM566" s="211"/>
      <c r="GN566" s="211"/>
      <c r="GO566" s="211"/>
      <c r="GP566" s="211"/>
      <c r="GQ566" s="211"/>
      <c r="GR566" s="211"/>
      <c r="GS566" s="211"/>
      <c r="GT566" s="211"/>
      <c r="GU566" s="211"/>
      <c r="GV566" s="211"/>
      <c r="GW566" s="211"/>
      <c r="GX566" s="211"/>
      <c r="GY566" s="211"/>
      <c r="GZ566" s="211"/>
      <c r="HA566" s="211"/>
      <c r="HB566" s="211"/>
      <c r="HC566" s="211"/>
      <c r="HD566" s="211"/>
      <c r="HE566" s="211"/>
      <c r="HF566" s="211"/>
      <c r="HG566" s="211"/>
      <c r="HH566" s="211"/>
      <c r="HI566" s="211"/>
      <c r="HJ566" s="211"/>
      <c r="HK566" s="211"/>
      <c r="HL566" s="211"/>
      <c r="HM566" s="211"/>
      <c r="HN566" s="195"/>
      <c r="HO566" s="195"/>
      <c r="HP566" s="195"/>
      <c r="HQ566" s="196"/>
      <c r="HR566" s="196"/>
      <c r="HS566" s="196"/>
      <c r="HT566" s="196"/>
      <c r="HU566" s="196"/>
      <c r="HV566" s="196"/>
    </row>
    <row r="567" ht="15.75" customHeight="1">
      <c r="A567" s="190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GD567" s="211"/>
      <c r="GE567" s="211"/>
      <c r="GF567" s="211"/>
      <c r="GG567" s="211"/>
      <c r="GH567" s="211"/>
      <c r="GI567" s="211"/>
      <c r="GJ567" s="211"/>
      <c r="GK567" s="211"/>
      <c r="GL567" s="211"/>
      <c r="GM567" s="211"/>
      <c r="GN567" s="211"/>
      <c r="GO567" s="211"/>
      <c r="GP567" s="211"/>
      <c r="GQ567" s="211"/>
      <c r="GR567" s="211"/>
      <c r="GS567" s="211"/>
      <c r="GT567" s="211"/>
      <c r="GU567" s="211"/>
      <c r="GV567" s="211"/>
      <c r="GW567" s="211"/>
      <c r="GX567" s="211"/>
      <c r="GY567" s="211"/>
      <c r="GZ567" s="211"/>
      <c r="HA567" s="211"/>
      <c r="HB567" s="211"/>
      <c r="HC567" s="211"/>
      <c r="HD567" s="211"/>
      <c r="HE567" s="211"/>
      <c r="HF567" s="211"/>
      <c r="HG567" s="211"/>
      <c r="HH567" s="211"/>
      <c r="HI567" s="211"/>
      <c r="HJ567" s="211"/>
      <c r="HK567" s="211"/>
      <c r="HL567" s="211"/>
      <c r="HM567" s="211"/>
      <c r="HN567" s="195"/>
      <c r="HO567" s="195"/>
      <c r="HP567" s="195"/>
      <c r="HQ567" s="196"/>
      <c r="HR567" s="196"/>
      <c r="HS567" s="196"/>
      <c r="HT567" s="196"/>
      <c r="HU567" s="196"/>
      <c r="HV567" s="196"/>
    </row>
    <row r="568" ht="15.75" customHeight="1">
      <c r="A568" s="190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GD568" s="211"/>
      <c r="GE568" s="211"/>
      <c r="GF568" s="211"/>
      <c r="GG568" s="211"/>
      <c r="GH568" s="211"/>
      <c r="GI568" s="211"/>
      <c r="GJ568" s="211"/>
      <c r="GK568" s="211"/>
      <c r="GL568" s="211"/>
      <c r="GM568" s="211"/>
      <c r="GN568" s="211"/>
      <c r="GO568" s="211"/>
      <c r="GP568" s="211"/>
      <c r="GQ568" s="211"/>
      <c r="GR568" s="211"/>
      <c r="GS568" s="211"/>
      <c r="GT568" s="211"/>
      <c r="GU568" s="211"/>
      <c r="GV568" s="211"/>
      <c r="GW568" s="211"/>
      <c r="GX568" s="211"/>
      <c r="GY568" s="211"/>
      <c r="GZ568" s="211"/>
      <c r="HA568" s="211"/>
      <c r="HB568" s="211"/>
      <c r="HC568" s="211"/>
      <c r="HD568" s="211"/>
      <c r="HE568" s="211"/>
      <c r="HF568" s="211"/>
      <c r="HG568" s="211"/>
      <c r="HH568" s="211"/>
      <c r="HI568" s="211"/>
      <c r="HJ568" s="211"/>
      <c r="HK568" s="211"/>
      <c r="HL568" s="211"/>
      <c r="HM568" s="211"/>
      <c r="HN568" s="195"/>
      <c r="HO568" s="195"/>
      <c r="HP568" s="195"/>
      <c r="HQ568" s="196"/>
      <c r="HR568" s="196"/>
      <c r="HS568" s="196"/>
      <c r="HT568" s="196"/>
      <c r="HU568" s="196"/>
      <c r="HV568" s="196"/>
    </row>
    <row r="569" ht="15.75" customHeight="1">
      <c r="A569" s="190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GD569" s="211"/>
      <c r="GE569" s="211"/>
      <c r="GF569" s="211"/>
      <c r="GG569" s="211"/>
      <c r="GH569" s="211"/>
      <c r="GI569" s="211"/>
      <c r="GJ569" s="211"/>
      <c r="GK569" s="211"/>
      <c r="GL569" s="211"/>
      <c r="GM569" s="211"/>
      <c r="GN569" s="211"/>
      <c r="GO569" s="211"/>
      <c r="GP569" s="211"/>
      <c r="GQ569" s="211"/>
      <c r="GR569" s="211"/>
      <c r="GS569" s="211"/>
      <c r="GT569" s="211"/>
      <c r="GU569" s="211"/>
      <c r="GV569" s="211"/>
      <c r="GW569" s="211"/>
      <c r="GX569" s="211"/>
      <c r="GY569" s="211"/>
      <c r="GZ569" s="211"/>
      <c r="HA569" s="211"/>
      <c r="HB569" s="211"/>
      <c r="HC569" s="211"/>
      <c r="HD569" s="211"/>
      <c r="HE569" s="211"/>
      <c r="HF569" s="211"/>
      <c r="HG569" s="211"/>
      <c r="HH569" s="211"/>
      <c r="HI569" s="211"/>
      <c r="HJ569" s="211"/>
      <c r="HK569" s="211"/>
      <c r="HL569" s="211"/>
      <c r="HM569" s="211"/>
      <c r="HN569" s="195"/>
      <c r="HO569" s="195"/>
      <c r="HP569" s="195"/>
      <c r="HQ569" s="196"/>
      <c r="HR569" s="196"/>
      <c r="HS569" s="196"/>
      <c r="HT569" s="196"/>
      <c r="HU569" s="196"/>
      <c r="HV569" s="196"/>
    </row>
    <row r="570" ht="15.75" customHeight="1">
      <c r="A570" s="190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GD570" s="211"/>
      <c r="GE570" s="211"/>
      <c r="GF570" s="211"/>
      <c r="GG570" s="211"/>
      <c r="GH570" s="211"/>
      <c r="GI570" s="211"/>
      <c r="GJ570" s="211"/>
      <c r="GK570" s="211"/>
      <c r="GL570" s="211"/>
      <c r="GM570" s="211"/>
      <c r="GN570" s="211"/>
      <c r="GO570" s="211"/>
      <c r="GP570" s="211"/>
      <c r="GQ570" s="211"/>
      <c r="GR570" s="211"/>
      <c r="GS570" s="211"/>
      <c r="GT570" s="211"/>
      <c r="GU570" s="211"/>
      <c r="GV570" s="211"/>
      <c r="GW570" s="211"/>
      <c r="GX570" s="211"/>
      <c r="GY570" s="211"/>
      <c r="GZ570" s="211"/>
      <c r="HA570" s="211"/>
      <c r="HB570" s="211"/>
      <c r="HC570" s="211"/>
      <c r="HD570" s="211"/>
      <c r="HE570" s="211"/>
      <c r="HF570" s="211"/>
      <c r="HG570" s="211"/>
      <c r="HH570" s="211"/>
      <c r="HI570" s="211"/>
      <c r="HJ570" s="211"/>
      <c r="HK570" s="211"/>
      <c r="HL570" s="211"/>
      <c r="HM570" s="211"/>
      <c r="HN570" s="195"/>
      <c r="HO570" s="195"/>
      <c r="HP570" s="195"/>
      <c r="HQ570" s="196"/>
      <c r="HR570" s="196"/>
      <c r="HS570" s="196"/>
      <c r="HT570" s="196"/>
      <c r="HU570" s="196"/>
      <c r="HV570" s="196"/>
    </row>
    <row r="571" ht="15.75" customHeight="1">
      <c r="A571" s="190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GD571" s="211"/>
      <c r="GE571" s="211"/>
      <c r="GF571" s="211"/>
      <c r="GG571" s="211"/>
      <c r="GH571" s="211"/>
      <c r="GI571" s="211"/>
      <c r="GJ571" s="211"/>
      <c r="GK571" s="211"/>
      <c r="GL571" s="211"/>
      <c r="GM571" s="211"/>
      <c r="GN571" s="211"/>
      <c r="GO571" s="211"/>
      <c r="GP571" s="211"/>
      <c r="GQ571" s="211"/>
      <c r="GR571" s="211"/>
      <c r="GS571" s="211"/>
      <c r="GT571" s="211"/>
      <c r="GU571" s="211"/>
      <c r="GV571" s="211"/>
      <c r="GW571" s="211"/>
      <c r="GX571" s="211"/>
      <c r="GY571" s="211"/>
      <c r="GZ571" s="211"/>
      <c r="HA571" s="211"/>
      <c r="HB571" s="211"/>
      <c r="HC571" s="211"/>
      <c r="HD571" s="211"/>
      <c r="HE571" s="211"/>
      <c r="HF571" s="211"/>
      <c r="HG571" s="211"/>
      <c r="HH571" s="211"/>
      <c r="HI571" s="211"/>
      <c r="HJ571" s="211"/>
      <c r="HK571" s="211"/>
      <c r="HL571" s="211"/>
      <c r="HM571" s="211"/>
      <c r="HN571" s="195"/>
      <c r="HO571" s="195"/>
      <c r="HP571" s="195"/>
      <c r="HQ571" s="196"/>
      <c r="HR571" s="196"/>
      <c r="HS571" s="196"/>
      <c r="HT571" s="196"/>
      <c r="HU571" s="196"/>
      <c r="HV571" s="196"/>
    </row>
    <row r="572" ht="15.75" customHeight="1">
      <c r="A572" s="190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GD572" s="211"/>
      <c r="GE572" s="211"/>
      <c r="GF572" s="211"/>
      <c r="GG572" s="211"/>
      <c r="GH572" s="211"/>
      <c r="GI572" s="211"/>
      <c r="GJ572" s="211"/>
      <c r="GK572" s="211"/>
      <c r="GL572" s="211"/>
      <c r="GM572" s="211"/>
      <c r="GN572" s="211"/>
      <c r="GO572" s="211"/>
      <c r="GP572" s="211"/>
      <c r="GQ572" s="211"/>
      <c r="GR572" s="211"/>
      <c r="GS572" s="211"/>
      <c r="GT572" s="211"/>
      <c r="GU572" s="211"/>
      <c r="GV572" s="211"/>
      <c r="GW572" s="211"/>
      <c r="GX572" s="211"/>
      <c r="GY572" s="211"/>
      <c r="GZ572" s="211"/>
      <c r="HA572" s="211"/>
      <c r="HB572" s="211"/>
      <c r="HC572" s="211"/>
      <c r="HD572" s="211"/>
      <c r="HE572" s="211"/>
      <c r="HF572" s="211"/>
      <c r="HG572" s="211"/>
      <c r="HH572" s="211"/>
      <c r="HI572" s="211"/>
      <c r="HJ572" s="211"/>
      <c r="HK572" s="211"/>
      <c r="HL572" s="211"/>
      <c r="HM572" s="211"/>
      <c r="HN572" s="195"/>
      <c r="HO572" s="195"/>
      <c r="HP572" s="195"/>
      <c r="HQ572" s="196"/>
      <c r="HR572" s="196"/>
      <c r="HS572" s="196"/>
      <c r="HT572" s="196"/>
      <c r="HU572" s="196"/>
      <c r="HV572" s="196"/>
    </row>
    <row r="573" ht="15.75" customHeight="1">
      <c r="A573" s="190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GD573" s="211"/>
      <c r="GE573" s="211"/>
      <c r="GF573" s="211"/>
      <c r="GG573" s="211"/>
      <c r="GH573" s="211"/>
      <c r="GI573" s="211"/>
      <c r="GJ573" s="211"/>
      <c r="GK573" s="211"/>
      <c r="GL573" s="211"/>
      <c r="GM573" s="211"/>
      <c r="GN573" s="211"/>
      <c r="GO573" s="211"/>
      <c r="GP573" s="211"/>
      <c r="GQ573" s="211"/>
      <c r="GR573" s="211"/>
      <c r="GS573" s="211"/>
      <c r="GT573" s="211"/>
      <c r="GU573" s="211"/>
      <c r="GV573" s="211"/>
      <c r="GW573" s="211"/>
      <c r="GX573" s="211"/>
      <c r="GY573" s="211"/>
      <c r="GZ573" s="211"/>
      <c r="HA573" s="211"/>
      <c r="HB573" s="211"/>
      <c r="HC573" s="211"/>
      <c r="HD573" s="211"/>
      <c r="HE573" s="211"/>
      <c r="HF573" s="211"/>
      <c r="HG573" s="211"/>
      <c r="HH573" s="211"/>
      <c r="HI573" s="211"/>
      <c r="HJ573" s="211"/>
      <c r="HK573" s="211"/>
      <c r="HL573" s="211"/>
      <c r="HM573" s="211"/>
      <c r="HN573" s="195"/>
      <c r="HO573" s="195"/>
      <c r="HP573" s="195"/>
      <c r="HQ573" s="196"/>
      <c r="HR573" s="196"/>
      <c r="HS573" s="196"/>
      <c r="HT573" s="196"/>
      <c r="HU573" s="196"/>
      <c r="HV573" s="196"/>
    </row>
    <row r="574" ht="15.75" customHeight="1">
      <c r="A574" s="190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GD574" s="211"/>
      <c r="GE574" s="211"/>
      <c r="GF574" s="211"/>
      <c r="GG574" s="211"/>
      <c r="GH574" s="211"/>
      <c r="GI574" s="211"/>
      <c r="GJ574" s="211"/>
      <c r="GK574" s="211"/>
      <c r="GL574" s="211"/>
      <c r="GM574" s="211"/>
      <c r="GN574" s="211"/>
      <c r="GO574" s="211"/>
      <c r="GP574" s="211"/>
      <c r="GQ574" s="211"/>
      <c r="GR574" s="211"/>
      <c r="GS574" s="211"/>
      <c r="GT574" s="211"/>
      <c r="GU574" s="211"/>
      <c r="GV574" s="211"/>
      <c r="GW574" s="211"/>
      <c r="GX574" s="211"/>
      <c r="GY574" s="211"/>
      <c r="GZ574" s="211"/>
      <c r="HA574" s="211"/>
      <c r="HB574" s="211"/>
      <c r="HC574" s="211"/>
      <c r="HD574" s="211"/>
      <c r="HE574" s="211"/>
      <c r="HF574" s="211"/>
      <c r="HG574" s="211"/>
      <c r="HH574" s="211"/>
      <c r="HI574" s="211"/>
      <c r="HJ574" s="211"/>
      <c r="HK574" s="211"/>
      <c r="HL574" s="211"/>
      <c r="HM574" s="211"/>
      <c r="HN574" s="195"/>
      <c r="HO574" s="195"/>
      <c r="HP574" s="195"/>
      <c r="HQ574" s="196"/>
      <c r="HR574" s="196"/>
      <c r="HS574" s="196"/>
      <c r="HT574" s="196"/>
      <c r="HU574" s="196"/>
      <c r="HV574" s="196"/>
    </row>
    <row r="575" ht="15.75" customHeight="1">
      <c r="A575" s="190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GD575" s="211"/>
      <c r="GE575" s="211"/>
      <c r="GF575" s="211"/>
      <c r="GG575" s="211"/>
      <c r="GH575" s="211"/>
      <c r="GI575" s="211"/>
      <c r="GJ575" s="211"/>
      <c r="GK575" s="211"/>
      <c r="GL575" s="211"/>
      <c r="GM575" s="211"/>
      <c r="GN575" s="211"/>
      <c r="GO575" s="211"/>
      <c r="GP575" s="211"/>
      <c r="GQ575" s="211"/>
      <c r="GR575" s="211"/>
      <c r="GS575" s="211"/>
      <c r="GT575" s="211"/>
      <c r="GU575" s="211"/>
      <c r="GV575" s="211"/>
      <c r="GW575" s="211"/>
      <c r="GX575" s="211"/>
      <c r="GY575" s="211"/>
      <c r="GZ575" s="211"/>
      <c r="HA575" s="211"/>
      <c r="HB575" s="211"/>
      <c r="HC575" s="211"/>
      <c r="HD575" s="211"/>
      <c r="HE575" s="211"/>
      <c r="HF575" s="211"/>
      <c r="HG575" s="211"/>
      <c r="HH575" s="211"/>
      <c r="HI575" s="211"/>
      <c r="HJ575" s="211"/>
      <c r="HK575" s="211"/>
      <c r="HL575" s="211"/>
      <c r="HM575" s="211"/>
      <c r="HN575" s="195"/>
      <c r="HO575" s="195"/>
      <c r="HP575" s="195"/>
      <c r="HQ575" s="196"/>
      <c r="HR575" s="196"/>
      <c r="HS575" s="196"/>
      <c r="HT575" s="196"/>
      <c r="HU575" s="196"/>
      <c r="HV575" s="196"/>
    </row>
    <row r="576" ht="15.75" customHeight="1">
      <c r="A576" s="190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GD576" s="211"/>
      <c r="GE576" s="211"/>
      <c r="GF576" s="211"/>
      <c r="GG576" s="211"/>
      <c r="GH576" s="211"/>
      <c r="GI576" s="211"/>
      <c r="GJ576" s="211"/>
      <c r="GK576" s="211"/>
      <c r="GL576" s="211"/>
      <c r="GM576" s="211"/>
      <c r="GN576" s="211"/>
      <c r="GO576" s="211"/>
      <c r="GP576" s="211"/>
      <c r="GQ576" s="211"/>
      <c r="GR576" s="211"/>
      <c r="GS576" s="211"/>
      <c r="GT576" s="211"/>
      <c r="GU576" s="211"/>
      <c r="GV576" s="211"/>
      <c r="GW576" s="211"/>
      <c r="GX576" s="211"/>
      <c r="GY576" s="211"/>
      <c r="GZ576" s="211"/>
      <c r="HA576" s="211"/>
      <c r="HB576" s="211"/>
      <c r="HC576" s="211"/>
      <c r="HD576" s="211"/>
      <c r="HE576" s="211"/>
      <c r="HF576" s="211"/>
      <c r="HG576" s="211"/>
      <c r="HH576" s="211"/>
      <c r="HI576" s="211"/>
      <c r="HJ576" s="211"/>
      <c r="HK576" s="211"/>
      <c r="HL576" s="211"/>
      <c r="HM576" s="211"/>
      <c r="HN576" s="195"/>
      <c r="HO576" s="195"/>
      <c r="HP576" s="195"/>
      <c r="HQ576" s="196"/>
      <c r="HR576" s="196"/>
      <c r="HS576" s="196"/>
      <c r="HT576" s="196"/>
      <c r="HU576" s="196"/>
      <c r="HV576" s="196"/>
    </row>
    <row r="577" ht="15.75" customHeight="1">
      <c r="A577" s="190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GD577" s="211"/>
      <c r="GE577" s="211"/>
      <c r="GF577" s="211"/>
      <c r="GG577" s="211"/>
      <c r="GH577" s="211"/>
      <c r="GI577" s="211"/>
      <c r="GJ577" s="211"/>
      <c r="GK577" s="211"/>
      <c r="GL577" s="211"/>
      <c r="GM577" s="211"/>
      <c r="GN577" s="211"/>
      <c r="GO577" s="211"/>
      <c r="GP577" s="211"/>
      <c r="GQ577" s="211"/>
      <c r="GR577" s="211"/>
      <c r="GS577" s="211"/>
      <c r="GT577" s="211"/>
      <c r="GU577" s="211"/>
      <c r="GV577" s="211"/>
      <c r="GW577" s="211"/>
      <c r="GX577" s="211"/>
      <c r="GY577" s="211"/>
      <c r="GZ577" s="211"/>
      <c r="HA577" s="211"/>
      <c r="HB577" s="211"/>
      <c r="HC577" s="211"/>
      <c r="HD577" s="211"/>
      <c r="HE577" s="211"/>
      <c r="HF577" s="211"/>
      <c r="HG577" s="211"/>
      <c r="HH577" s="211"/>
      <c r="HI577" s="211"/>
      <c r="HJ577" s="211"/>
      <c r="HK577" s="211"/>
      <c r="HL577" s="211"/>
      <c r="HM577" s="211"/>
      <c r="HN577" s="195"/>
      <c r="HO577" s="195"/>
      <c r="HP577" s="195"/>
      <c r="HQ577" s="196"/>
      <c r="HR577" s="196"/>
      <c r="HS577" s="196"/>
      <c r="HT577" s="196"/>
      <c r="HU577" s="196"/>
      <c r="HV577" s="196"/>
    </row>
    <row r="578" ht="15.75" customHeight="1">
      <c r="A578" s="190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GD578" s="211"/>
      <c r="GE578" s="211"/>
      <c r="GF578" s="211"/>
      <c r="GG578" s="211"/>
      <c r="GH578" s="211"/>
      <c r="GI578" s="211"/>
      <c r="GJ578" s="211"/>
      <c r="GK578" s="211"/>
      <c r="GL578" s="211"/>
      <c r="GM578" s="211"/>
      <c r="GN578" s="211"/>
      <c r="GO578" s="211"/>
      <c r="GP578" s="211"/>
      <c r="GQ578" s="211"/>
      <c r="GR578" s="211"/>
      <c r="GS578" s="211"/>
      <c r="GT578" s="211"/>
      <c r="GU578" s="211"/>
      <c r="GV578" s="211"/>
      <c r="GW578" s="211"/>
      <c r="GX578" s="211"/>
      <c r="GY578" s="211"/>
      <c r="GZ578" s="211"/>
      <c r="HA578" s="211"/>
      <c r="HB578" s="211"/>
      <c r="HC578" s="211"/>
      <c r="HD578" s="211"/>
      <c r="HE578" s="211"/>
      <c r="HF578" s="211"/>
      <c r="HG578" s="211"/>
      <c r="HH578" s="211"/>
      <c r="HI578" s="211"/>
      <c r="HJ578" s="211"/>
      <c r="HK578" s="211"/>
      <c r="HL578" s="211"/>
      <c r="HM578" s="211"/>
      <c r="HN578" s="195"/>
      <c r="HO578" s="195"/>
      <c r="HP578" s="195"/>
      <c r="HQ578" s="196"/>
      <c r="HR578" s="196"/>
      <c r="HS578" s="196"/>
      <c r="HT578" s="196"/>
      <c r="HU578" s="196"/>
      <c r="HV578" s="196"/>
    </row>
    <row r="579" ht="15.75" customHeight="1">
      <c r="A579" s="190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GD579" s="211"/>
      <c r="GE579" s="211"/>
      <c r="GF579" s="211"/>
      <c r="GG579" s="211"/>
      <c r="GH579" s="211"/>
      <c r="GI579" s="211"/>
      <c r="GJ579" s="211"/>
      <c r="GK579" s="211"/>
      <c r="GL579" s="211"/>
      <c r="GM579" s="211"/>
      <c r="GN579" s="211"/>
      <c r="GO579" s="211"/>
      <c r="GP579" s="211"/>
      <c r="GQ579" s="211"/>
      <c r="GR579" s="211"/>
      <c r="GS579" s="211"/>
      <c r="GT579" s="211"/>
      <c r="GU579" s="211"/>
      <c r="GV579" s="211"/>
      <c r="GW579" s="211"/>
      <c r="GX579" s="211"/>
      <c r="GY579" s="211"/>
      <c r="GZ579" s="211"/>
      <c r="HA579" s="211"/>
      <c r="HB579" s="211"/>
      <c r="HC579" s="211"/>
      <c r="HD579" s="211"/>
      <c r="HE579" s="211"/>
      <c r="HF579" s="211"/>
      <c r="HG579" s="211"/>
      <c r="HH579" s="211"/>
      <c r="HI579" s="211"/>
      <c r="HJ579" s="211"/>
      <c r="HK579" s="211"/>
      <c r="HL579" s="211"/>
      <c r="HM579" s="211"/>
      <c r="HN579" s="195"/>
      <c r="HO579" s="195"/>
      <c r="HP579" s="195"/>
      <c r="HQ579" s="196"/>
      <c r="HR579" s="196"/>
      <c r="HS579" s="196"/>
      <c r="HT579" s="196"/>
      <c r="HU579" s="196"/>
      <c r="HV579" s="196"/>
    </row>
    <row r="580" ht="15.75" customHeight="1">
      <c r="A580" s="190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GD580" s="211"/>
      <c r="GE580" s="211"/>
      <c r="GF580" s="211"/>
      <c r="GG580" s="211"/>
      <c r="GH580" s="211"/>
      <c r="GI580" s="211"/>
      <c r="GJ580" s="211"/>
      <c r="GK580" s="211"/>
      <c r="GL580" s="211"/>
      <c r="GM580" s="211"/>
      <c r="GN580" s="211"/>
      <c r="GO580" s="211"/>
      <c r="GP580" s="211"/>
      <c r="GQ580" s="211"/>
      <c r="GR580" s="211"/>
      <c r="GS580" s="211"/>
      <c r="GT580" s="211"/>
      <c r="GU580" s="211"/>
      <c r="GV580" s="211"/>
      <c r="GW580" s="211"/>
      <c r="GX580" s="211"/>
      <c r="GY580" s="211"/>
      <c r="GZ580" s="211"/>
      <c r="HA580" s="211"/>
      <c r="HB580" s="211"/>
      <c r="HC580" s="211"/>
      <c r="HD580" s="211"/>
      <c r="HE580" s="211"/>
      <c r="HF580" s="211"/>
      <c r="HG580" s="211"/>
      <c r="HH580" s="211"/>
      <c r="HI580" s="211"/>
      <c r="HJ580" s="211"/>
      <c r="HK580" s="211"/>
      <c r="HL580" s="211"/>
      <c r="HM580" s="211"/>
      <c r="HN580" s="195"/>
      <c r="HO580" s="195"/>
      <c r="HP580" s="195"/>
      <c r="HQ580" s="196"/>
      <c r="HR580" s="196"/>
      <c r="HS580" s="196"/>
      <c r="HT580" s="196"/>
      <c r="HU580" s="196"/>
      <c r="HV580" s="196"/>
    </row>
    <row r="581" ht="15.75" customHeight="1">
      <c r="A581" s="190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GD581" s="211"/>
      <c r="GE581" s="211"/>
      <c r="GF581" s="211"/>
      <c r="GG581" s="211"/>
      <c r="GH581" s="211"/>
      <c r="GI581" s="211"/>
      <c r="GJ581" s="211"/>
      <c r="GK581" s="211"/>
      <c r="GL581" s="211"/>
      <c r="GM581" s="211"/>
      <c r="GN581" s="211"/>
      <c r="GO581" s="211"/>
      <c r="GP581" s="211"/>
      <c r="GQ581" s="211"/>
      <c r="GR581" s="211"/>
      <c r="GS581" s="211"/>
      <c r="GT581" s="211"/>
      <c r="GU581" s="211"/>
      <c r="GV581" s="211"/>
      <c r="GW581" s="211"/>
      <c r="GX581" s="211"/>
      <c r="GY581" s="211"/>
      <c r="GZ581" s="211"/>
      <c r="HA581" s="211"/>
      <c r="HB581" s="211"/>
      <c r="HC581" s="211"/>
      <c r="HD581" s="211"/>
      <c r="HE581" s="211"/>
      <c r="HF581" s="211"/>
      <c r="HG581" s="211"/>
      <c r="HH581" s="211"/>
      <c r="HI581" s="211"/>
      <c r="HJ581" s="211"/>
      <c r="HK581" s="211"/>
      <c r="HL581" s="211"/>
      <c r="HM581" s="211"/>
      <c r="HN581" s="195"/>
      <c r="HO581" s="195"/>
      <c r="HP581" s="195"/>
      <c r="HQ581" s="196"/>
      <c r="HR581" s="196"/>
      <c r="HS581" s="196"/>
      <c r="HT581" s="196"/>
      <c r="HU581" s="196"/>
      <c r="HV581" s="196"/>
    </row>
    <row r="582" ht="15.75" customHeight="1">
      <c r="A582" s="190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GD582" s="211"/>
      <c r="GE582" s="211"/>
      <c r="GF582" s="211"/>
      <c r="GG582" s="211"/>
      <c r="GH582" s="211"/>
      <c r="GI582" s="211"/>
      <c r="GJ582" s="211"/>
      <c r="GK582" s="211"/>
      <c r="GL582" s="211"/>
      <c r="GM582" s="211"/>
      <c r="GN582" s="211"/>
      <c r="GO582" s="211"/>
      <c r="GP582" s="211"/>
      <c r="GQ582" s="211"/>
      <c r="GR582" s="211"/>
      <c r="GS582" s="211"/>
      <c r="GT582" s="211"/>
      <c r="GU582" s="211"/>
      <c r="GV582" s="211"/>
      <c r="GW582" s="211"/>
      <c r="GX582" s="211"/>
      <c r="GY582" s="211"/>
      <c r="GZ582" s="211"/>
      <c r="HA582" s="211"/>
      <c r="HB582" s="211"/>
      <c r="HC582" s="211"/>
      <c r="HD582" s="211"/>
      <c r="HE582" s="211"/>
      <c r="HF582" s="211"/>
      <c r="HG582" s="211"/>
      <c r="HH582" s="211"/>
      <c r="HI582" s="211"/>
      <c r="HJ582" s="211"/>
      <c r="HK582" s="211"/>
      <c r="HL582" s="211"/>
      <c r="HM582" s="211"/>
      <c r="HN582" s="195"/>
      <c r="HO582" s="195"/>
      <c r="HP582" s="195"/>
      <c r="HQ582" s="196"/>
      <c r="HR582" s="196"/>
      <c r="HS582" s="196"/>
      <c r="HT582" s="196"/>
      <c r="HU582" s="196"/>
      <c r="HV582" s="196"/>
    </row>
    <row r="583" ht="15.75" customHeight="1">
      <c r="A583" s="190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GD583" s="211"/>
      <c r="GE583" s="211"/>
      <c r="GF583" s="211"/>
      <c r="GG583" s="211"/>
      <c r="GH583" s="211"/>
      <c r="GI583" s="211"/>
      <c r="GJ583" s="211"/>
      <c r="GK583" s="211"/>
      <c r="GL583" s="211"/>
      <c r="GM583" s="211"/>
      <c r="GN583" s="211"/>
      <c r="GO583" s="211"/>
      <c r="GP583" s="211"/>
      <c r="GQ583" s="211"/>
      <c r="GR583" s="211"/>
      <c r="GS583" s="211"/>
      <c r="GT583" s="211"/>
      <c r="GU583" s="211"/>
      <c r="GV583" s="211"/>
      <c r="GW583" s="211"/>
      <c r="GX583" s="211"/>
      <c r="GY583" s="211"/>
      <c r="GZ583" s="211"/>
      <c r="HA583" s="211"/>
      <c r="HB583" s="211"/>
      <c r="HC583" s="211"/>
      <c r="HD583" s="211"/>
      <c r="HE583" s="211"/>
      <c r="HF583" s="211"/>
      <c r="HG583" s="211"/>
      <c r="HH583" s="211"/>
      <c r="HI583" s="211"/>
      <c r="HJ583" s="211"/>
      <c r="HK583" s="211"/>
      <c r="HL583" s="211"/>
      <c r="HM583" s="211"/>
      <c r="HN583" s="195"/>
      <c r="HO583" s="195"/>
      <c r="HP583" s="195"/>
      <c r="HQ583" s="196"/>
      <c r="HR583" s="196"/>
      <c r="HS583" s="196"/>
      <c r="HT583" s="196"/>
      <c r="HU583" s="196"/>
      <c r="HV583" s="196"/>
    </row>
    <row r="584" ht="15.75" customHeight="1">
      <c r="A584" s="190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GD584" s="211"/>
      <c r="GE584" s="211"/>
      <c r="GF584" s="211"/>
      <c r="GG584" s="211"/>
      <c r="GH584" s="211"/>
      <c r="GI584" s="211"/>
      <c r="GJ584" s="211"/>
      <c r="GK584" s="211"/>
      <c r="GL584" s="211"/>
      <c r="GM584" s="211"/>
      <c r="GN584" s="211"/>
      <c r="GO584" s="211"/>
      <c r="GP584" s="211"/>
      <c r="GQ584" s="211"/>
      <c r="GR584" s="211"/>
      <c r="GS584" s="211"/>
      <c r="GT584" s="211"/>
      <c r="GU584" s="211"/>
      <c r="GV584" s="211"/>
      <c r="GW584" s="211"/>
      <c r="GX584" s="211"/>
      <c r="GY584" s="211"/>
      <c r="GZ584" s="211"/>
      <c r="HA584" s="211"/>
      <c r="HB584" s="211"/>
      <c r="HC584" s="211"/>
      <c r="HD584" s="211"/>
      <c r="HE584" s="211"/>
      <c r="HF584" s="211"/>
      <c r="HG584" s="211"/>
      <c r="HH584" s="211"/>
      <c r="HI584" s="211"/>
      <c r="HJ584" s="211"/>
      <c r="HK584" s="211"/>
      <c r="HL584" s="211"/>
      <c r="HM584" s="211"/>
      <c r="HN584" s="195"/>
      <c r="HO584" s="195"/>
      <c r="HP584" s="195"/>
      <c r="HQ584" s="196"/>
      <c r="HR584" s="196"/>
      <c r="HS584" s="196"/>
      <c r="HT584" s="196"/>
      <c r="HU584" s="196"/>
      <c r="HV584" s="196"/>
    </row>
    <row r="585" ht="15.75" customHeight="1">
      <c r="A585" s="190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GD585" s="211"/>
      <c r="GE585" s="211"/>
      <c r="GF585" s="211"/>
      <c r="GG585" s="211"/>
      <c r="GH585" s="211"/>
      <c r="GI585" s="211"/>
      <c r="GJ585" s="211"/>
      <c r="GK585" s="211"/>
      <c r="GL585" s="211"/>
      <c r="GM585" s="211"/>
      <c r="GN585" s="211"/>
      <c r="GO585" s="211"/>
      <c r="GP585" s="211"/>
      <c r="GQ585" s="211"/>
      <c r="GR585" s="211"/>
      <c r="GS585" s="211"/>
      <c r="GT585" s="211"/>
      <c r="GU585" s="211"/>
      <c r="GV585" s="211"/>
      <c r="GW585" s="211"/>
      <c r="GX585" s="211"/>
      <c r="GY585" s="211"/>
      <c r="GZ585" s="211"/>
      <c r="HA585" s="211"/>
      <c r="HB585" s="211"/>
      <c r="HC585" s="211"/>
      <c r="HD585" s="211"/>
      <c r="HE585" s="211"/>
      <c r="HF585" s="211"/>
      <c r="HG585" s="211"/>
      <c r="HH585" s="211"/>
      <c r="HI585" s="211"/>
      <c r="HJ585" s="211"/>
      <c r="HK585" s="211"/>
      <c r="HL585" s="211"/>
      <c r="HM585" s="211"/>
      <c r="HN585" s="195"/>
      <c r="HO585" s="195"/>
      <c r="HP585" s="195"/>
      <c r="HQ585" s="196"/>
      <c r="HR585" s="196"/>
      <c r="HS585" s="196"/>
      <c r="HT585" s="196"/>
      <c r="HU585" s="196"/>
      <c r="HV585" s="196"/>
    </row>
    <row r="586" ht="15.75" customHeight="1">
      <c r="A586" s="190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GD586" s="211"/>
      <c r="GE586" s="211"/>
      <c r="GF586" s="211"/>
      <c r="GG586" s="211"/>
      <c r="GH586" s="211"/>
      <c r="GI586" s="211"/>
      <c r="GJ586" s="211"/>
      <c r="GK586" s="211"/>
      <c r="GL586" s="211"/>
      <c r="GM586" s="211"/>
      <c r="GN586" s="211"/>
      <c r="GO586" s="211"/>
      <c r="GP586" s="211"/>
      <c r="GQ586" s="211"/>
      <c r="GR586" s="211"/>
      <c r="GS586" s="211"/>
      <c r="GT586" s="211"/>
      <c r="GU586" s="211"/>
      <c r="GV586" s="211"/>
      <c r="GW586" s="211"/>
      <c r="GX586" s="211"/>
      <c r="GY586" s="211"/>
      <c r="GZ586" s="211"/>
      <c r="HA586" s="211"/>
      <c r="HB586" s="211"/>
      <c r="HC586" s="211"/>
      <c r="HD586" s="211"/>
      <c r="HE586" s="211"/>
      <c r="HF586" s="211"/>
      <c r="HG586" s="211"/>
      <c r="HH586" s="211"/>
      <c r="HI586" s="211"/>
      <c r="HJ586" s="211"/>
      <c r="HK586" s="211"/>
      <c r="HL586" s="211"/>
      <c r="HM586" s="211"/>
      <c r="HN586" s="195"/>
      <c r="HO586" s="195"/>
      <c r="HP586" s="195"/>
      <c r="HQ586" s="196"/>
      <c r="HR586" s="196"/>
      <c r="HS586" s="196"/>
      <c r="HT586" s="196"/>
      <c r="HU586" s="196"/>
      <c r="HV586" s="196"/>
    </row>
    <row r="587" ht="15.75" customHeight="1">
      <c r="A587" s="190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GD587" s="211"/>
      <c r="GE587" s="211"/>
      <c r="GF587" s="211"/>
      <c r="GG587" s="211"/>
      <c r="GH587" s="211"/>
      <c r="GI587" s="211"/>
      <c r="GJ587" s="211"/>
      <c r="GK587" s="211"/>
      <c r="GL587" s="211"/>
      <c r="GM587" s="211"/>
      <c r="GN587" s="211"/>
      <c r="GO587" s="211"/>
      <c r="GP587" s="211"/>
      <c r="GQ587" s="211"/>
      <c r="GR587" s="211"/>
      <c r="GS587" s="211"/>
      <c r="GT587" s="211"/>
      <c r="GU587" s="211"/>
      <c r="GV587" s="211"/>
      <c r="GW587" s="211"/>
      <c r="GX587" s="211"/>
      <c r="GY587" s="211"/>
      <c r="GZ587" s="211"/>
      <c r="HA587" s="211"/>
      <c r="HB587" s="211"/>
      <c r="HC587" s="211"/>
      <c r="HD587" s="211"/>
      <c r="HE587" s="211"/>
      <c r="HF587" s="211"/>
      <c r="HG587" s="211"/>
      <c r="HH587" s="211"/>
      <c r="HI587" s="211"/>
      <c r="HJ587" s="211"/>
      <c r="HK587" s="211"/>
      <c r="HL587" s="211"/>
      <c r="HM587" s="211"/>
      <c r="HN587" s="195"/>
      <c r="HO587" s="195"/>
      <c r="HP587" s="195"/>
      <c r="HQ587" s="196"/>
      <c r="HR587" s="196"/>
      <c r="HS587" s="196"/>
      <c r="HT587" s="196"/>
      <c r="HU587" s="196"/>
      <c r="HV587" s="196"/>
    </row>
    <row r="588" ht="15.75" customHeight="1">
      <c r="A588" s="190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GD588" s="211"/>
      <c r="GE588" s="211"/>
      <c r="GF588" s="211"/>
      <c r="GG588" s="211"/>
      <c r="GH588" s="211"/>
      <c r="GI588" s="211"/>
      <c r="GJ588" s="211"/>
      <c r="GK588" s="211"/>
      <c r="GL588" s="211"/>
      <c r="GM588" s="211"/>
      <c r="GN588" s="211"/>
      <c r="GO588" s="211"/>
      <c r="GP588" s="211"/>
      <c r="GQ588" s="211"/>
      <c r="GR588" s="211"/>
      <c r="GS588" s="211"/>
      <c r="GT588" s="211"/>
      <c r="GU588" s="211"/>
      <c r="GV588" s="211"/>
      <c r="GW588" s="211"/>
      <c r="GX588" s="211"/>
      <c r="GY588" s="211"/>
      <c r="GZ588" s="211"/>
      <c r="HA588" s="211"/>
      <c r="HB588" s="211"/>
      <c r="HC588" s="211"/>
      <c r="HD588" s="211"/>
      <c r="HE588" s="211"/>
      <c r="HF588" s="211"/>
      <c r="HG588" s="211"/>
      <c r="HH588" s="211"/>
      <c r="HI588" s="211"/>
      <c r="HJ588" s="211"/>
      <c r="HK588" s="211"/>
      <c r="HL588" s="211"/>
      <c r="HM588" s="211"/>
      <c r="HN588" s="195"/>
      <c r="HO588" s="195"/>
      <c r="HP588" s="195"/>
      <c r="HQ588" s="196"/>
      <c r="HR588" s="196"/>
      <c r="HS588" s="196"/>
      <c r="HT588" s="196"/>
      <c r="HU588" s="196"/>
      <c r="HV588" s="196"/>
    </row>
    <row r="589" ht="15.75" customHeight="1">
      <c r="A589" s="190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GD589" s="211"/>
      <c r="GE589" s="211"/>
      <c r="GF589" s="211"/>
      <c r="GG589" s="211"/>
      <c r="GH589" s="211"/>
      <c r="GI589" s="211"/>
      <c r="GJ589" s="211"/>
      <c r="GK589" s="211"/>
      <c r="GL589" s="211"/>
      <c r="GM589" s="211"/>
      <c r="GN589" s="211"/>
      <c r="GO589" s="211"/>
      <c r="GP589" s="211"/>
      <c r="GQ589" s="211"/>
      <c r="GR589" s="211"/>
      <c r="GS589" s="211"/>
      <c r="GT589" s="211"/>
      <c r="GU589" s="211"/>
      <c r="GV589" s="211"/>
      <c r="GW589" s="211"/>
      <c r="GX589" s="211"/>
      <c r="GY589" s="211"/>
      <c r="GZ589" s="211"/>
      <c r="HA589" s="211"/>
      <c r="HB589" s="211"/>
      <c r="HC589" s="211"/>
      <c r="HD589" s="211"/>
      <c r="HE589" s="211"/>
      <c r="HF589" s="211"/>
      <c r="HG589" s="211"/>
      <c r="HH589" s="211"/>
      <c r="HI589" s="211"/>
      <c r="HJ589" s="211"/>
      <c r="HK589" s="211"/>
      <c r="HL589" s="211"/>
      <c r="HM589" s="211"/>
      <c r="HN589" s="195"/>
      <c r="HO589" s="195"/>
      <c r="HP589" s="195"/>
      <c r="HQ589" s="196"/>
      <c r="HR589" s="196"/>
      <c r="HS589" s="196"/>
      <c r="HT589" s="196"/>
      <c r="HU589" s="196"/>
      <c r="HV589" s="196"/>
    </row>
    <row r="590" ht="15.75" customHeight="1">
      <c r="A590" s="190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GD590" s="211"/>
      <c r="GE590" s="211"/>
      <c r="GF590" s="211"/>
      <c r="GG590" s="211"/>
      <c r="GH590" s="211"/>
      <c r="GI590" s="211"/>
      <c r="GJ590" s="211"/>
      <c r="GK590" s="211"/>
      <c r="GL590" s="211"/>
      <c r="GM590" s="211"/>
      <c r="GN590" s="211"/>
      <c r="GO590" s="211"/>
      <c r="GP590" s="211"/>
      <c r="GQ590" s="211"/>
      <c r="GR590" s="211"/>
      <c r="GS590" s="211"/>
      <c r="GT590" s="211"/>
      <c r="GU590" s="211"/>
      <c r="GV590" s="211"/>
      <c r="GW590" s="211"/>
      <c r="GX590" s="211"/>
      <c r="GY590" s="211"/>
      <c r="GZ590" s="211"/>
      <c r="HA590" s="211"/>
      <c r="HB590" s="211"/>
      <c r="HC590" s="211"/>
      <c r="HD590" s="211"/>
      <c r="HE590" s="211"/>
      <c r="HF590" s="211"/>
      <c r="HG590" s="211"/>
      <c r="HH590" s="211"/>
      <c r="HI590" s="211"/>
      <c r="HJ590" s="211"/>
      <c r="HK590" s="211"/>
      <c r="HL590" s="211"/>
      <c r="HM590" s="211"/>
      <c r="HN590" s="195"/>
      <c r="HO590" s="195"/>
      <c r="HP590" s="195"/>
      <c r="HQ590" s="196"/>
      <c r="HR590" s="196"/>
      <c r="HS590" s="196"/>
      <c r="HT590" s="196"/>
      <c r="HU590" s="196"/>
      <c r="HV590" s="196"/>
    </row>
    <row r="591" ht="15.75" customHeight="1">
      <c r="A591" s="190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GD591" s="211"/>
      <c r="GE591" s="211"/>
      <c r="GF591" s="211"/>
      <c r="GG591" s="211"/>
      <c r="GH591" s="211"/>
      <c r="GI591" s="211"/>
      <c r="GJ591" s="211"/>
      <c r="GK591" s="211"/>
      <c r="GL591" s="211"/>
      <c r="GM591" s="211"/>
      <c r="GN591" s="211"/>
      <c r="GO591" s="211"/>
      <c r="GP591" s="211"/>
      <c r="GQ591" s="211"/>
      <c r="GR591" s="211"/>
      <c r="GS591" s="211"/>
      <c r="GT591" s="211"/>
      <c r="GU591" s="211"/>
      <c r="GV591" s="211"/>
      <c r="GW591" s="211"/>
      <c r="GX591" s="211"/>
      <c r="GY591" s="211"/>
      <c r="GZ591" s="211"/>
      <c r="HA591" s="211"/>
      <c r="HB591" s="211"/>
      <c r="HC591" s="211"/>
      <c r="HD591" s="211"/>
      <c r="HE591" s="211"/>
      <c r="HF591" s="211"/>
      <c r="HG591" s="211"/>
      <c r="HH591" s="211"/>
      <c r="HI591" s="211"/>
      <c r="HJ591" s="211"/>
      <c r="HK591" s="211"/>
      <c r="HL591" s="211"/>
      <c r="HM591" s="211"/>
      <c r="HN591" s="195"/>
      <c r="HO591" s="195"/>
      <c r="HP591" s="195"/>
      <c r="HQ591" s="196"/>
      <c r="HR591" s="196"/>
      <c r="HS591" s="196"/>
      <c r="HT591" s="196"/>
      <c r="HU591" s="196"/>
      <c r="HV591" s="196"/>
    </row>
    <row r="592" ht="15.75" customHeight="1">
      <c r="A592" s="190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GD592" s="211"/>
      <c r="GE592" s="211"/>
      <c r="GF592" s="211"/>
      <c r="GG592" s="211"/>
      <c r="GH592" s="211"/>
      <c r="GI592" s="211"/>
      <c r="GJ592" s="211"/>
      <c r="GK592" s="211"/>
      <c r="GL592" s="211"/>
      <c r="GM592" s="211"/>
      <c r="GN592" s="211"/>
      <c r="GO592" s="211"/>
      <c r="GP592" s="211"/>
      <c r="GQ592" s="211"/>
      <c r="GR592" s="211"/>
      <c r="GS592" s="211"/>
      <c r="GT592" s="211"/>
      <c r="GU592" s="211"/>
      <c r="GV592" s="211"/>
      <c r="GW592" s="211"/>
      <c r="GX592" s="211"/>
      <c r="GY592" s="211"/>
      <c r="GZ592" s="211"/>
      <c r="HA592" s="211"/>
      <c r="HB592" s="211"/>
      <c r="HC592" s="211"/>
      <c r="HD592" s="211"/>
      <c r="HE592" s="211"/>
      <c r="HF592" s="211"/>
      <c r="HG592" s="211"/>
      <c r="HH592" s="211"/>
      <c r="HI592" s="211"/>
      <c r="HJ592" s="211"/>
      <c r="HK592" s="211"/>
      <c r="HL592" s="211"/>
      <c r="HM592" s="211"/>
      <c r="HN592" s="195"/>
      <c r="HO592" s="195"/>
      <c r="HP592" s="195"/>
      <c r="HQ592" s="196"/>
      <c r="HR592" s="196"/>
      <c r="HS592" s="196"/>
      <c r="HT592" s="196"/>
      <c r="HU592" s="196"/>
      <c r="HV592" s="196"/>
    </row>
    <row r="593" ht="15.75" customHeight="1">
      <c r="A593" s="190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GD593" s="211"/>
      <c r="GE593" s="211"/>
      <c r="GF593" s="211"/>
      <c r="GG593" s="211"/>
      <c r="GH593" s="211"/>
      <c r="GI593" s="211"/>
      <c r="GJ593" s="211"/>
      <c r="GK593" s="211"/>
      <c r="GL593" s="211"/>
      <c r="GM593" s="211"/>
      <c r="GN593" s="211"/>
      <c r="GO593" s="211"/>
      <c r="GP593" s="211"/>
      <c r="GQ593" s="211"/>
      <c r="GR593" s="211"/>
      <c r="GS593" s="211"/>
      <c r="GT593" s="211"/>
      <c r="GU593" s="211"/>
      <c r="GV593" s="211"/>
      <c r="GW593" s="211"/>
      <c r="GX593" s="211"/>
      <c r="GY593" s="211"/>
      <c r="GZ593" s="211"/>
      <c r="HA593" s="211"/>
      <c r="HB593" s="211"/>
      <c r="HC593" s="211"/>
      <c r="HD593" s="211"/>
      <c r="HE593" s="211"/>
      <c r="HF593" s="211"/>
      <c r="HG593" s="211"/>
      <c r="HH593" s="211"/>
      <c r="HI593" s="211"/>
      <c r="HJ593" s="211"/>
      <c r="HK593" s="211"/>
      <c r="HL593" s="211"/>
      <c r="HM593" s="211"/>
      <c r="HN593" s="195"/>
      <c r="HO593" s="195"/>
      <c r="HP593" s="195"/>
      <c r="HQ593" s="196"/>
      <c r="HR593" s="196"/>
      <c r="HS593" s="196"/>
      <c r="HT593" s="196"/>
      <c r="HU593" s="196"/>
      <c r="HV593" s="196"/>
    </row>
    <row r="594" ht="15.75" customHeight="1">
      <c r="A594" s="190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GD594" s="211"/>
      <c r="GE594" s="211"/>
      <c r="GF594" s="211"/>
      <c r="GG594" s="211"/>
      <c r="GH594" s="211"/>
      <c r="GI594" s="211"/>
      <c r="GJ594" s="211"/>
      <c r="GK594" s="211"/>
      <c r="GL594" s="211"/>
      <c r="GM594" s="211"/>
      <c r="GN594" s="211"/>
      <c r="GO594" s="211"/>
      <c r="GP594" s="211"/>
      <c r="GQ594" s="211"/>
      <c r="GR594" s="211"/>
      <c r="GS594" s="211"/>
      <c r="GT594" s="211"/>
      <c r="GU594" s="211"/>
      <c r="GV594" s="211"/>
      <c r="GW594" s="211"/>
      <c r="GX594" s="211"/>
      <c r="GY594" s="211"/>
      <c r="GZ594" s="211"/>
      <c r="HA594" s="211"/>
      <c r="HB594" s="211"/>
      <c r="HC594" s="211"/>
      <c r="HD594" s="211"/>
      <c r="HE594" s="211"/>
      <c r="HF594" s="211"/>
      <c r="HG594" s="211"/>
      <c r="HH594" s="211"/>
      <c r="HI594" s="211"/>
      <c r="HJ594" s="211"/>
      <c r="HK594" s="211"/>
      <c r="HL594" s="211"/>
      <c r="HM594" s="211"/>
      <c r="HN594" s="195"/>
      <c r="HO594" s="195"/>
      <c r="HP594" s="195"/>
      <c r="HQ594" s="196"/>
      <c r="HR594" s="196"/>
      <c r="HS594" s="196"/>
      <c r="HT594" s="196"/>
      <c r="HU594" s="196"/>
      <c r="HV594" s="196"/>
    </row>
    <row r="595" ht="15.75" customHeight="1">
      <c r="A595" s="190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GD595" s="211"/>
      <c r="GE595" s="211"/>
      <c r="GF595" s="211"/>
      <c r="GG595" s="211"/>
      <c r="GH595" s="211"/>
      <c r="GI595" s="211"/>
      <c r="GJ595" s="211"/>
      <c r="GK595" s="211"/>
      <c r="GL595" s="211"/>
      <c r="GM595" s="211"/>
      <c r="GN595" s="211"/>
      <c r="GO595" s="211"/>
      <c r="GP595" s="211"/>
      <c r="GQ595" s="211"/>
      <c r="GR595" s="211"/>
      <c r="GS595" s="211"/>
      <c r="GT595" s="211"/>
      <c r="GU595" s="211"/>
      <c r="GV595" s="211"/>
      <c r="GW595" s="211"/>
      <c r="GX595" s="211"/>
      <c r="GY595" s="211"/>
      <c r="GZ595" s="211"/>
      <c r="HA595" s="211"/>
      <c r="HB595" s="211"/>
      <c r="HC595" s="211"/>
      <c r="HD595" s="211"/>
      <c r="HE595" s="211"/>
      <c r="HF595" s="211"/>
      <c r="HG595" s="211"/>
      <c r="HH595" s="211"/>
      <c r="HI595" s="211"/>
      <c r="HJ595" s="211"/>
      <c r="HK595" s="211"/>
      <c r="HL595" s="211"/>
      <c r="HM595" s="211"/>
      <c r="HN595" s="195"/>
      <c r="HO595" s="195"/>
      <c r="HP595" s="195"/>
      <c r="HQ595" s="196"/>
      <c r="HR595" s="196"/>
      <c r="HS595" s="196"/>
      <c r="HT595" s="196"/>
      <c r="HU595" s="196"/>
      <c r="HV595" s="196"/>
    </row>
    <row r="596" ht="15.75" customHeight="1">
      <c r="A596" s="190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GD596" s="211"/>
      <c r="GE596" s="211"/>
      <c r="GF596" s="211"/>
      <c r="GG596" s="211"/>
      <c r="GH596" s="211"/>
      <c r="GI596" s="211"/>
      <c r="GJ596" s="211"/>
      <c r="GK596" s="211"/>
      <c r="GL596" s="211"/>
      <c r="GM596" s="211"/>
      <c r="GN596" s="211"/>
      <c r="GO596" s="211"/>
      <c r="GP596" s="211"/>
      <c r="GQ596" s="211"/>
      <c r="GR596" s="211"/>
      <c r="GS596" s="211"/>
      <c r="GT596" s="211"/>
      <c r="GU596" s="211"/>
      <c r="GV596" s="211"/>
      <c r="GW596" s="211"/>
      <c r="GX596" s="211"/>
      <c r="GY596" s="211"/>
      <c r="GZ596" s="211"/>
      <c r="HA596" s="211"/>
      <c r="HB596" s="211"/>
      <c r="HC596" s="211"/>
      <c r="HD596" s="211"/>
      <c r="HE596" s="211"/>
      <c r="HF596" s="211"/>
      <c r="HG596" s="211"/>
      <c r="HH596" s="211"/>
      <c r="HI596" s="211"/>
      <c r="HJ596" s="211"/>
      <c r="HK596" s="211"/>
      <c r="HL596" s="211"/>
      <c r="HM596" s="211"/>
      <c r="HN596" s="195"/>
      <c r="HO596" s="195"/>
      <c r="HP596" s="195"/>
      <c r="HQ596" s="196"/>
      <c r="HR596" s="196"/>
      <c r="HS596" s="196"/>
      <c r="HT596" s="196"/>
      <c r="HU596" s="196"/>
      <c r="HV596" s="196"/>
    </row>
    <row r="597" ht="15.75" customHeight="1">
      <c r="A597" s="190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GD597" s="211"/>
      <c r="GE597" s="211"/>
      <c r="GF597" s="211"/>
      <c r="GG597" s="211"/>
      <c r="GH597" s="211"/>
      <c r="GI597" s="211"/>
      <c r="GJ597" s="211"/>
      <c r="GK597" s="211"/>
      <c r="GL597" s="211"/>
      <c r="GM597" s="211"/>
      <c r="GN597" s="211"/>
      <c r="GO597" s="211"/>
      <c r="GP597" s="211"/>
      <c r="GQ597" s="211"/>
      <c r="GR597" s="211"/>
      <c r="GS597" s="211"/>
      <c r="GT597" s="211"/>
      <c r="GU597" s="211"/>
      <c r="GV597" s="211"/>
      <c r="GW597" s="211"/>
      <c r="GX597" s="211"/>
      <c r="GY597" s="211"/>
      <c r="GZ597" s="211"/>
      <c r="HA597" s="211"/>
      <c r="HB597" s="211"/>
      <c r="HC597" s="211"/>
      <c r="HD597" s="211"/>
      <c r="HE597" s="211"/>
      <c r="HF597" s="211"/>
      <c r="HG597" s="211"/>
      <c r="HH597" s="211"/>
      <c r="HI597" s="211"/>
      <c r="HJ597" s="211"/>
      <c r="HK597" s="211"/>
      <c r="HL597" s="211"/>
      <c r="HM597" s="211"/>
      <c r="HN597" s="195"/>
      <c r="HO597" s="195"/>
      <c r="HP597" s="195"/>
      <c r="HQ597" s="196"/>
      <c r="HR597" s="196"/>
      <c r="HS597" s="196"/>
      <c r="HT597" s="196"/>
      <c r="HU597" s="196"/>
      <c r="HV597" s="196"/>
    </row>
    <row r="598" ht="15.75" customHeight="1">
      <c r="A598" s="190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GD598" s="211"/>
      <c r="GE598" s="211"/>
      <c r="GF598" s="211"/>
      <c r="GG598" s="211"/>
      <c r="GH598" s="211"/>
      <c r="GI598" s="211"/>
      <c r="GJ598" s="211"/>
      <c r="GK598" s="211"/>
      <c r="GL598" s="211"/>
      <c r="GM598" s="211"/>
      <c r="GN598" s="211"/>
      <c r="GO598" s="211"/>
      <c r="GP598" s="211"/>
      <c r="GQ598" s="211"/>
      <c r="GR598" s="211"/>
      <c r="GS598" s="211"/>
      <c r="GT598" s="211"/>
      <c r="GU598" s="211"/>
      <c r="GV598" s="211"/>
      <c r="GW598" s="211"/>
      <c r="GX598" s="211"/>
      <c r="GY598" s="211"/>
      <c r="GZ598" s="211"/>
      <c r="HA598" s="211"/>
      <c r="HB598" s="211"/>
      <c r="HC598" s="211"/>
      <c r="HD598" s="211"/>
      <c r="HE598" s="211"/>
      <c r="HF598" s="211"/>
      <c r="HG598" s="211"/>
      <c r="HH598" s="211"/>
      <c r="HI598" s="211"/>
      <c r="HJ598" s="211"/>
      <c r="HK598" s="211"/>
      <c r="HL598" s="211"/>
      <c r="HM598" s="211"/>
      <c r="HN598" s="195"/>
      <c r="HO598" s="195"/>
      <c r="HP598" s="195"/>
      <c r="HQ598" s="196"/>
      <c r="HR598" s="196"/>
      <c r="HS598" s="196"/>
      <c r="HT598" s="196"/>
      <c r="HU598" s="196"/>
      <c r="HV598" s="196"/>
    </row>
    <row r="599" ht="15.75" customHeight="1">
      <c r="A599" s="190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GD599" s="211"/>
      <c r="GE599" s="211"/>
      <c r="GF599" s="211"/>
      <c r="GG599" s="211"/>
      <c r="GH599" s="211"/>
      <c r="GI599" s="211"/>
      <c r="GJ599" s="211"/>
      <c r="GK599" s="211"/>
      <c r="GL599" s="211"/>
      <c r="GM599" s="211"/>
      <c r="GN599" s="211"/>
      <c r="GO599" s="211"/>
      <c r="GP599" s="211"/>
      <c r="GQ599" s="211"/>
      <c r="GR599" s="211"/>
      <c r="GS599" s="211"/>
      <c r="GT599" s="211"/>
      <c r="GU599" s="211"/>
      <c r="GV599" s="211"/>
      <c r="GW599" s="211"/>
      <c r="GX599" s="211"/>
      <c r="GY599" s="211"/>
      <c r="GZ599" s="211"/>
      <c r="HA599" s="211"/>
      <c r="HB599" s="211"/>
      <c r="HC599" s="211"/>
      <c r="HD599" s="211"/>
      <c r="HE599" s="211"/>
      <c r="HF599" s="211"/>
      <c r="HG599" s="211"/>
      <c r="HH599" s="211"/>
      <c r="HI599" s="211"/>
      <c r="HJ599" s="211"/>
      <c r="HK599" s="211"/>
      <c r="HL599" s="211"/>
      <c r="HM599" s="211"/>
      <c r="HN599" s="195"/>
      <c r="HO599" s="195"/>
      <c r="HP599" s="195"/>
      <c r="HQ599" s="196"/>
      <c r="HR599" s="196"/>
      <c r="HS599" s="196"/>
      <c r="HT599" s="196"/>
      <c r="HU599" s="196"/>
      <c r="HV599" s="196"/>
    </row>
    <row r="600" ht="15.75" customHeight="1">
      <c r="A600" s="190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GD600" s="211"/>
      <c r="GE600" s="211"/>
      <c r="GF600" s="211"/>
      <c r="GG600" s="211"/>
      <c r="GH600" s="211"/>
      <c r="GI600" s="211"/>
      <c r="GJ600" s="211"/>
      <c r="GK600" s="211"/>
      <c r="GL600" s="211"/>
      <c r="GM600" s="211"/>
      <c r="GN600" s="211"/>
      <c r="GO600" s="211"/>
      <c r="GP600" s="211"/>
      <c r="GQ600" s="211"/>
      <c r="GR600" s="211"/>
      <c r="GS600" s="211"/>
      <c r="GT600" s="211"/>
      <c r="GU600" s="211"/>
      <c r="GV600" s="211"/>
      <c r="GW600" s="211"/>
      <c r="GX600" s="211"/>
      <c r="GY600" s="211"/>
      <c r="GZ600" s="211"/>
      <c r="HA600" s="211"/>
      <c r="HB600" s="211"/>
      <c r="HC600" s="211"/>
      <c r="HD600" s="211"/>
      <c r="HE600" s="211"/>
      <c r="HF600" s="211"/>
      <c r="HG600" s="211"/>
      <c r="HH600" s="211"/>
      <c r="HI600" s="211"/>
      <c r="HJ600" s="211"/>
      <c r="HK600" s="211"/>
      <c r="HL600" s="211"/>
      <c r="HM600" s="211"/>
      <c r="HN600" s="195"/>
      <c r="HO600" s="195"/>
      <c r="HP600" s="195"/>
      <c r="HQ600" s="196"/>
      <c r="HR600" s="196"/>
      <c r="HS600" s="196"/>
      <c r="HT600" s="196"/>
      <c r="HU600" s="196"/>
      <c r="HV600" s="196"/>
    </row>
    <row r="601" ht="15.75" customHeight="1">
      <c r="A601" s="190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GD601" s="211"/>
      <c r="GE601" s="211"/>
      <c r="GF601" s="211"/>
      <c r="GG601" s="211"/>
      <c r="GH601" s="211"/>
      <c r="GI601" s="211"/>
      <c r="GJ601" s="211"/>
      <c r="GK601" s="211"/>
      <c r="GL601" s="211"/>
      <c r="GM601" s="211"/>
      <c r="GN601" s="211"/>
      <c r="GO601" s="211"/>
      <c r="GP601" s="211"/>
      <c r="GQ601" s="211"/>
      <c r="GR601" s="211"/>
      <c r="GS601" s="211"/>
      <c r="GT601" s="211"/>
      <c r="GU601" s="211"/>
      <c r="GV601" s="211"/>
      <c r="GW601" s="211"/>
      <c r="GX601" s="211"/>
      <c r="GY601" s="211"/>
      <c r="GZ601" s="211"/>
      <c r="HA601" s="211"/>
      <c r="HB601" s="211"/>
      <c r="HC601" s="211"/>
      <c r="HD601" s="211"/>
      <c r="HE601" s="211"/>
      <c r="HF601" s="211"/>
      <c r="HG601" s="211"/>
      <c r="HH601" s="211"/>
      <c r="HI601" s="211"/>
      <c r="HJ601" s="211"/>
      <c r="HK601" s="211"/>
      <c r="HL601" s="211"/>
      <c r="HM601" s="211"/>
      <c r="HN601" s="195"/>
      <c r="HO601" s="195"/>
      <c r="HP601" s="195"/>
      <c r="HQ601" s="196"/>
      <c r="HR601" s="196"/>
      <c r="HS601" s="196"/>
      <c r="HT601" s="196"/>
      <c r="HU601" s="196"/>
      <c r="HV601" s="196"/>
    </row>
    <row r="602" ht="15.75" customHeight="1">
      <c r="A602" s="190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GD602" s="211"/>
      <c r="GE602" s="211"/>
      <c r="GF602" s="211"/>
      <c r="GG602" s="211"/>
      <c r="GH602" s="211"/>
      <c r="GI602" s="211"/>
      <c r="GJ602" s="211"/>
      <c r="GK602" s="211"/>
      <c r="GL602" s="211"/>
      <c r="GM602" s="211"/>
      <c r="GN602" s="211"/>
      <c r="GO602" s="211"/>
      <c r="GP602" s="211"/>
      <c r="GQ602" s="211"/>
      <c r="GR602" s="211"/>
      <c r="GS602" s="211"/>
      <c r="GT602" s="211"/>
      <c r="GU602" s="211"/>
      <c r="GV602" s="211"/>
      <c r="GW602" s="211"/>
      <c r="GX602" s="211"/>
      <c r="GY602" s="211"/>
      <c r="GZ602" s="211"/>
      <c r="HA602" s="211"/>
      <c r="HB602" s="211"/>
      <c r="HC602" s="211"/>
      <c r="HD602" s="211"/>
      <c r="HE602" s="211"/>
      <c r="HF602" s="211"/>
      <c r="HG602" s="211"/>
      <c r="HH602" s="211"/>
      <c r="HI602" s="211"/>
      <c r="HJ602" s="211"/>
      <c r="HK602" s="211"/>
      <c r="HL602" s="211"/>
      <c r="HM602" s="211"/>
      <c r="HN602" s="195"/>
      <c r="HO602" s="195"/>
      <c r="HP602" s="195"/>
      <c r="HQ602" s="196"/>
      <c r="HR602" s="196"/>
      <c r="HS602" s="196"/>
      <c r="HT602" s="196"/>
      <c r="HU602" s="196"/>
      <c r="HV602" s="196"/>
    </row>
    <row r="603" ht="15.75" customHeight="1">
      <c r="A603" s="190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GD603" s="211"/>
      <c r="GE603" s="211"/>
      <c r="GF603" s="211"/>
      <c r="GG603" s="211"/>
      <c r="GH603" s="211"/>
      <c r="GI603" s="211"/>
      <c r="GJ603" s="211"/>
      <c r="GK603" s="211"/>
      <c r="GL603" s="211"/>
      <c r="GM603" s="211"/>
      <c r="GN603" s="211"/>
      <c r="GO603" s="211"/>
      <c r="GP603" s="211"/>
      <c r="GQ603" s="211"/>
      <c r="GR603" s="211"/>
      <c r="GS603" s="211"/>
      <c r="GT603" s="211"/>
      <c r="GU603" s="211"/>
      <c r="GV603" s="211"/>
      <c r="GW603" s="211"/>
      <c r="GX603" s="211"/>
      <c r="GY603" s="211"/>
      <c r="GZ603" s="211"/>
      <c r="HA603" s="211"/>
      <c r="HB603" s="211"/>
      <c r="HC603" s="211"/>
      <c r="HD603" s="211"/>
      <c r="HE603" s="211"/>
      <c r="HF603" s="211"/>
      <c r="HG603" s="211"/>
      <c r="HH603" s="211"/>
      <c r="HI603" s="211"/>
      <c r="HJ603" s="211"/>
      <c r="HK603" s="211"/>
      <c r="HL603" s="211"/>
      <c r="HM603" s="211"/>
      <c r="HN603" s="195"/>
      <c r="HO603" s="195"/>
      <c r="HP603" s="195"/>
      <c r="HQ603" s="196"/>
      <c r="HR603" s="196"/>
      <c r="HS603" s="196"/>
      <c r="HT603" s="196"/>
      <c r="HU603" s="196"/>
      <c r="HV603" s="196"/>
    </row>
    <row r="604" ht="15.75" customHeight="1">
      <c r="A604" s="190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GD604" s="211"/>
      <c r="GE604" s="211"/>
      <c r="GF604" s="211"/>
      <c r="GG604" s="211"/>
      <c r="GH604" s="211"/>
      <c r="GI604" s="211"/>
      <c r="GJ604" s="211"/>
      <c r="GK604" s="211"/>
      <c r="GL604" s="211"/>
      <c r="GM604" s="211"/>
      <c r="GN604" s="211"/>
      <c r="GO604" s="211"/>
      <c r="GP604" s="211"/>
      <c r="GQ604" s="211"/>
      <c r="GR604" s="211"/>
      <c r="GS604" s="211"/>
      <c r="GT604" s="211"/>
      <c r="GU604" s="211"/>
      <c r="GV604" s="211"/>
      <c r="GW604" s="211"/>
      <c r="GX604" s="211"/>
      <c r="GY604" s="211"/>
      <c r="GZ604" s="211"/>
      <c r="HA604" s="211"/>
      <c r="HB604" s="211"/>
      <c r="HC604" s="211"/>
      <c r="HD604" s="211"/>
      <c r="HE604" s="211"/>
      <c r="HF604" s="211"/>
      <c r="HG604" s="211"/>
      <c r="HH604" s="211"/>
      <c r="HI604" s="211"/>
      <c r="HJ604" s="211"/>
      <c r="HK604" s="211"/>
      <c r="HL604" s="211"/>
      <c r="HM604" s="211"/>
      <c r="HN604" s="195"/>
      <c r="HO604" s="195"/>
      <c r="HP604" s="195"/>
      <c r="HQ604" s="196"/>
      <c r="HR604" s="196"/>
      <c r="HS604" s="196"/>
      <c r="HT604" s="196"/>
      <c r="HU604" s="196"/>
      <c r="HV604" s="196"/>
    </row>
    <row r="605" ht="15.75" customHeight="1">
      <c r="A605" s="190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GD605" s="211"/>
      <c r="GE605" s="211"/>
      <c r="GF605" s="211"/>
      <c r="GG605" s="211"/>
      <c r="GH605" s="211"/>
      <c r="GI605" s="211"/>
      <c r="GJ605" s="211"/>
      <c r="GK605" s="211"/>
      <c r="GL605" s="211"/>
      <c r="GM605" s="211"/>
      <c r="GN605" s="211"/>
      <c r="GO605" s="211"/>
      <c r="GP605" s="211"/>
      <c r="GQ605" s="211"/>
      <c r="GR605" s="211"/>
      <c r="GS605" s="211"/>
      <c r="GT605" s="211"/>
      <c r="GU605" s="211"/>
      <c r="GV605" s="211"/>
      <c r="GW605" s="211"/>
      <c r="GX605" s="211"/>
      <c r="GY605" s="211"/>
      <c r="GZ605" s="211"/>
      <c r="HA605" s="211"/>
      <c r="HB605" s="211"/>
      <c r="HC605" s="211"/>
      <c r="HD605" s="211"/>
      <c r="HE605" s="211"/>
      <c r="HF605" s="211"/>
      <c r="HG605" s="211"/>
      <c r="HH605" s="211"/>
      <c r="HI605" s="211"/>
      <c r="HJ605" s="211"/>
      <c r="HK605" s="211"/>
      <c r="HL605" s="211"/>
      <c r="HM605" s="211"/>
      <c r="HN605" s="195"/>
      <c r="HO605" s="195"/>
      <c r="HP605" s="195"/>
      <c r="HQ605" s="196"/>
      <c r="HR605" s="196"/>
      <c r="HS605" s="196"/>
      <c r="HT605" s="196"/>
      <c r="HU605" s="196"/>
      <c r="HV605" s="196"/>
    </row>
    <row r="606" ht="15.75" customHeight="1">
      <c r="A606" s="190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GD606" s="211"/>
      <c r="GE606" s="211"/>
      <c r="GF606" s="211"/>
      <c r="GG606" s="211"/>
      <c r="GH606" s="211"/>
      <c r="GI606" s="211"/>
      <c r="GJ606" s="211"/>
      <c r="GK606" s="211"/>
      <c r="GL606" s="211"/>
      <c r="GM606" s="211"/>
      <c r="GN606" s="211"/>
      <c r="GO606" s="211"/>
      <c r="GP606" s="211"/>
      <c r="GQ606" s="211"/>
      <c r="GR606" s="211"/>
      <c r="GS606" s="211"/>
      <c r="GT606" s="211"/>
      <c r="GU606" s="211"/>
      <c r="GV606" s="211"/>
      <c r="GW606" s="211"/>
      <c r="GX606" s="211"/>
      <c r="GY606" s="211"/>
      <c r="GZ606" s="211"/>
      <c r="HA606" s="211"/>
      <c r="HB606" s="211"/>
      <c r="HC606" s="211"/>
      <c r="HD606" s="211"/>
      <c r="HE606" s="211"/>
      <c r="HF606" s="211"/>
      <c r="HG606" s="211"/>
      <c r="HH606" s="211"/>
      <c r="HI606" s="211"/>
      <c r="HJ606" s="211"/>
      <c r="HK606" s="211"/>
      <c r="HL606" s="211"/>
      <c r="HM606" s="211"/>
      <c r="HN606" s="195"/>
      <c r="HO606" s="195"/>
      <c r="HP606" s="195"/>
      <c r="HQ606" s="196"/>
      <c r="HR606" s="196"/>
      <c r="HS606" s="196"/>
      <c r="HT606" s="196"/>
      <c r="HU606" s="196"/>
      <c r="HV606" s="196"/>
    </row>
    <row r="607" ht="15.75" customHeight="1">
      <c r="A607" s="190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GD607" s="211"/>
      <c r="GE607" s="211"/>
      <c r="GF607" s="211"/>
      <c r="GG607" s="211"/>
      <c r="GH607" s="211"/>
      <c r="GI607" s="211"/>
      <c r="GJ607" s="211"/>
      <c r="GK607" s="211"/>
      <c r="GL607" s="211"/>
      <c r="GM607" s="211"/>
      <c r="GN607" s="211"/>
      <c r="GO607" s="211"/>
      <c r="GP607" s="211"/>
      <c r="GQ607" s="211"/>
      <c r="GR607" s="211"/>
      <c r="GS607" s="211"/>
      <c r="GT607" s="211"/>
      <c r="GU607" s="211"/>
      <c r="GV607" s="211"/>
      <c r="GW607" s="211"/>
      <c r="GX607" s="211"/>
      <c r="GY607" s="211"/>
      <c r="GZ607" s="211"/>
      <c r="HA607" s="211"/>
      <c r="HB607" s="211"/>
      <c r="HC607" s="211"/>
      <c r="HD607" s="211"/>
      <c r="HE607" s="211"/>
      <c r="HF607" s="211"/>
      <c r="HG607" s="211"/>
      <c r="HH607" s="211"/>
      <c r="HI607" s="211"/>
      <c r="HJ607" s="211"/>
      <c r="HK607" s="211"/>
      <c r="HL607" s="211"/>
      <c r="HM607" s="211"/>
      <c r="HN607" s="195"/>
      <c r="HO607" s="195"/>
      <c r="HP607" s="195"/>
      <c r="HQ607" s="196"/>
      <c r="HR607" s="196"/>
      <c r="HS607" s="196"/>
      <c r="HT607" s="196"/>
      <c r="HU607" s="196"/>
      <c r="HV607" s="196"/>
    </row>
    <row r="608" ht="15.75" customHeight="1">
      <c r="A608" s="190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GD608" s="211"/>
      <c r="GE608" s="211"/>
      <c r="GF608" s="211"/>
      <c r="GG608" s="211"/>
      <c r="GH608" s="211"/>
      <c r="GI608" s="211"/>
      <c r="GJ608" s="211"/>
      <c r="GK608" s="211"/>
      <c r="GL608" s="211"/>
      <c r="GM608" s="211"/>
      <c r="GN608" s="211"/>
      <c r="GO608" s="211"/>
      <c r="GP608" s="211"/>
      <c r="GQ608" s="211"/>
      <c r="GR608" s="211"/>
      <c r="GS608" s="211"/>
      <c r="GT608" s="211"/>
      <c r="GU608" s="211"/>
      <c r="GV608" s="211"/>
      <c r="GW608" s="211"/>
      <c r="GX608" s="211"/>
      <c r="GY608" s="211"/>
      <c r="GZ608" s="211"/>
      <c r="HA608" s="211"/>
      <c r="HB608" s="211"/>
      <c r="HC608" s="211"/>
      <c r="HD608" s="211"/>
      <c r="HE608" s="211"/>
      <c r="HF608" s="211"/>
      <c r="HG608" s="211"/>
      <c r="HH608" s="211"/>
      <c r="HI608" s="211"/>
      <c r="HJ608" s="211"/>
      <c r="HK608" s="211"/>
      <c r="HL608" s="211"/>
      <c r="HM608" s="211"/>
      <c r="HN608" s="195"/>
      <c r="HO608" s="195"/>
      <c r="HP608" s="195"/>
      <c r="HQ608" s="196"/>
      <c r="HR608" s="196"/>
      <c r="HS608" s="196"/>
      <c r="HT608" s="196"/>
      <c r="HU608" s="196"/>
      <c r="HV608" s="196"/>
    </row>
    <row r="609" ht="15.75" customHeight="1">
      <c r="A609" s="190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GD609" s="211"/>
      <c r="GE609" s="211"/>
      <c r="GF609" s="211"/>
      <c r="GG609" s="211"/>
      <c r="GH609" s="211"/>
      <c r="GI609" s="211"/>
      <c r="GJ609" s="211"/>
      <c r="GK609" s="211"/>
      <c r="GL609" s="211"/>
      <c r="GM609" s="211"/>
      <c r="GN609" s="211"/>
      <c r="GO609" s="211"/>
      <c r="GP609" s="211"/>
      <c r="GQ609" s="211"/>
      <c r="GR609" s="211"/>
      <c r="GS609" s="211"/>
      <c r="GT609" s="211"/>
      <c r="GU609" s="211"/>
      <c r="GV609" s="211"/>
      <c r="GW609" s="211"/>
      <c r="GX609" s="211"/>
      <c r="GY609" s="211"/>
      <c r="GZ609" s="211"/>
      <c r="HA609" s="211"/>
      <c r="HB609" s="211"/>
      <c r="HC609" s="211"/>
      <c r="HD609" s="211"/>
      <c r="HE609" s="211"/>
      <c r="HF609" s="211"/>
      <c r="HG609" s="211"/>
      <c r="HH609" s="211"/>
      <c r="HI609" s="211"/>
      <c r="HJ609" s="211"/>
      <c r="HK609" s="211"/>
      <c r="HL609" s="211"/>
      <c r="HM609" s="211"/>
      <c r="HN609" s="195"/>
      <c r="HO609" s="195"/>
      <c r="HP609" s="195"/>
      <c r="HQ609" s="196"/>
      <c r="HR609" s="196"/>
      <c r="HS609" s="196"/>
      <c r="HT609" s="196"/>
      <c r="HU609" s="196"/>
      <c r="HV609" s="196"/>
    </row>
    <row r="610" ht="15.75" customHeight="1">
      <c r="A610" s="190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GD610" s="211"/>
      <c r="GE610" s="211"/>
      <c r="GF610" s="211"/>
      <c r="GG610" s="211"/>
      <c r="GH610" s="211"/>
      <c r="GI610" s="211"/>
      <c r="GJ610" s="211"/>
      <c r="GK610" s="211"/>
      <c r="GL610" s="211"/>
      <c r="GM610" s="211"/>
      <c r="GN610" s="211"/>
      <c r="GO610" s="211"/>
      <c r="GP610" s="211"/>
      <c r="GQ610" s="211"/>
      <c r="GR610" s="211"/>
      <c r="GS610" s="211"/>
      <c r="GT610" s="211"/>
      <c r="GU610" s="211"/>
      <c r="GV610" s="211"/>
      <c r="GW610" s="211"/>
      <c r="GX610" s="211"/>
      <c r="GY610" s="211"/>
      <c r="GZ610" s="211"/>
      <c r="HA610" s="211"/>
      <c r="HB610" s="211"/>
      <c r="HC610" s="211"/>
      <c r="HD610" s="211"/>
      <c r="HE610" s="211"/>
      <c r="HF610" s="211"/>
      <c r="HG610" s="211"/>
      <c r="HH610" s="211"/>
      <c r="HI610" s="211"/>
      <c r="HJ610" s="211"/>
      <c r="HK610" s="211"/>
      <c r="HL610" s="211"/>
      <c r="HM610" s="211"/>
      <c r="HN610" s="195"/>
      <c r="HO610" s="195"/>
      <c r="HP610" s="195"/>
      <c r="HQ610" s="196"/>
      <c r="HR610" s="196"/>
      <c r="HS610" s="196"/>
      <c r="HT610" s="196"/>
      <c r="HU610" s="196"/>
      <c r="HV610" s="196"/>
    </row>
    <row r="611" ht="15.75" customHeight="1">
      <c r="A611" s="190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GD611" s="211"/>
      <c r="GE611" s="211"/>
      <c r="GF611" s="211"/>
      <c r="GG611" s="211"/>
      <c r="GH611" s="211"/>
      <c r="GI611" s="211"/>
      <c r="GJ611" s="211"/>
      <c r="GK611" s="211"/>
      <c r="GL611" s="211"/>
      <c r="GM611" s="211"/>
      <c r="GN611" s="211"/>
      <c r="GO611" s="211"/>
      <c r="GP611" s="211"/>
      <c r="GQ611" s="211"/>
      <c r="GR611" s="211"/>
      <c r="GS611" s="211"/>
      <c r="GT611" s="211"/>
      <c r="GU611" s="211"/>
      <c r="GV611" s="211"/>
      <c r="GW611" s="211"/>
      <c r="GX611" s="211"/>
      <c r="GY611" s="211"/>
      <c r="GZ611" s="211"/>
      <c r="HA611" s="211"/>
      <c r="HB611" s="211"/>
      <c r="HC611" s="211"/>
      <c r="HD611" s="211"/>
      <c r="HE611" s="211"/>
      <c r="HF611" s="211"/>
      <c r="HG611" s="211"/>
      <c r="HH611" s="211"/>
      <c r="HI611" s="211"/>
      <c r="HJ611" s="211"/>
      <c r="HK611" s="211"/>
      <c r="HL611" s="211"/>
      <c r="HM611" s="211"/>
      <c r="HN611" s="195"/>
      <c r="HO611" s="195"/>
      <c r="HP611" s="195"/>
      <c r="HQ611" s="196"/>
      <c r="HR611" s="196"/>
      <c r="HS611" s="196"/>
      <c r="HT611" s="196"/>
      <c r="HU611" s="196"/>
      <c r="HV611" s="196"/>
    </row>
    <row r="612" ht="15.75" customHeight="1">
      <c r="A612" s="190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GD612" s="211"/>
      <c r="GE612" s="211"/>
      <c r="GF612" s="211"/>
      <c r="GG612" s="211"/>
      <c r="GH612" s="211"/>
      <c r="GI612" s="211"/>
      <c r="GJ612" s="211"/>
      <c r="GK612" s="211"/>
      <c r="GL612" s="211"/>
      <c r="GM612" s="211"/>
      <c r="GN612" s="211"/>
      <c r="GO612" s="211"/>
      <c r="GP612" s="211"/>
      <c r="GQ612" s="211"/>
      <c r="GR612" s="211"/>
      <c r="GS612" s="211"/>
      <c r="GT612" s="211"/>
      <c r="GU612" s="211"/>
      <c r="GV612" s="211"/>
      <c r="GW612" s="211"/>
      <c r="GX612" s="211"/>
      <c r="GY612" s="211"/>
      <c r="GZ612" s="211"/>
      <c r="HA612" s="211"/>
      <c r="HB612" s="211"/>
      <c r="HC612" s="211"/>
      <c r="HD612" s="211"/>
      <c r="HE612" s="211"/>
      <c r="HF612" s="211"/>
      <c r="HG612" s="211"/>
      <c r="HH612" s="211"/>
      <c r="HI612" s="211"/>
      <c r="HJ612" s="211"/>
      <c r="HK612" s="211"/>
      <c r="HL612" s="211"/>
      <c r="HM612" s="211"/>
      <c r="HN612" s="195"/>
      <c r="HO612" s="195"/>
      <c r="HP612" s="195"/>
      <c r="HQ612" s="196"/>
      <c r="HR612" s="196"/>
      <c r="HS612" s="196"/>
      <c r="HT612" s="196"/>
      <c r="HU612" s="196"/>
      <c r="HV612" s="196"/>
    </row>
    <row r="613" ht="15.75" customHeight="1">
      <c r="A613" s="190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GD613" s="211"/>
      <c r="GE613" s="211"/>
      <c r="GF613" s="211"/>
      <c r="GG613" s="211"/>
      <c r="GH613" s="211"/>
      <c r="GI613" s="211"/>
      <c r="GJ613" s="211"/>
      <c r="GK613" s="211"/>
      <c r="GL613" s="211"/>
      <c r="GM613" s="211"/>
      <c r="GN613" s="211"/>
      <c r="GO613" s="211"/>
      <c r="GP613" s="211"/>
      <c r="GQ613" s="211"/>
      <c r="GR613" s="211"/>
      <c r="GS613" s="211"/>
      <c r="GT613" s="211"/>
      <c r="GU613" s="211"/>
      <c r="GV613" s="211"/>
      <c r="GW613" s="211"/>
      <c r="GX613" s="211"/>
      <c r="GY613" s="211"/>
      <c r="GZ613" s="211"/>
      <c r="HA613" s="211"/>
      <c r="HB613" s="211"/>
      <c r="HC613" s="211"/>
      <c r="HD613" s="211"/>
      <c r="HE613" s="211"/>
      <c r="HF613" s="211"/>
      <c r="HG613" s="211"/>
      <c r="HH613" s="211"/>
      <c r="HI613" s="211"/>
      <c r="HJ613" s="211"/>
      <c r="HK613" s="211"/>
      <c r="HL613" s="211"/>
      <c r="HM613" s="211"/>
      <c r="HN613" s="195"/>
      <c r="HO613" s="195"/>
      <c r="HP613" s="195"/>
      <c r="HQ613" s="196"/>
      <c r="HR613" s="196"/>
      <c r="HS613" s="196"/>
      <c r="HT613" s="196"/>
      <c r="HU613" s="196"/>
      <c r="HV613" s="196"/>
    </row>
    <row r="614" ht="15.75" customHeight="1">
      <c r="A614" s="190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GD614" s="211"/>
      <c r="GE614" s="211"/>
      <c r="GF614" s="211"/>
      <c r="GG614" s="211"/>
      <c r="GH614" s="211"/>
      <c r="GI614" s="211"/>
      <c r="GJ614" s="211"/>
      <c r="GK614" s="211"/>
      <c r="GL614" s="211"/>
      <c r="GM614" s="211"/>
      <c r="GN614" s="211"/>
      <c r="GO614" s="211"/>
      <c r="GP614" s="211"/>
      <c r="GQ614" s="211"/>
      <c r="GR614" s="211"/>
      <c r="GS614" s="211"/>
      <c r="GT614" s="211"/>
      <c r="GU614" s="211"/>
      <c r="GV614" s="211"/>
      <c r="GW614" s="211"/>
      <c r="GX614" s="211"/>
      <c r="GY614" s="211"/>
      <c r="GZ614" s="211"/>
      <c r="HA614" s="211"/>
      <c r="HB614" s="211"/>
      <c r="HC614" s="211"/>
      <c r="HD614" s="211"/>
      <c r="HE614" s="211"/>
      <c r="HF614" s="211"/>
      <c r="HG614" s="211"/>
      <c r="HH614" s="211"/>
      <c r="HI614" s="211"/>
      <c r="HJ614" s="211"/>
      <c r="HK614" s="211"/>
      <c r="HL614" s="211"/>
      <c r="HM614" s="211"/>
      <c r="HN614" s="195"/>
      <c r="HO614" s="195"/>
      <c r="HP614" s="195"/>
      <c r="HQ614" s="196"/>
      <c r="HR614" s="196"/>
      <c r="HS614" s="196"/>
      <c r="HT614" s="196"/>
      <c r="HU614" s="196"/>
      <c r="HV614" s="196"/>
    </row>
    <row r="615" ht="15.75" customHeight="1">
      <c r="A615" s="190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GD615" s="211"/>
      <c r="GE615" s="211"/>
      <c r="GF615" s="211"/>
      <c r="GG615" s="211"/>
      <c r="GH615" s="211"/>
      <c r="GI615" s="211"/>
      <c r="GJ615" s="211"/>
      <c r="GK615" s="211"/>
      <c r="GL615" s="211"/>
      <c r="GM615" s="211"/>
      <c r="GN615" s="211"/>
      <c r="GO615" s="211"/>
      <c r="GP615" s="211"/>
      <c r="GQ615" s="211"/>
      <c r="GR615" s="211"/>
      <c r="GS615" s="211"/>
      <c r="GT615" s="211"/>
      <c r="GU615" s="211"/>
      <c r="GV615" s="211"/>
      <c r="GW615" s="211"/>
      <c r="GX615" s="211"/>
      <c r="GY615" s="211"/>
      <c r="GZ615" s="211"/>
      <c r="HA615" s="211"/>
      <c r="HB615" s="211"/>
      <c r="HC615" s="211"/>
      <c r="HD615" s="211"/>
      <c r="HE615" s="211"/>
      <c r="HF615" s="211"/>
      <c r="HG615" s="211"/>
      <c r="HH615" s="211"/>
      <c r="HI615" s="211"/>
      <c r="HJ615" s="211"/>
      <c r="HK615" s="211"/>
      <c r="HL615" s="211"/>
      <c r="HM615" s="211"/>
      <c r="HN615" s="195"/>
      <c r="HO615" s="195"/>
      <c r="HP615" s="195"/>
      <c r="HQ615" s="196"/>
      <c r="HR615" s="196"/>
      <c r="HS615" s="196"/>
      <c r="HT615" s="196"/>
      <c r="HU615" s="196"/>
      <c r="HV615" s="196"/>
    </row>
    <row r="616" ht="15.75" customHeight="1">
      <c r="A616" s="190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GD616" s="211"/>
      <c r="GE616" s="211"/>
      <c r="GF616" s="211"/>
      <c r="GG616" s="211"/>
      <c r="GH616" s="211"/>
      <c r="GI616" s="211"/>
      <c r="GJ616" s="211"/>
      <c r="GK616" s="211"/>
      <c r="GL616" s="211"/>
      <c r="GM616" s="211"/>
      <c r="GN616" s="211"/>
      <c r="GO616" s="211"/>
      <c r="GP616" s="211"/>
      <c r="GQ616" s="211"/>
      <c r="GR616" s="211"/>
      <c r="GS616" s="211"/>
      <c r="GT616" s="211"/>
      <c r="GU616" s="211"/>
      <c r="GV616" s="211"/>
      <c r="GW616" s="211"/>
      <c r="GX616" s="211"/>
      <c r="GY616" s="211"/>
      <c r="GZ616" s="211"/>
      <c r="HA616" s="211"/>
      <c r="HB616" s="211"/>
      <c r="HC616" s="211"/>
      <c r="HD616" s="211"/>
      <c r="HE616" s="211"/>
      <c r="HF616" s="211"/>
      <c r="HG616" s="211"/>
      <c r="HH616" s="211"/>
      <c r="HI616" s="211"/>
      <c r="HJ616" s="211"/>
      <c r="HK616" s="211"/>
      <c r="HL616" s="211"/>
      <c r="HM616" s="211"/>
      <c r="HN616" s="195"/>
      <c r="HO616" s="195"/>
      <c r="HP616" s="195"/>
      <c r="HQ616" s="196"/>
      <c r="HR616" s="196"/>
      <c r="HS616" s="196"/>
      <c r="HT616" s="196"/>
      <c r="HU616" s="196"/>
      <c r="HV616" s="196"/>
    </row>
    <row r="617" ht="15.75" customHeight="1">
      <c r="A617" s="190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GD617" s="211"/>
      <c r="GE617" s="211"/>
      <c r="GF617" s="211"/>
      <c r="GG617" s="211"/>
      <c r="GH617" s="211"/>
      <c r="GI617" s="211"/>
      <c r="GJ617" s="211"/>
      <c r="GK617" s="211"/>
      <c r="GL617" s="211"/>
      <c r="GM617" s="211"/>
      <c r="GN617" s="211"/>
      <c r="GO617" s="211"/>
      <c r="GP617" s="211"/>
      <c r="GQ617" s="211"/>
      <c r="GR617" s="211"/>
      <c r="GS617" s="211"/>
      <c r="GT617" s="211"/>
      <c r="GU617" s="211"/>
      <c r="GV617" s="211"/>
      <c r="GW617" s="211"/>
      <c r="GX617" s="211"/>
      <c r="GY617" s="211"/>
      <c r="GZ617" s="211"/>
      <c r="HA617" s="211"/>
      <c r="HB617" s="211"/>
      <c r="HC617" s="211"/>
      <c r="HD617" s="211"/>
      <c r="HE617" s="211"/>
      <c r="HF617" s="211"/>
      <c r="HG617" s="211"/>
      <c r="HH617" s="211"/>
      <c r="HI617" s="211"/>
      <c r="HJ617" s="211"/>
      <c r="HK617" s="211"/>
      <c r="HL617" s="211"/>
      <c r="HM617" s="211"/>
      <c r="HN617" s="195"/>
      <c r="HO617" s="195"/>
      <c r="HP617" s="195"/>
      <c r="HQ617" s="196"/>
      <c r="HR617" s="196"/>
      <c r="HS617" s="196"/>
      <c r="HT617" s="196"/>
      <c r="HU617" s="196"/>
      <c r="HV617" s="196"/>
    </row>
    <row r="618" ht="15.75" customHeight="1">
      <c r="A618" s="190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GD618" s="211"/>
      <c r="GE618" s="211"/>
      <c r="GF618" s="211"/>
      <c r="GG618" s="211"/>
      <c r="GH618" s="211"/>
      <c r="GI618" s="211"/>
      <c r="GJ618" s="211"/>
      <c r="GK618" s="211"/>
      <c r="GL618" s="211"/>
      <c r="GM618" s="211"/>
      <c r="GN618" s="211"/>
      <c r="GO618" s="211"/>
      <c r="GP618" s="211"/>
      <c r="GQ618" s="211"/>
      <c r="GR618" s="211"/>
      <c r="GS618" s="211"/>
      <c r="GT618" s="211"/>
      <c r="GU618" s="211"/>
      <c r="GV618" s="211"/>
      <c r="GW618" s="211"/>
      <c r="GX618" s="211"/>
      <c r="GY618" s="211"/>
      <c r="GZ618" s="211"/>
      <c r="HA618" s="211"/>
      <c r="HB618" s="211"/>
      <c r="HC618" s="211"/>
      <c r="HD618" s="211"/>
      <c r="HE618" s="211"/>
      <c r="HF618" s="211"/>
      <c r="HG618" s="211"/>
      <c r="HH618" s="211"/>
      <c r="HI618" s="211"/>
      <c r="HJ618" s="211"/>
      <c r="HK618" s="211"/>
      <c r="HL618" s="211"/>
      <c r="HM618" s="211"/>
      <c r="HN618" s="195"/>
      <c r="HO618" s="195"/>
      <c r="HP618" s="195"/>
      <c r="HQ618" s="196"/>
      <c r="HR618" s="196"/>
      <c r="HS618" s="196"/>
      <c r="HT618" s="196"/>
      <c r="HU618" s="196"/>
      <c r="HV618" s="196"/>
    </row>
    <row r="619" ht="15.75" customHeight="1">
      <c r="A619" s="190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GD619" s="211"/>
      <c r="GE619" s="211"/>
      <c r="GF619" s="211"/>
      <c r="GG619" s="211"/>
      <c r="GH619" s="211"/>
      <c r="GI619" s="211"/>
      <c r="GJ619" s="211"/>
      <c r="GK619" s="211"/>
      <c r="GL619" s="211"/>
      <c r="GM619" s="211"/>
      <c r="GN619" s="211"/>
      <c r="GO619" s="211"/>
      <c r="GP619" s="211"/>
      <c r="GQ619" s="211"/>
      <c r="GR619" s="211"/>
      <c r="GS619" s="211"/>
      <c r="GT619" s="211"/>
      <c r="GU619" s="211"/>
      <c r="GV619" s="211"/>
      <c r="GW619" s="211"/>
      <c r="GX619" s="211"/>
      <c r="GY619" s="211"/>
      <c r="GZ619" s="211"/>
      <c r="HA619" s="211"/>
      <c r="HB619" s="211"/>
      <c r="HC619" s="211"/>
      <c r="HD619" s="211"/>
      <c r="HE619" s="211"/>
      <c r="HF619" s="211"/>
      <c r="HG619" s="211"/>
      <c r="HH619" s="211"/>
      <c r="HI619" s="211"/>
      <c r="HJ619" s="211"/>
      <c r="HK619" s="211"/>
      <c r="HL619" s="211"/>
      <c r="HM619" s="211"/>
      <c r="HN619" s="195"/>
      <c r="HO619" s="195"/>
      <c r="HP619" s="195"/>
      <c r="HQ619" s="196"/>
      <c r="HR619" s="196"/>
      <c r="HS619" s="196"/>
      <c r="HT619" s="196"/>
      <c r="HU619" s="196"/>
      <c r="HV619" s="196"/>
    </row>
    <row r="620" ht="15.75" customHeight="1">
      <c r="A620" s="190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GD620" s="211"/>
      <c r="GE620" s="211"/>
      <c r="GF620" s="211"/>
      <c r="GG620" s="211"/>
      <c r="GH620" s="211"/>
      <c r="GI620" s="211"/>
      <c r="GJ620" s="211"/>
      <c r="GK620" s="211"/>
      <c r="GL620" s="211"/>
      <c r="GM620" s="211"/>
      <c r="GN620" s="211"/>
      <c r="GO620" s="211"/>
      <c r="GP620" s="211"/>
      <c r="GQ620" s="211"/>
      <c r="GR620" s="211"/>
      <c r="GS620" s="211"/>
      <c r="GT620" s="211"/>
      <c r="GU620" s="211"/>
      <c r="GV620" s="211"/>
      <c r="GW620" s="211"/>
      <c r="GX620" s="211"/>
      <c r="GY620" s="211"/>
      <c r="GZ620" s="211"/>
      <c r="HA620" s="211"/>
      <c r="HB620" s="211"/>
      <c r="HC620" s="211"/>
      <c r="HD620" s="211"/>
      <c r="HE620" s="211"/>
      <c r="HF620" s="211"/>
      <c r="HG620" s="211"/>
      <c r="HH620" s="211"/>
      <c r="HI620" s="211"/>
      <c r="HJ620" s="211"/>
      <c r="HK620" s="211"/>
      <c r="HL620" s="211"/>
      <c r="HM620" s="211"/>
      <c r="HN620" s="195"/>
      <c r="HO620" s="195"/>
      <c r="HP620" s="195"/>
      <c r="HQ620" s="196"/>
      <c r="HR620" s="196"/>
      <c r="HS620" s="196"/>
      <c r="HT620" s="196"/>
      <c r="HU620" s="196"/>
      <c r="HV620" s="196"/>
    </row>
    <row r="621" ht="15.75" customHeight="1">
      <c r="A621" s="190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GD621" s="211"/>
      <c r="GE621" s="211"/>
      <c r="GF621" s="211"/>
      <c r="GG621" s="211"/>
      <c r="GH621" s="211"/>
      <c r="GI621" s="211"/>
      <c r="GJ621" s="211"/>
      <c r="GK621" s="211"/>
      <c r="GL621" s="211"/>
      <c r="GM621" s="211"/>
      <c r="GN621" s="211"/>
      <c r="GO621" s="211"/>
      <c r="GP621" s="211"/>
      <c r="GQ621" s="211"/>
      <c r="GR621" s="211"/>
      <c r="GS621" s="211"/>
      <c r="GT621" s="211"/>
      <c r="GU621" s="211"/>
      <c r="GV621" s="211"/>
      <c r="GW621" s="211"/>
      <c r="GX621" s="211"/>
      <c r="GY621" s="211"/>
      <c r="GZ621" s="211"/>
      <c r="HA621" s="211"/>
      <c r="HB621" s="211"/>
      <c r="HC621" s="211"/>
      <c r="HD621" s="211"/>
      <c r="HE621" s="211"/>
      <c r="HF621" s="211"/>
      <c r="HG621" s="211"/>
      <c r="HH621" s="211"/>
      <c r="HI621" s="211"/>
      <c r="HJ621" s="211"/>
      <c r="HK621" s="211"/>
      <c r="HL621" s="211"/>
      <c r="HM621" s="211"/>
      <c r="HN621" s="195"/>
      <c r="HO621" s="195"/>
      <c r="HP621" s="195"/>
      <c r="HQ621" s="196"/>
      <c r="HR621" s="196"/>
      <c r="HS621" s="196"/>
      <c r="HT621" s="196"/>
      <c r="HU621" s="196"/>
      <c r="HV621" s="196"/>
    </row>
    <row r="622" ht="15.75" customHeight="1">
      <c r="A622" s="190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GD622" s="211"/>
      <c r="GE622" s="211"/>
      <c r="GF622" s="211"/>
      <c r="GG622" s="211"/>
      <c r="GH622" s="211"/>
      <c r="GI622" s="211"/>
      <c r="GJ622" s="211"/>
      <c r="GK622" s="211"/>
      <c r="GL622" s="211"/>
      <c r="GM622" s="211"/>
      <c r="GN622" s="211"/>
      <c r="GO622" s="211"/>
      <c r="GP622" s="211"/>
      <c r="GQ622" s="211"/>
      <c r="GR622" s="211"/>
      <c r="GS622" s="211"/>
      <c r="GT622" s="211"/>
      <c r="GU622" s="211"/>
      <c r="GV622" s="211"/>
      <c r="GW622" s="211"/>
      <c r="GX622" s="211"/>
      <c r="GY622" s="211"/>
      <c r="GZ622" s="211"/>
      <c r="HA622" s="211"/>
      <c r="HB622" s="211"/>
      <c r="HC622" s="211"/>
      <c r="HD622" s="211"/>
      <c r="HE622" s="211"/>
      <c r="HF622" s="211"/>
      <c r="HG622" s="211"/>
      <c r="HH622" s="211"/>
      <c r="HI622" s="211"/>
      <c r="HJ622" s="211"/>
      <c r="HK622" s="211"/>
      <c r="HL622" s="211"/>
      <c r="HM622" s="211"/>
      <c r="HN622" s="195"/>
      <c r="HO622" s="195"/>
      <c r="HP622" s="195"/>
      <c r="HQ622" s="196"/>
      <c r="HR622" s="196"/>
      <c r="HS622" s="196"/>
      <c r="HT622" s="196"/>
      <c r="HU622" s="196"/>
      <c r="HV622" s="196"/>
    </row>
    <row r="623" ht="15.75" customHeight="1">
      <c r="A623" s="190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GD623" s="211"/>
      <c r="GE623" s="211"/>
      <c r="GF623" s="211"/>
      <c r="GG623" s="211"/>
      <c r="GH623" s="211"/>
      <c r="GI623" s="211"/>
      <c r="GJ623" s="211"/>
      <c r="GK623" s="211"/>
      <c r="GL623" s="211"/>
      <c r="GM623" s="211"/>
      <c r="GN623" s="211"/>
      <c r="GO623" s="211"/>
      <c r="GP623" s="211"/>
      <c r="GQ623" s="211"/>
      <c r="GR623" s="211"/>
      <c r="GS623" s="211"/>
      <c r="GT623" s="211"/>
      <c r="GU623" s="211"/>
      <c r="GV623" s="211"/>
      <c r="GW623" s="211"/>
      <c r="GX623" s="211"/>
      <c r="GY623" s="211"/>
      <c r="GZ623" s="211"/>
      <c r="HA623" s="211"/>
      <c r="HB623" s="211"/>
      <c r="HC623" s="211"/>
      <c r="HD623" s="211"/>
      <c r="HE623" s="211"/>
      <c r="HF623" s="211"/>
      <c r="HG623" s="211"/>
      <c r="HH623" s="211"/>
      <c r="HI623" s="211"/>
      <c r="HJ623" s="211"/>
      <c r="HK623" s="211"/>
      <c r="HL623" s="211"/>
      <c r="HM623" s="211"/>
      <c r="HN623" s="195"/>
      <c r="HO623" s="195"/>
      <c r="HP623" s="195"/>
      <c r="HQ623" s="196"/>
      <c r="HR623" s="196"/>
      <c r="HS623" s="196"/>
      <c r="HT623" s="196"/>
      <c r="HU623" s="196"/>
      <c r="HV623" s="196"/>
    </row>
    <row r="624" ht="15.75" customHeight="1">
      <c r="A624" s="190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GD624" s="211"/>
      <c r="GE624" s="211"/>
      <c r="GF624" s="211"/>
      <c r="GG624" s="211"/>
      <c r="GH624" s="211"/>
      <c r="GI624" s="211"/>
      <c r="GJ624" s="211"/>
      <c r="GK624" s="211"/>
      <c r="GL624" s="211"/>
      <c r="GM624" s="211"/>
      <c r="GN624" s="211"/>
      <c r="GO624" s="211"/>
      <c r="GP624" s="211"/>
      <c r="GQ624" s="211"/>
      <c r="GR624" s="211"/>
      <c r="GS624" s="211"/>
      <c r="GT624" s="211"/>
      <c r="GU624" s="211"/>
      <c r="GV624" s="211"/>
      <c r="GW624" s="211"/>
      <c r="GX624" s="211"/>
      <c r="GY624" s="211"/>
      <c r="GZ624" s="211"/>
      <c r="HA624" s="211"/>
      <c r="HB624" s="211"/>
      <c r="HC624" s="211"/>
      <c r="HD624" s="211"/>
      <c r="HE624" s="211"/>
      <c r="HF624" s="211"/>
      <c r="HG624" s="211"/>
      <c r="HH624" s="211"/>
      <c r="HI624" s="211"/>
      <c r="HJ624" s="211"/>
      <c r="HK624" s="211"/>
      <c r="HL624" s="211"/>
      <c r="HM624" s="211"/>
      <c r="HN624" s="195"/>
      <c r="HO624" s="195"/>
      <c r="HP624" s="195"/>
      <c r="HQ624" s="196"/>
      <c r="HR624" s="196"/>
      <c r="HS624" s="196"/>
      <c r="HT624" s="196"/>
      <c r="HU624" s="196"/>
      <c r="HV624" s="196"/>
    </row>
    <row r="625" ht="15.75" customHeight="1">
      <c r="A625" s="190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GD625" s="211"/>
      <c r="GE625" s="211"/>
      <c r="GF625" s="211"/>
      <c r="GG625" s="211"/>
      <c r="GH625" s="211"/>
      <c r="GI625" s="211"/>
      <c r="GJ625" s="211"/>
      <c r="GK625" s="211"/>
      <c r="GL625" s="211"/>
      <c r="GM625" s="211"/>
      <c r="GN625" s="211"/>
      <c r="GO625" s="211"/>
      <c r="GP625" s="211"/>
      <c r="GQ625" s="211"/>
      <c r="GR625" s="211"/>
      <c r="GS625" s="211"/>
      <c r="GT625" s="211"/>
      <c r="GU625" s="211"/>
      <c r="GV625" s="211"/>
      <c r="GW625" s="211"/>
      <c r="GX625" s="211"/>
      <c r="GY625" s="211"/>
      <c r="GZ625" s="211"/>
      <c r="HA625" s="211"/>
      <c r="HB625" s="211"/>
      <c r="HC625" s="211"/>
      <c r="HD625" s="211"/>
      <c r="HE625" s="211"/>
      <c r="HF625" s="211"/>
      <c r="HG625" s="211"/>
      <c r="HH625" s="211"/>
      <c r="HI625" s="211"/>
      <c r="HJ625" s="211"/>
      <c r="HK625" s="211"/>
      <c r="HL625" s="211"/>
      <c r="HM625" s="211"/>
      <c r="HN625" s="195"/>
      <c r="HO625" s="195"/>
      <c r="HP625" s="195"/>
      <c r="HQ625" s="196"/>
      <c r="HR625" s="196"/>
      <c r="HS625" s="196"/>
      <c r="HT625" s="196"/>
      <c r="HU625" s="196"/>
      <c r="HV625" s="196"/>
    </row>
    <row r="626" ht="15.75" customHeight="1">
      <c r="A626" s="190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GD626" s="211"/>
      <c r="GE626" s="211"/>
      <c r="GF626" s="211"/>
      <c r="GG626" s="211"/>
      <c r="GH626" s="211"/>
      <c r="GI626" s="211"/>
      <c r="GJ626" s="211"/>
      <c r="GK626" s="211"/>
      <c r="GL626" s="211"/>
      <c r="GM626" s="211"/>
      <c r="GN626" s="211"/>
      <c r="GO626" s="211"/>
      <c r="GP626" s="211"/>
      <c r="GQ626" s="211"/>
      <c r="GR626" s="211"/>
      <c r="GS626" s="211"/>
      <c r="GT626" s="211"/>
      <c r="GU626" s="211"/>
      <c r="GV626" s="211"/>
      <c r="GW626" s="211"/>
      <c r="GX626" s="211"/>
      <c r="GY626" s="211"/>
      <c r="GZ626" s="211"/>
      <c r="HA626" s="211"/>
      <c r="HB626" s="211"/>
      <c r="HC626" s="211"/>
      <c r="HD626" s="211"/>
      <c r="HE626" s="211"/>
      <c r="HF626" s="211"/>
      <c r="HG626" s="211"/>
      <c r="HH626" s="211"/>
      <c r="HI626" s="211"/>
      <c r="HJ626" s="211"/>
      <c r="HK626" s="211"/>
      <c r="HL626" s="211"/>
      <c r="HM626" s="211"/>
      <c r="HN626" s="195"/>
      <c r="HO626" s="195"/>
      <c r="HP626" s="195"/>
      <c r="HQ626" s="196"/>
      <c r="HR626" s="196"/>
      <c r="HS626" s="196"/>
      <c r="HT626" s="196"/>
      <c r="HU626" s="196"/>
      <c r="HV626" s="196"/>
    </row>
    <row r="627" ht="15.75" customHeight="1">
      <c r="A627" s="190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GD627" s="211"/>
      <c r="GE627" s="211"/>
      <c r="GF627" s="211"/>
      <c r="GG627" s="211"/>
      <c r="GH627" s="211"/>
      <c r="GI627" s="211"/>
      <c r="GJ627" s="211"/>
      <c r="GK627" s="211"/>
      <c r="GL627" s="211"/>
      <c r="GM627" s="211"/>
      <c r="GN627" s="211"/>
      <c r="GO627" s="211"/>
      <c r="GP627" s="211"/>
      <c r="GQ627" s="211"/>
      <c r="GR627" s="211"/>
      <c r="GS627" s="211"/>
      <c r="GT627" s="211"/>
      <c r="GU627" s="211"/>
      <c r="GV627" s="211"/>
      <c r="GW627" s="211"/>
      <c r="GX627" s="211"/>
      <c r="GY627" s="211"/>
      <c r="GZ627" s="211"/>
      <c r="HA627" s="211"/>
      <c r="HB627" s="211"/>
      <c r="HC627" s="211"/>
      <c r="HD627" s="211"/>
      <c r="HE627" s="211"/>
      <c r="HF627" s="211"/>
      <c r="HG627" s="211"/>
      <c r="HH627" s="211"/>
      <c r="HI627" s="211"/>
      <c r="HJ627" s="211"/>
      <c r="HK627" s="211"/>
      <c r="HL627" s="211"/>
      <c r="HM627" s="211"/>
      <c r="HN627" s="195"/>
      <c r="HO627" s="195"/>
      <c r="HP627" s="195"/>
      <c r="HQ627" s="196"/>
      <c r="HR627" s="196"/>
      <c r="HS627" s="196"/>
      <c r="HT627" s="196"/>
      <c r="HU627" s="196"/>
      <c r="HV627" s="196"/>
    </row>
    <row r="628" ht="15.75" customHeight="1">
      <c r="A628" s="190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GD628" s="211"/>
      <c r="GE628" s="211"/>
      <c r="GF628" s="211"/>
      <c r="GG628" s="211"/>
      <c r="GH628" s="211"/>
      <c r="GI628" s="211"/>
      <c r="GJ628" s="211"/>
      <c r="GK628" s="211"/>
      <c r="GL628" s="211"/>
      <c r="GM628" s="211"/>
      <c r="GN628" s="211"/>
      <c r="GO628" s="211"/>
      <c r="GP628" s="211"/>
      <c r="GQ628" s="211"/>
      <c r="GR628" s="211"/>
      <c r="GS628" s="211"/>
      <c r="GT628" s="211"/>
      <c r="GU628" s="211"/>
      <c r="GV628" s="211"/>
      <c r="GW628" s="211"/>
      <c r="GX628" s="211"/>
      <c r="GY628" s="211"/>
      <c r="GZ628" s="211"/>
      <c r="HA628" s="211"/>
      <c r="HB628" s="211"/>
      <c r="HC628" s="211"/>
      <c r="HD628" s="211"/>
      <c r="HE628" s="211"/>
      <c r="HF628" s="211"/>
      <c r="HG628" s="211"/>
      <c r="HH628" s="211"/>
      <c r="HI628" s="211"/>
      <c r="HJ628" s="211"/>
      <c r="HK628" s="211"/>
      <c r="HL628" s="211"/>
      <c r="HM628" s="211"/>
      <c r="HN628" s="195"/>
      <c r="HO628" s="195"/>
      <c r="HP628" s="195"/>
      <c r="HQ628" s="196"/>
      <c r="HR628" s="196"/>
      <c r="HS628" s="196"/>
      <c r="HT628" s="196"/>
      <c r="HU628" s="196"/>
      <c r="HV628" s="196"/>
    </row>
    <row r="629" ht="15.75" customHeight="1">
      <c r="A629" s="190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GD629" s="211"/>
      <c r="GE629" s="211"/>
      <c r="GF629" s="211"/>
      <c r="GG629" s="211"/>
      <c r="GH629" s="211"/>
      <c r="GI629" s="211"/>
      <c r="GJ629" s="211"/>
      <c r="GK629" s="211"/>
      <c r="GL629" s="211"/>
      <c r="GM629" s="211"/>
      <c r="GN629" s="211"/>
      <c r="GO629" s="211"/>
      <c r="GP629" s="211"/>
      <c r="GQ629" s="211"/>
      <c r="GR629" s="211"/>
      <c r="GS629" s="211"/>
      <c r="GT629" s="211"/>
      <c r="GU629" s="211"/>
      <c r="GV629" s="211"/>
      <c r="GW629" s="211"/>
      <c r="GX629" s="211"/>
      <c r="GY629" s="211"/>
      <c r="GZ629" s="211"/>
      <c r="HA629" s="211"/>
      <c r="HB629" s="211"/>
      <c r="HC629" s="211"/>
      <c r="HD629" s="211"/>
      <c r="HE629" s="211"/>
      <c r="HF629" s="211"/>
      <c r="HG629" s="211"/>
      <c r="HH629" s="211"/>
      <c r="HI629" s="211"/>
      <c r="HJ629" s="211"/>
      <c r="HK629" s="211"/>
      <c r="HL629" s="211"/>
      <c r="HM629" s="211"/>
      <c r="HN629" s="195"/>
      <c r="HO629" s="195"/>
      <c r="HP629" s="195"/>
      <c r="HQ629" s="196"/>
      <c r="HR629" s="196"/>
      <c r="HS629" s="196"/>
      <c r="HT629" s="196"/>
      <c r="HU629" s="196"/>
      <c r="HV629" s="196"/>
    </row>
    <row r="630" ht="15.75" customHeight="1">
      <c r="A630" s="190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GD630" s="211"/>
      <c r="GE630" s="211"/>
      <c r="GF630" s="211"/>
      <c r="GG630" s="211"/>
      <c r="GH630" s="211"/>
      <c r="GI630" s="211"/>
      <c r="GJ630" s="211"/>
      <c r="GK630" s="211"/>
      <c r="GL630" s="211"/>
      <c r="GM630" s="211"/>
      <c r="GN630" s="211"/>
      <c r="GO630" s="211"/>
      <c r="GP630" s="211"/>
      <c r="GQ630" s="211"/>
      <c r="GR630" s="211"/>
      <c r="GS630" s="211"/>
      <c r="GT630" s="211"/>
      <c r="GU630" s="211"/>
      <c r="GV630" s="211"/>
      <c r="GW630" s="211"/>
      <c r="GX630" s="211"/>
      <c r="GY630" s="211"/>
      <c r="GZ630" s="211"/>
      <c r="HA630" s="211"/>
      <c r="HB630" s="211"/>
      <c r="HC630" s="211"/>
      <c r="HD630" s="211"/>
      <c r="HE630" s="211"/>
      <c r="HF630" s="211"/>
      <c r="HG630" s="211"/>
      <c r="HH630" s="211"/>
      <c r="HI630" s="211"/>
      <c r="HJ630" s="211"/>
      <c r="HK630" s="211"/>
      <c r="HL630" s="211"/>
      <c r="HM630" s="211"/>
      <c r="HN630" s="195"/>
      <c r="HO630" s="195"/>
      <c r="HP630" s="195"/>
      <c r="HQ630" s="196"/>
      <c r="HR630" s="196"/>
      <c r="HS630" s="196"/>
      <c r="HT630" s="196"/>
      <c r="HU630" s="196"/>
      <c r="HV630" s="196"/>
    </row>
    <row r="631" ht="15.75" customHeight="1">
      <c r="A631" s="190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GD631" s="211"/>
      <c r="GE631" s="211"/>
      <c r="GF631" s="211"/>
      <c r="GG631" s="211"/>
      <c r="GH631" s="211"/>
      <c r="GI631" s="211"/>
      <c r="GJ631" s="211"/>
      <c r="GK631" s="211"/>
      <c r="GL631" s="211"/>
      <c r="GM631" s="211"/>
      <c r="GN631" s="211"/>
      <c r="GO631" s="211"/>
      <c r="GP631" s="211"/>
      <c r="GQ631" s="211"/>
      <c r="GR631" s="211"/>
      <c r="GS631" s="211"/>
      <c r="GT631" s="211"/>
      <c r="GU631" s="211"/>
      <c r="GV631" s="211"/>
      <c r="GW631" s="211"/>
      <c r="GX631" s="211"/>
      <c r="GY631" s="211"/>
      <c r="GZ631" s="211"/>
      <c r="HA631" s="211"/>
      <c r="HB631" s="211"/>
      <c r="HC631" s="211"/>
      <c r="HD631" s="211"/>
      <c r="HE631" s="211"/>
      <c r="HF631" s="211"/>
      <c r="HG631" s="211"/>
      <c r="HH631" s="211"/>
      <c r="HI631" s="211"/>
      <c r="HJ631" s="211"/>
      <c r="HK631" s="211"/>
      <c r="HL631" s="211"/>
      <c r="HM631" s="211"/>
      <c r="HN631" s="195"/>
      <c r="HO631" s="195"/>
      <c r="HP631" s="195"/>
      <c r="HQ631" s="196"/>
      <c r="HR631" s="196"/>
      <c r="HS631" s="196"/>
      <c r="HT631" s="196"/>
      <c r="HU631" s="196"/>
      <c r="HV631" s="196"/>
    </row>
    <row r="632" ht="15.75" customHeight="1">
      <c r="A632" s="190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GD632" s="211"/>
      <c r="GE632" s="211"/>
      <c r="GF632" s="211"/>
      <c r="GG632" s="211"/>
      <c r="GH632" s="211"/>
      <c r="GI632" s="211"/>
      <c r="GJ632" s="211"/>
      <c r="GK632" s="211"/>
      <c r="GL632" s="211"/>
      <c r="GM632" s="211"/>
      <c r="GN632" s="211"/>
      <c r="GO632" s="211"/>
      <c r="GP632" s="211"/>
      <c r="GQ632" s="211"/>
      <c r="GR632" s="211"/>
      <c r="GS632" s="211"/>
      <c r="GT632" s="211"/>
      <c r="GU632" s="211"/>
      <c r="GV632" s="211"/>
      <c r="GW632" s="211"/>
      <c r="GX632" s="211"/>
      <c r="GY632" s="211"/>
      <c r="GZ632" s="211"/>
      <c r="HA632" s="211"/>
      <c r="HB632" s="211"/>
      <c r="HC632" s="211"/>
      <c r="HD632" s="211"/>
      <c r="HE632" s="211"/>
      <c r="HF632" s="211"/>
      <c r="HG632" s="211"/>
      <c r="HH632" s="211"/>
      <c r="HI632" s="211"/>
      <c r="HJ632" s="211"/>
      <c r="HK632" s="211"/>
      <c r="HL632" s="211"/>
      <c r="HM632" s="211"/>
      <c r="HN632" s="195"/>
      <c r="HO632" s="195"/>
      <c r="HP632" s="195"/>
      <c r="HQ632" s="196"/>
      <c r="HR632" s="196"/>
      <c r="HS632" s="196"/>
      <c r="HT632" s="196"/>
      <c r="HU632" s="196"/>
      <c r="HV632" s="196"/>
    </row>
    <row r="633" ht="15.75" customHeight="1">
      <c r="A633" s="190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GD633" s="211"/>
      <c r="GE633" s="211"/>
      <c r="GF633" s="211"/>
      <c r="GG633" s="211"/>
      <c r="GH633" s="211"/>
      <c r="GI633" s="211"/>
      <c r="GJ633" s="211"/>
      <c r="GK633" s="211"/>
      <c r="GL633" s="211"/>
      <c r="GM633" s="211"/>
      <c r="GN633" s="211"/>
      <c r="GO633" s="211"/>
      <c r="GP633" s="211"/>
      <c r="GQ633" s="211"/>
      <c r="GR633" s="211"/>
      <c r="GS633" s="211"/>
      <c r="GT633" s="211"/>
      <c r="GU633" s="211"/>
      <c r="GV633" s="211"/>
      <c r="GW633" s="211"/>
      <c r="GX633" s="211"/>
      <c r="GY633" s="211"/>
      <c r="GZ633" s="211"/>
      <c r="HA633" s="211"/>
      <c r="HB633" s="211"/>
      <c r="HC633" s="211"/>
      <c r="HD633" s="211"/>
      <c r="HE633" s="211"/>
      <c r="HF633" s="211"/>
      <c r="HG633" s="211"/>
      <c r="HH633" s="211"/>
      <c r="HI633" s="211"/>
      <c r="HJ633" s="211"/>
      <c r="HK633" s="211"/>
      <c r="HL633" s="211"/>
      <c r="HM633" s="211"/>
      <c r="HN633" s="195"/>
      <c r="HO633" s="195"/>
      <c r="HP633" s="195"/>
      <c r="HQ633" s="196"/>
      <c r="HR633" s="196"/>
      <c r="HS633" s="196"/>
      <c r="HT633" s="196"/>
      <c r="HU633" s="196"/>
      <c r="HV633" s="196"/>
    </row>
    <row r="634" ht="15.75" customHeight="1">
      <c r="A634" s="190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GD634" s="211"/>
      <c r="GE634" s="211"/>
      <c r="GF634" s="211"/>
      <c r="GG634" s="211"/>
      <c r="GH634" s="211"/>
      <c r="GI634" s="211"/>
      <c r="GJ634" s="211"/>
      <c r="GK634" s="211"/>
      <c r="GL634" s="211"/>
      <c r="GM634" s="211"/>
      <c r="GN634" s="211"/>
      <c r="GO634" s="211"/>
      <c r="GP634" s="211"/>
      <c r="GQ634" s="211"/>
      <c r="GR634" s="211"/>
      <c r="GS634" s="211"/>
      <c r="GT634" s="211"/>
      <c r="GU634" s="211"/>
      <c r="GV634" s="211"/>
      <c r="GW634" s="211"/>
      <c r="GX634" s="211"/>
      <c r="GY634" s="211"/>
      <c r="GZ634" s="211"/>
      <c r="HA634" s="211"/>
      <c r="HB634" s="211"/>
      <c r="HC634" s="211"/>
      <c r="HD634" s="211"/>
      <c r="HE634" s="211"/>
      <c r="HF634" s="211"/>
      <c r="HG634" s="211"/>
      <c r="HH634" s="211"/>
      <c r="HI634" s="211"/>
      <c r="HJ634" s="211"/>
      <c r="HK634" s="211"/>
      <c r="HL634" s="211"/>
      <c r="HM634" s="211"/>
      <c r="HN634" s="195"/>
      <c r="HO634" s="195"/>
      <c r="HP634" s="195"/>
      <c r="HQ634" s="196"/>
      <c r="HR634" s="196"/>
      <c r="HS634" s="196"/>
      <c r="HT634" s="196"/>
      <c r="HU634" s="196"/>
      <c r="HV634" s="196"/>
    </row>
    <row r="635" ht="15.75" customHeight="1">
      <c r="A635" s="190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GD635" s="211"/>
      <c r="GE635" s="211"/>
      <c r="GF635" s="211"/>
      <c r="GG635" s="211"/>
      <c r="GH635" s="211"/>
      <c r="GI635" s="211"/>
      <c r="GJ635" s="211"/>
      <c r="GK635" s="211"/>
      <c r="GL635" s="211"/>
      <c r="GM635" s="211"/>
      <c r="GN635" s="211"/>
      <c r="GO635" s="211"/>
      <c r="GP635" s="211"/>
      <c r="GQ635" s="211"/>
      <c r="GR635" s="211"/>
      <c r="GS635" s="211"/>
      <c r="GT635" s="211"/>
      <c r="GU635" s="211"/>
      <c r="GV635" s="211"/>
      <c r="GW635" s="211"/>
      <c r="GX635" s="211"/>
      <c r="GY635" s="211"/>
      <c r="GZ635" s="211"/>
      <c r="HA635" s="211"/>
      <c r="HB635" s="211"/>
      <c r="HC635" s="211"/>
      <c r="HD635" s="211"/>
      <c r="HE635" s="211"/>
      <c r="HF635" s="211"/>
      <c r="HG635" s="211"/>
      <c r="HH635" s="211"/>
      <c r="HI635" s="211"/>
      <c r="HJ635" s="211"/>
      <c r="HK635" s="211"/>
      <c r="HL635" s="211"/>
      <c r="HM635" s="211"/>
      <c r="HN635" s="195"/>
      <c r="HO635" s="195"/>
      <c r="HP635" s="195"/>
      <c r="HQ635" s="196"/>
      <c r="HR635" s="196"/>
      <c r="HS635" s="196"/>
      <c r="HT635" s="196"/>
      <c r="HU635" s="196"/>
      <c r="HV635" s="196"/>
    </row>
    <row r="636" ht="15.75" customHeight="1">
      <c r="A636" s="190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GD636" s="211"/>
      <c r="GE636" s="211"/>
      <c r="GF636" s="211"/>
      <c r="GG636" s="211"/>
      <c r="GH636" s="211"/>
      <c r="GI636" s="211"/>
      <c r="GJ636" s="211"/>
      <c r="GK636" s="211"/>
      <c r="GL636" s="211"/>
      <c r="GM636" s="211"/>
      <c r="GN636" s="211"/>
      <c r="GO636" s="211"/>
      <c r="GP636" s="211"/>
      <c r="GQ636" s="211"/>
      <c r="GR636" s="211"/>
      <c r="GS636" s="211"/>
      <c r="GT636" s="211"/>
      <c r="GU636" s="211"/>
      <c r="GV636" s="211"/>
      <c r="GW636" s="211"/>
      <c r="GX636" s="211"/>
      <c r="GY636" s="211"/>
      <c r="GZ636" s="211"/>
      <c r="HA636" s="211"/>
      <c r="HB636" s="211"/>
      <c r="HC636" s="211"/>
      <c r="HD636" s="211"/>
      <c r="HE636" s="211"/>
      <c r="HF636" s="211"/>
      <c r="HG636" s="211"/>
      <c r="HH636" s="211"/>
      <c r="HI636" s="211"/>
      <c r="HJ636" s="211"/>
      <c r="HK636" s="211"/>
      <c r="HL636" s="211"/>
      <c r="HM636" s="211"/>
      <c r="HN636" s="195"/>
      <c r="HO636" s="195"/>
      <c r="HP636" s="195"/>
      <c r="HQ636" s="196"/>
      <c r="HR636" s="196"/>
      <c r="HS636" s="196"/>
      <c r="HT636" s="196"/>
      <c r="HU636" s="196"/>
      <c r="HV636" s="196"/>
    </row>
    <row r="637" ht="15.75" customHeight="1">
      <c r="A637" s="190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GD637" s="211"/>
      <c r="GE637" s="211"/>
      <c r="GF637" s="211"/>
      <c r="GG637" s="211"/>
      <c r="GH637" s="211"/>
      <c r="GI637" s="211"/>
      <c r="GJ637" s="211"/>
      <c r="GK637" s="211"/>
      <c r="GL637" s="211"/>
      <c r="GM637" s="211"/>
      <c r="GN637" s="211"/>
      <c r="GO637" s="211"/>
      <c r="GP637" s="211"/>
      <c r="GQ637" s="211"/>
      <c r="GR637" s="211"/>
      <c r="GS637" s="211"/>
      <c r="GT637" s="211"/>
      <c r="GU637" s="211"/>
      <c r="GV637" s="211"/>
      <c r="GW637" s="211"/>
      <c r="GX637" s="211"/>
      <c r="GY637" s="211"/>
      <c r="GZ637" s="211"/>
      <c r="HA637" s="211"/>
      <c r="HB637" s="211"/>
      <c r="HC637" s="211"/>
      <c r="HD637" s="211"/>
      <c r="HE637" s="211"/>
      <c r="HF637" s="211"/>
      <c r="HG637" s="211"/>
      <c r="HH637" s="211"/>
      <c r="HI637" s="211"/>
      <c r="HJ637" s="211"/>
      <c r="HK637" s="211"/>
      <c r="HL637" s="211"/>
      <c r="HM637" s="211"/>
      <c r="HN637" s="195"/>
      <c r="HO637" s="195"/>
      <c r="HP637" s="195"/>
      <c r="HQ637" s="196"/>
      <c r="HR637" s="196"/>
      <c r="HS637" s="196"/>
      <c r="HT637" s="196"/>
      <c r="HU637" s="196"/>
      <c r="HV637" s="196"/>
    </row>
    <row r="638" ht="15.75" customHeight="1">
      <c r="A638" s="190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GD638" s="211"/>
      <c r="GE638" s="211"/>
      <c r="GF638" s="211"/>
      <c r="GG638" s="211"/>
      <c r="GH638" s="211"/>
      <c r="GI638" s="211"/>
      <c r="GJ638" s="211"/>
      <c r="GK638" s="211"/>
      <c r="GL638" s="211"/>
      <c r="GM638" s="211"/>
      <c r="GN638" s="211"/>
      <c r="GO638" s="211"/>
      <c r="GP638" s="211"/>
      <c r="GQ638" s="211"/>
      <c r="GR638" s="211"/>
      <c r="GS638" s="211"/>
      <c r="GT638" s="211"/>
      <c r="GU638" s="211"/>
      <c r="GV638" s="211"/>
      <c r="GW638" s="211"/>
      <c r="GX638" s="211"/>
      <c r="GY638" s="211"/>
      <c r="GZ638" s="211"/>
      <c r="HA638" s="211"/>
      <c r="HB638" s="211"/>
      <c r="HC638" s="211"/>
      <c r="HD638" s="211"/>
      <c r="HE638" s="211"/>
      <c r="HF638" s="211"/>
      <c r="HG638" s="211"/>
      <c r="HH638" s="211"/>
      <c r="HI638" s="211"/>
      <c r="HJ638" s="211"/>
      <c r="HK638" s="211"/>
      <c r="HL638" s="211"/>
      <c r="HM638" s="211"/>
      <c r="HN638" s="195"/>
      <c r="HO638" s="195"/>
      <c r="HP638" s="195"/>
      <c r="HQ638" s="196"/>
      <c r="HR638" s="196"/>
      <c r="HS638" s="196"/>
      <c r="HT638" s="196"/>
      <c r="HU638" s="196"/>
      <c r="HV638" s="196"/>
    </row>
    <row r="639" ht="15.75" customHeight="1">
      <c r="A639" s="190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GD639" s="211"/>
      <c r="GE639" s="211"/>
      <c r="GF639" s="211"/>
      <c r="GG639" s="211"/>
      <c r="GH639" s="211"/>
      <c r="GI639" s="211"/>
      <c r="GJ639" s="211"/>
      <c r="GK639" s="211"/>
      <c r="GL639" s="211"/>
      <c r="GM639" s="211"/>
      <c r="GN639" s="211"/>
      <c r="GO639" s="211"/>
      <c r="GP639" s="211"/>
      <c r="GQ639" s="211"/>
      <c r="GR639" s="211"/>
      <c r="GS639" s="211"/>
      <c r="GT639" s="211"/>
      <c r="GU639" s="211"/>
      <c r="GV639" s="211"/>
      <c r="GW639" s="211"/>
      <c r="GX639" s="211"/>
      <c r="GY639" s="211"/>
      <c r="GZ639" s="211"/>
      <c r="HA639" s="211"/>
      <c r="HB639" s="211"/>
      <c r="HC639" s="211"/>
      <c r="HD639" s="211"/>
      <c r="HE639" s="211"/>
      <c r="HF639" s="211"/>
      <c r="HG639" s="211"/>
      <c r="HH639" s="211"/>
      <c r="HI639" s="211"/>
      <c r="HJ639" s="211"/>
      <c r="HK639" s="211"/>
      <c r="HL639" s="211"/>
      <c r="HM639" s="211"/>
      <c r="HN639" s="195"/>
      <c r="HO639" s="195"/>
      <c r="HP639" s="195"/>
      <c r="HQ639" s="196"/>
      <c r="HR639" s="196"/>
      <c r="HS639" s="196"/>
      <c r="HT639" s="196"/>
      <c r="HU639" s="196"/>
      <c r="HV639" s="196"/>
    </row>
    <row r="640" ht="15.75" customHeight="1">
      <c r="A640" s="190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GD640" s="211"/>
      <c r="GE640" s="211"/>
      <c r="GF640" s="211"/>
      <c r="GG640" s="211"/>
      <c r="GH640" s="211"/>
      <c r="GI640" s="211"/>
      <c r="GJ640" s="211"/>
      <c r="GK640" s="211"/>
      <c r="GL640" s="211"/>
      <c r="GM640" s="211"/>
      <c r="GN640" s="211"/>
      <c r="GO640" s="211"/>
      <c r="GP640" s="211"/>
      <c r="GQ640" s="211"/>
      <c r="GR640" s="211"/>
      <c r="GS640" s="211"/>
      <c r="GT640" s="211"/>
      <c r="GU640" s="211"/>
      <c r="GV640" s="211"/>
      <c r="GW640" s="211"/>
      <c r="GX640" s="211"/>
      <c r="GY640" s="211"/>
      <c r="GZ640" s="211"/>
      <c r="HA640" s="211"/>
      <c r="HB640" s="211"/>
      <c r="HC640" s="211"/>
      <c r="HD640" s="211"/>
      <c r="HE640" s="211"/>
      <c r="HF640" s="211"/>
      <c r="HG640" s="211"/>
      <c r="HH640" s="211"/>
      <c r="HI640" s="211"/>
      <c r="HJ640" s="211"/>
      <c r="HK640" s="211"/>
      <c r="HL640" s="211"/>
      <c r="HM640" s="211"/>
      <c r="HN640" s="195"/>
      <c r="HO640" s="195"/>
      <c r="HP640" s="195"/>
      <c r="HQ640" s="196"/>
      <c r="HR640" s="196"/>
      <c r="HS640" s="196"/>
      <c r="HT640" s="196"/>
      <c r="HU640" s="196"/>
      <c r="HV640" s="196"/>
    </row>
    <row r="641" ht="15.75" customHeight="1">
      <c r="A641" s="190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GD641" s="211"/>
      <c r="GE641" s="211"/>
      <c r="GF641" s="211"/>
      <c r="GG641" s="211"/>
      <c r="GH641" s="211"/>
      <c r="GI641" s="211"/>
      <c r="GJ641" s="211"/>
      <c r="GK641" s="211"/>
      <c r="GL641" s="211"/>
      <c r="GM641" s="211"/>
      <c r="GN641" s="211"/>
      <c r="GO641" s="211"/>
      <c r="GP641" s="211"/>
      <c r="GQ641" s="211"/>
      <c r="GR641" s="211"/>
      <c r="GS641" s="211"/>
      <c r="GT641" s="211"/>
      <c r="GU641" s="211"/>
      <c r="GV641" s="211"/>
      <c r="GW641" s="211"/>
      <c r="GX641" s="211"/>
      <c r="GY641" s="211"/>
      <c r="GZ641" s="211"/>
      <c r="HA641" s="211"/>
      <c r="HB641" s="211"/>
      <c r="HC641" s="211"/>
      <c r="HD641" s="211"/>
      <c r="HE641" s="211"/>
      <c r="HF641" s="211"/>
      <c r="HG641" s="211"/>
      <c r="HH641" s="211"/>
      <c r="HI641" s="211"/>
      <c r="HJ641" s="211"/>
      <c r="HK641" s="211"/>
      <c r="HL641" s="211"/>
      <c r="HM641" s="211"/>
      <c r="HN641" s="195"/>
      <c r="HO641" s="195"/>
      <c r="HP641" s="195"/>
      <c r="HQ641" s="196"/>
      <c r="HR641" s="196"/>
      <c r="HS641" s="196"/>
      <c r="HT641" s="196"/>
      <c r="HU641" s="196"/>
      <c r="HV641" s="196"/>
    </row>
    <row r="642" ht="15.75" customHeight="1">
      <c r="A642" s="190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GD642" s="211"/>
      <c r="GE642" s="211"/>
      <c r="GF642" s="211"/>
      <c r="GG642" s="211"/>
      <c r="GH642" s="211"/>
      <c r="GI642" s="211"/>
      <c r="GJ642" s="211"/>
      <c r="GK642" s="211"/>
      <c r="GL642" s="211"/>
      <c r="GM642" s="211"/>
      <c r="GN642" s="211"/>
      <c r="GO642" s="211"/>
      <c r="GP642" s="211"/>
      <c r="GQ642" s="211"/>
      <c r="GR642" s="211"/>
      <c r="GS642" s="211"/>
      <c r="GT642" s="211"/>
      <c r="GU642" s="211"/>
      <c r="GV642" s="211"/>
      <c r="GW642" s="211"/>
      <c r="GX642" s="211"/>
      <c r="GY642" s="211"/>
      <c r="GZ642" s="211"/>
      <c r="HA642" s="211"/>
      <c r="HB642" s="211"/>
      <c r="HC642" s="211"/>
      <c r="HD642" s="211"/>
      <c r="HE642" s="211"/>
      <c r="HF642" s="211"/>
      <c r="HG642" s="211"/>
      <c r="HH642" s="211"/>
      <c r="HI642" s="211"/>
      <c r="HJ642" s="211"/>
      <c r="HK642" s="211"/>
      <c r="HL642" s="211"/>
      <c r="HM642" s="211"/>
      <c r="HN642" s="195"/>
      <c r="HO642" s="195"/>
      <c r="HP642" s="195"/>
      <c r="HQ642" s="196"/>
      <c r="HR642" s="196"/>
      <c r="HS642" s="196"/>
      <c r="HT642" s="196"/>
      <c r="HU642" s="196"/>
      <c r="HV642" s="196"/>
    </row>
    <row r="643" ht="15.75" customHeight="1">
      <c r="A643" s="190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GD643" s="211"/>
      <c r="GE643" s="211"/>
      <c r="GF643" s="211"/>
      <c r="GG643" s="211"/>
      <c r="GH643" s="211"/>
      <c r="GI643" s="211"/>
      <c r="GJ643" s="211"/>
      <c r="GK643" s="211"/>
      <c r="GL643" s="211"/>
      <c r="GM643" s="211"/>
      <c r="GN643" s="211"/>
      <c r="GO643" s="211"/>
      <c r="GP643" s="211"/>
      <c r="GQ643" s="211"/>
      <c r="GR643" s="211"/>
      <c r="GS643" s="211"/>
      <c r="GT643" s="211"/>
      <c r="GU643" s="211"/>
      <c r="GV643" s="211"/>
      <c r="GW643" s="211"/>
      <c r="GX643" s="211"/>
      <c r="GY643" s="211"/>
      <c r="GZ643" s="211"/>
      <c r="HA643" s="211"/>
      <c r="HB643" s="211"/>
      <c r="HC643" s="211"/>
      <c r="HD643" s="211"/>
      <c r="HE643" s="211"/>
      <c r="HF643" s="211"/>
      <c r="HG643" s="211"/>
      <c r="HH643" s="211"/>
      <c r="HI643" s="211"/>
      <c r="HJ643" s="211"/>
      <c r="HK643" s="211"/>
      <c r="HL643" s="211"/>
      <c r="HM643" s="211"/>
      <c r="HN643" s="195"/>
      <c r="HO643" s="195"/>
      <c r="HP643" s="195"/>
      <c r="HQ643" s="196"/>
      <c r="HR643" s="196"/>
      <c r="HS643" s="196"/>
      <c r="HT643" s="196"/>
      <c r="HU643" s="196"/>
      <c r="HV643" s="196"/>
    </row>
    <row r="644" ht="15.75" customHeight="1">
      <c r="A644" s="190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GD644" s="211"/>
      <c r="GE644" s="211"/>
      <c r="GF644" s="211"/>
      <c r="GG644" s="211"/>
      <c r="GH644" s="211"/>
      <c r="GI644" s="211"/>
      <c r="GJ644" s="211"/>
      <c r="GK644" s="211"/>
      <c r="GL644" s="211"/>
      <c r="GM644" s="211"/>
      <c r="GN644" s="211"/>
      <c r="GO644" s="211"/>
      <c r="GP644" s="211"/>
      <c r="GQ644" s="211"/>
      <c r="GR644" s="211"/>
      <c r="GS644" s="211"/>
      <c r="GT644" s="211"/>
      <c r="GU644" s="211"/>
      <c r="GV644" s="211"/>
      <c r="GW644" s="211"/>
      <c r="GX644" s="211"/>
      <c r="GY644" s="211"/>
      <c r="GZ644" s="211"/>
      <c r="HA644" s="211"/>
      <c r="HB644" s="211"/>
      <c r="HC644" s="211"/>
      <c r="HD644" s="211"/>
      <c r="HE644" s="211"/>
      <c r="HF644" s="211"/>
      <c r="HG644" s="211"/>
      <c r="HH644" s="211"/>
      <c r="HI644" s="211"/>
      <c r="HJ644" s="211"/>
      <c r="HK644" s="211"/>
      <c r="HL644" s="211"/>
      <c r="HM644" s="211"/>
      <c r="HN644" s="195"/>
      <c r="HO644" s="195"/>
      <c r="HP644" s="195"/>
      <c r="HQ644" s="196"/>
      <c r="HR644" s="196"/>
      <c r="HS644" s="196"/>
      <c r="HT644" s="196"/>
      <c r="HU644" s="196"/>
      <c r="HV644" s="196"/>
    </row>
    <row r="645" ht="15.75" customHeight="1">
      <c r="A645" s="190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GD645" s="211"/>
      <c r="GE645" s="211"/>
      <c r="GF645" s="211"/>
      <c r="GG645" s="211"/>
      <c r="GH645" s="211"/>
      <c r="GI645" s="211"/>
      <c r="GJ645" s="211"/>
      <c r="GK645" s="211"/>
      <c r="GL645" s="211"/>
      <c r="GM645" s="211"/>
      <c r="GN645" s="211"/>
      <c r="GO645" s="211"/>
      <c r="GP645" s="211"/>
      <c r="GQ645" s="211"/>
      <c r="GR645" s="211"/>
      <c r="GS645" s="211"/>
      <c r="GT645" s="211"/>
      <c r="GU645" s="211"/>
      <c r="GV645" s="211"/>
      <c r="GW645" s="211"/>
      <c r="GX645" s="211"/>
      <c r="GY645" s="211"/>
      <c r="GZ645" s="211"/>
      <c r="HA645" s="211"/>
      <c r="HB645" s="211"/>
      <c r="HC645" s="211"/>
      <c r="HD645" s="211"/>
      <c r="HE645" s="211"/>
      <c r="HF645" s="211"/>
      <c r="HG645" s="211"/>
      <c r="HH645" s="211"/>
      <c r="HI645" s="211"/>
      <c r="HJ645" s="211"/>
      <c r="HK645" s="211"/>
      <c r="HL645" s="211"/>
      <c r="HM645" s="211"/>
      <c r="HN645" s="195"/>
      <c r="HO645" s="195"/>
      <c r="HP645" s="195"/>
      <c r="HQ645" s="196"/>
      <c r="HR645" s="196"/>
      <c r="HS645" s="196"/>
      <c r="HT645" s="196"/>
      <c r="HU645" s="196"/>
      <c r="HV645" s="196"/>
    </row>
    <row r="646" ht="15.75" customHeight="1">
      <c r="A646" s="190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GD646" s="211"/>
      <c r="GE646" s="211"/>
      <c r="GF646" s="211"/>
      <c r="GG646" s="211"/>
      <c r="GH646" s="211"/>
      <c r="GI646" s="211"/>
      <c r="GJ646" s="211"/>
      <c r="GK646" s="211"/>
      <c r="GL646" s="211"/>
      <c r="GM646" s="211"/>
      <c r="GN646" s="211"/>
      <c r="GO646" s="211"/>
      <c r="GP646" s="211"/>
      <c r="GQ646" s="211"/>
      <c r="GR646" s="211"/>
      <c r="GS646" s="211"/>
      <c r="GT646" s="211"/>
      <c r="GU646" s="211"/>
      <c r="GV646" s="211"/>
      <c r="GW646" s="211"/>
      <c r="GX646" s="211"/>
      <c r="GY646" s="211"/>
      <c r="GZ646" s="211"/>
      <c r="HA646" s="211"/>
      <c r="HB646" s="211"/>
      <c r="HC646" s="211"/>
      <c r="HD646" s="211"/>
      <c r="HE646" s="211"/>
      <c r="HF646" s="211"/>
      <c r="HG646" s="211"/>
      <c r="HH646" s="211"/>
      <c r="HI646" s="211"/>
      <c r="HJ646" s="211"/>
      <c r="HK646" s="211"/>
      <c r="HL646" s="211"/>
      <c r="HM646" s="211"/>
      <c r="HN646" s="195"/>
      <c r="HO646" s="195"/>
      <c r="HP646" s="195"/>
      <c r="HQ646" s="196"/>
      <c r="HR646" s="196"/>
      <c r="HS646" s="196"/>
      <c r="HT646" s="196"/>
      <c r="HU646" s="196"/>
      <c r="HV646" s="196"/>
    </row>
    <row r="647" ht="15.75" customHeight="1">
      <c r="A647" s="190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GD647" s="211"/>
      <c r="GE647" s="211"/>
      <c r="GF647" s="211"/>
      <c r="GG647" s="211"/>
      <c r="GH647" s="211"/>
      <c r="GI647" s="211"/>
      <c r="GJ647" s="211"/>
      <c r="GK647" s="211"/>
      <c r="GL647" s="211"/>
      <c r="GM647" s="211"/>
      <c r="GN647" s="211"/>
      <c r="GO647" s="211"/>
      <c r="GP647" s="211"/>
      <c r="GQ647" s="211"/>
      <c r="GR647" s="211"/>
      <c r="GS647" s="211"/>
      <c r="GT647" s="211"/>
      <c r="GU647" s="211"/>
      <c r="GV647" s="211"/>
      <c r="GW647" s="211"/>
      <c r="GX647" s="211"/>
      <c r="GY647" s="211"/>
      <c r="GZ647" s="211"/>
      <c r="HA647" s="211"/>
      <c r="HB647" s="211"/>
      <c r="HC647" s="211"/>
      <c r="HD647" s="211"/>
      <c r="HE647" s="211"/>
      <c r="HF647" s="211"/>
      <c r="HG647" s="211"/>
      <c r="HH647" s="211"/>
      <c r="HI647" s="211"/>
      <c r="HJ647" s="211"/>
      <c r="HK647" s="211"/>
      <c r="HL647" s="211"/>
      <c r="HM647" s="211"/>
      <c r="HN647" s="195"/>
      <c r="HO647" s="195"/>
      <c r="HP647" s="195"/>
      <c r="HQ647" s="196"/>
      <c r="HR647" s="196"/>
      <c r="HS647" s="196"/>
      <c r="HT647" s="196"/>
      <c r="HU647" s="196"/>
      <c r="HV647" s="196"/>
    </row>
    <row r="648" ht="15.75" customHeight="1">
      <c r="A648" s="190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GD648" s="211"/>
      <c r="GE648" s="211"/>
      <c r="GF648" s="211"/>
      <c r="GG648" s="211"/>
      <c r="GH648" s="211"/>
      <c r="GI648" s="211"/>
      <c r="GJ648" s="211"/>
      <c r="GK648" s="211"/>
      <c r="GL648" s="211"/>
      <c r="GM648" s="211"/>
      <c r="GN648" s="211"/>
      <c r="GO648" s="211"/>
      <c r="GP648" s="211"/>
      <c r="GQ648" s="211"/>
      <c r="GR648" s="211"/>
      <c r="GS648" s="211"/>
      <c r="GT648" s="211"/>
      <c r="GU648" s="211"/>
      <c r="GV648" s="211"/>
      <c r="GW648" s="211"/>
      <c r="GX648" s="211"/>
      <c r="GY648" s="211"/>
      <c r="GZ648" s="211"/>
      <c r="HA648" s="211"/>
      <c r="HB648" s="211"/>
      <c r="HC648" s="211"/>
      <c r="HD648" s="211"/>
      <c r="HE648" s="211"/>
      <c r="HF648" s="211"/>
      <c r="HG648" s="211"/>
      <c r="HH648" s="211"/>
      <c r="HI648" s="211"/>
      <c r="HJ648" s="211"/>
      <c r="HK648" s="211"/>
      <c r="HL648" s="211"/>
      <c r="HM648" s="211"/>
      <c r="HN648" s="195"/>
      <c r="HO648" s="195"/>
      <c r="HP648" s="195"/>
      <c r="HQ648" s="196"/>
      <c r="HR648" s="196"/>
      <c r="HS648" s="196"/>
      <c r="HT648" s="196"/>
      <c r="HU648" s="196"/>
      <c r="HV648" s="196"/>
    </row>
    <row r="649" ht="15.75" customHeight="1">
      <c r="A649" s="190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GD649" s="211"/>
      <c r="GE649" s="211"/>
      <c r="GF649" s="211"/>
      <c r="GG649" s="211"/>
      <c r="GH649" s="211"/>
      <c r="GI649" s="211"/>
      <c r="GJ649" s="211"/>
      <c r="GK649" s="211"/>
      <c r="GL649" s="211"/>
      <c r="GM649" s="211"/>
      <c r="GN649" s="211"/>
      <c r="GO649" s="211"/>
      <c r="GP649" s="211"/>
      <c r="GQ649" s="211"/>
      <c r="GR649" s="211"/>
      <c r="GS649" s="211"/>
      <c r="GT649" s="211"/>
      <c r="GU649" s="211"/>
      <c r="GV649" s="211"/>
      <c r="GW649" s="211"/>
      <c r="GX649" s="211"/>
      <c r="GY649" s="211"/>
      <c r="GZ649" s="211"/>
      <c r="HA649" s="211"/>
      <c r="HB649" s="211"/>
      <c r="HC649" s="211"/>
      <c r="HD649" s="211"/>
      <c r="HE649" s="211"/>
      <c r="HF649" s="211"/>
      <c r="HG649" s="211"/>
      <c r="HH649" s="211"/>
      <c r="HI649" s="211"/>
      <c r="HJ649" s="211"/>
      <c r="HK649" s="211"/>
      <c r="HL649" s="211"/>
      <c r="HM649" s="211"/>
      <c r="HN649" s="195"/>
      <c r="HO649" s="195"/>
      <c r="HP649" s="195"/>
      <c r="HQ649" s="196"/>
      <c r="HR649" s="196"/>
      <c r="HS649" s="196"/>
      <c r="HT649" s="196"/>
      <c r="HU649" s="196"/>
      <c r="HV649" s="196"/>
    </row>
    <row r="650" ht="15.75" customHeight="1">
      <c r="A650" s="190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GD650" s="211"/>
      <c r="GE650" s="211"/>
      <c r="GF650" s="211"/>
      <c r="GG650" s="211"/>
      <c r="GH650" s="211"/>
      <c r="GI650" s="211"/>
      <c r="GJ650" s="211"/>
      <c r="GK650" s="211"/>
      <c r="GL650" s="211"/>
      <c r="GM650" s="211"/>
      <c r="GN650" s="211"/>
      <c r="GO650" s="211"/>
      <c r="GP650" s="211"/>
      <c r="GQ650" s="211"/>
      <c r="GR650" s="211"/>
      <c r="GS650" s="211"/>
      <c r="GT650" s="211"/>
      <c r="GU650" s="211"/>
      <c r="GV650" s="211"/>
      <c r="GW650" s="211"/>
      <c r="GX650" s="211"/>
      <c r="GY650" s="211"/>
      <c r="GZ650" s="211"/>
      <c r="HA650" s="211"/>
      <c r="HB650" s="211"/>
      <c r="HC650" s="211"/>
      <c r="HD650" s="211"/>
      <c r="HE650" s="211"/>
      <c r="HF650" s="211"/>
      <c r="HG650" s="211"/>
      <c r="HH650" s="211"/>
      <c r="HI650" s="211"/>
      <c r="HJ650" s="211"/>
      <c r="HK650" s="211"/>
      <c r="HL650" s="211"/>
      <c r="HM650" s="211"/>
      <c r="HN650" s="195"/>
      <c r="HO650" s="195"/>
      <c r="HP650" s="195"/>
      <c r="HQ650" s="196"/>
      <c r="HR650" s="196"/>
      <c r="HS650" s="196"/>
      <c r="HT650" s="196"/>
      <c r="HU650" s="196"/>
      <c r="HV650" s="196"/>
    </row>
    <row r="651" ht="15.75" customHeight="1">
      <c r="A651" s="190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GD651" s="211"/>
      <c r="GE651" s="211"/>
      <c r="GF651" s="211"/>
      <c r="GG651" s="211"/>
      <c r="GH651" s="211"/>
      <c r="GI651" s="211"/>
      <c r="GJ651" s="211"/>
      <c r="GK651" s="211"/>
      <c r="GL651" s="211"/>
      <c r="GM651" s="211"/>
      <c r="GN651" s="211"/>
      <c r="GO651" s="211"/>
      <c r="GP651" s="211"/>
      <c r="GQ651" s="211"/>
      <c r="GR651" s="211"/>
      <c r="GS651" s="211"/>
      <c r="GT651" s="211"/>
      <c r="GU651" s="211"/>
      <c r="GV651" s="211"/>
      <c r="GW651" s="211"/>
      <c r="GX651" s="211"/>
      <c r="GY651" s="211"/>
      <c r="GZ651" s="211"/>
      <c r="HA651" s="211"/>
      <c r="HB651" s="211"/>
      <c r="HC651" s="211"/>
      <c r="HD651" s="211"/>
      <c r="HE651" s="211"/>
      <c r="HF651" s="211"/>
      <c r="HG651" s="211"/>
      <c r="HH651" s="211"/>
      <c r="HI651" s="211"/>
      <c r="HJ651" s="211"/>
      <c r="HK651" s="211"/>
      <c r="HL651" s="211"/>
      <c r="HM651" s="211"/>
      <c r="HN651" s="195"/>
      <c r="HO651" s="195"/>
      <c r="HP651" s="195"/>
      <c r="HQ651" s="196"/>
      <c r="HR651" s="196"/>
      <c r="HS651" s="196"/>
      <c r="HT651" s="196"/>
      <c r="HU651" s="196"/>
      <c r="HV651" s="196"/>
    </row>
    <row r="652" ht="15.75" customHeight="1">
      <c r="A652" s="190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GD652" s="211"/>
      <c r="GE652" s="211"/>
      <c r="GF652" s="211"/>
      <c r="GG652" s="211"/>
      <c r="GH652" s="211"/>
      <c r="GI652" s="211"/>
      <c r="GJ652" s="211"/>
      <c r="GK652" s="211"/>
      <c r="GL652" s="211"/>
      <c r="GM652" s="211"/>
      <c r="GN652" s="211"/>
      <c r="GO652" s="211"/>
      <c r="GP652" s="211"/>
      <c r="GQ652" s="211"/>
      <c r="GR652" s="211"/>
      <c r="GS652" s="211"/>
      <c r="GT652" s="211"/>
      <c r="GU652" s="211"/>
      <c r="GV652" s="211"/>
      <c r="GW652" s="211"/>
      <c r="GX652" s="211"/>
      <c r="GY652" s="211"/>
      <c r="GZ652" s="211"/>
      <c r="HA652" s="211"/>
      <c r="HB652" s="211"/>
      <c r="HC652" s="211"/>
      <c r="HD652" s="211"/>
      <c r="HE652" s="211"/>
      <c r="HF652" s="211"/>
      <c r="HG652" s="211"/>
      <c r="HH652" s="211"/>
      <c r="HI652" s="211"/>
      <c r="HJ652" s="211"/>
      <c r="HK652" s="211"/>
      <c r="HL652" s="211"/>
      <c r="HM652" s="211"/>
      <c r="HN652" s="195"/>
      <c r="HO652" s="195"/>
      <c r="HP652" s="195"/>
      <c r="HQ652" s="196"/>
      <c r="HR652" s="196"/>
      <c r="HS652" s="196"/>
      <c r="HT652" s="196"/>
      <c r="HU652" s="196"/>
      <c r="HV652" s="196"/>
    </row>
    <row r="653" ht="15.75" customHeight="1">
      <c r="A653" s="190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GD653" s="211"/>
      <c r="GE653" s="211"/>
      <c r="GF653" s="211"/>
      <c r="GG653" s="211"/>
      <c r="GH653" s="211"/>
      <c r="GI653" s="211"/>
      <c r="GJ653" s="211"/>
      <c r="GK653" s="211"/>
      <c r="GL653" s="211"/>
      <c r="GM653" s="211"/>
      <c r="GN653" s="211"/>
      <c r="GO653" s="211"/>
      <c r="GP653" s="211"/>
      <c r="GQ653" s="211"/>
      <c r="GR653" s="211"/>
      <c r="GS653" s="211"/>
      <c r="GT653" s="211"/>
      <c r="GU653" s="211"/>
      <c r="GV653" s="211"/>
      <c r="GW653" s="211"/>
      <c r="GX653" s="211"/>
      <c r="GY653" s="211"/>
      <c r="GZ653" s="211"/>
      <c r="HA653" s="211"/>
      <c r="HB653" s="211"/>
      <c r="HC653" s="211"/>
      <c r="HD653" s="211"/>
      <c r="HE653" s="211"/>
      <c r="HF653" s="211"/>
      <c r="HG653" s="211"/>
      <c r="HH653" s="211"/>
      <c r="HI653" s="211"/>
      <c r="HJ653" s="211"/>
      <c r="HK653" s="211"/>
      <c r="HL653" s="211"/>
      <c r="HM653" s="211"/>
      <c r="HN653" s="195"/>
      <c r="HO653" s="195"/>
      <c r="HP653" s="195"/>
      <c r="HQ653" s="196"/>
      <c r="HR653" s="196"/>
      <c r="HS653" s="196"/>
      <c r="HT653" s="196"/>
      <c r="HU653" s="196"/>
      <c r="HV653" s="196"/>
    </row>
    <row r="654" ht="15.75" customHeight="1">
      <c r="A654" s="190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GD654" s="211"/>
      <c r="GE654" s="211"/>
      <c r="GF654" s="211"/>
      <c r="GG654" s="211"/>
      <c r="GH654" s="211"/>
      <c r="GI654" s="211"/>
      <c r="GJ654" s="211"/>
      <c r="GK654" s="211"/>
      <c r="GL654" s="211"/>
      <c r="GM654" s="211"/>
      <c r="GN654" s="211"/>
      <c r="GO654" s="211"/>
      <c r="GP654" s="211"/>
      <c r="GQ654" s="211"/>
      <c r="GR654" s="211"/>
      <c r="GS654" s="211"/>
      <c r="GT654" s="211"/>
      <c r="GU654" s="211"/>
      <c r="GV654" s="211"/>
      <c r="GW654" s="211"/>
      <c r="GX654" s="211"/>
      <c r="GY654" s="211"/>
      <c r="GZ654" s="211"/>
      <c r="HA654" s="211"/>
      <c r="HB654" s="211"/>
      <c r="HC654" s="211"/>
      <c r="HD654" s="211"/>
      <c r="HE654" s="211"/>
      <c r="HF654" s="211"/>
      <c r="HG654" s="211"/>
      <c r="HH654" s="211"/>
      <c r="HI654" s="211"/>
      <c r="HJ654" s="211"/>
      <c r="HK654" s="211"/>
      <c r="HL654" s="211"/>
      <c r="HM654" s="211"/>
      <c r="HN654" s="195"/>
      <c r="HO654" s="195"/>
      <c r="HP654" s="195"/>
      <c r="HQ654" s="196"/>
      <c r="HR654" s="196"/>
      <c r="HS654" s="196"/>
      <c r="HT654" s="196"/>
      <c r="HU654" s="196"/>
      <c r="HV654" s="196"/>
    </row>
    <row r="655" ht="15.75" customHeight="1">
      <c r="A655" s="190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GD655" s="211"/>
      <c r="GE655" s="211"/>
      <c r="GF655" s="211"/>
      <c r="GG655" s="211"/>
      <c r="GH655" s="211"/>
      <c r="GI655" s="211"/>
      <c r="GJ655" s="211"/>
      <c r="GK655" s="211"/>
      <c r="GL655" s="211"/>
      <c r="GM655" s="211"/>
      <c r="GN655" s="211"/>
      <c r="GO655" s="211"/>
      <c r="GP655" s="211"/>
      <c r="GQ655" s="211"/>
      <c r="GR655" s="211"/>
      <c r="GS655" s="211"/>
      <c r="GT655" s="211"/>
      <c r="GU655" s="211"/>
      <c r="GV655" s="211"/>
      <c r="GW655" s="211"/>
      <c r="GX655" s="211"/>
      <c r="GY655" s="211"/>
      <c r="GZ655" s="211"/>
      <c r="HA655" s="211"/>
      <c r="HB655" s="211"/>
      <c r="HC655" s="211"/>
      <c r="HD655" s="211"/>
      <c r="HE655" s="211"/>
      <c r="HF655" s="211"/>
      <c r="HG655" s="211"/>
      <c r="HH655" s="211"/>
      <c r="HI655" s="211"/>
      <c r="HJ655" s="211"/>
      <c r="HK655" s="211"/>
      <c r="HL655" s="211"/>
      <c r="HM655" s="211"/>
      <c r="HN655" s="195"/>
      <c r="HO655" s="195"/>
      <c r="HP655" s="195"/>
      <c r="HQ655" s="196"/>
      <c r="HR655" s="196"/>
      <c r="HS655" s="196"/>
      <c r="HT655" s="196"/>
      <c r="HU655" s="196"/>
      <c r="HV655" s="196"/>
    </row>
    <row r="656" ht="15.75" customHeight="1">
      <c r="A656" s="190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GD656" s="211"/>
      <c r="GE656" s="211"/>
      <c r="GF656" s="211"/>
      <c r="GG656" s="211"/>
      <c r="GH656" s="211"/>
      <c r="GI656" s="211"/>
      <c r="GJ656" s="211"/>
      <c r="GK656" s="211"/>
      <c r="GL656" s="211"/>
      <c r="GM656" s="211"/>
      <c r="GN656" s="211"/>
      <c r="GO656" s="211"/>
      <c r="GP656" s="211"/>
      <c r="GQ656" s="211"/>
      <c r="GR656" s="211"/>
      <c r="GS656" s="211"/>
      <c r="GT656" s="211"/>
      <c r="GU656" s="211"/>
      <c r="GV656" s="211"/>
      <c r="GW656" s="211"/>
      <c r="GX656" s="211"/>
      <c r="GY656" s="211"/>
      <c r="GZ656" s="211"/>
      <c r="HA656" s="211"/>
      <c r="HB656" s="211"/>
      <c r="HC656" s="211"/>
      <c r="HD656" s="211"/>
      <c r="HE656" s="211"/>
      <c r="HF656" s="211"/>
      <c r="HG656" s="211"/>
      <c r="HH656" s="211"/>
      <c r="HI656" s="211"/>
      <c r="HJ656" s="211"/>
      <c r="HK656" s="211"/>
      <c r="HL656" s="211"/>
      <c r="HM656" s="211"/>
      <c r="HN656" s="195"/>
      <c r="HO656" s="195"/>
      <c r="HP656" s="195"/>
      <c r="HQ656" s="196"/>
      <c r="HR656" s="196"/>
      <c r="HS656" s="196"/>
      <c r="HT656" s="196"/>
      <c r="HU656" s="196"/>
      <c r="HV656" s="196"/>
    </row>
    <row r="657" ht="15.75" customHeight="1">
      <c r="A657" s="190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GD657" s="211"/>
      <c r="GE657" s="211"/>
      <c r="GF657" s="211"/>
      <c r="GG657" s="211"/>
      <c r="GH657" s="211"/>
      <c r="GI657" s="211"/>
      <c r="GJ657" s="211"/>
      <c r="GK657" s="211"/>
      <c r="GL657" s="211"/>
      <c r="GM657" s="211"/>
      <c r="GN657" s="211"/>
      <c r="GO657" s="211"/>
      <c r="GP657" s="211"/>
      <c r="GQ657" s="211"/>
      <c r="GR657" s="211"/>
      <c r="GS657" s="211"/>
      <c r="GT657" s="211"/>
      <c r="GU657" s="211"/>
      <c r="GV657" s="211"/>
      <c r="GW657" s="211"/>
      <c r="GX657" s="211"/>
      <c r="GY657" s="211"/>
      <c r="GZ657" s="211"/>
      <c r="HA657" s="211"/>
      <c r="HB657" s="211"/>
      <c r="HC657" s="211"/>
      <c r="HD657" s="211"/>
      <c r="HE657" s="211"/>
      <c r="HF657" s="211"/>
      <c r="HG657" s="211"/>
      <c r="HH657" s="211"/>
      <c r="HI657" s="211"/>
      <c r="HJ657" s="211"/>
      <c r="HK657" s="211"/>
      <c r="HL657" s="211"/>
      <c r="HM657" s="211"/>
      <c r="HN657" s="195"/>
      <c r="HO657" s="195"/>
      <c r="HP657" s="195"/>
      <c r="HQ657" s="196"/>
      <c r="HR657" s="196"/>
      <c r="HS657" s="196"/>
      <c r="HT657" s="196"/>
      <c r="HU657" s="196"/>
      <c r="HV657" s="196"/>
    </row>
    <row r="658" ht="15.75" customHeight="1">
      <c r="A658" s="190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GD658" s="211"/>
      <c r="GE658" s="211"/>
      <c r="GF658" s="211"/>
      <c r="GG658" s="211"/>
      <c r="GH658" s="211"/>
      <c r="GI658" s="211"/>
      <c r="GJ658" s="211"/>
      <c r="GK658" s="211"/>
      <c r="GL658" s="211"/>
      <c r="GM658" s="211"/>
      <c r="GN658" s="211"/>
      <c r="GO658" s="211"/>
      <c r="GP658" s="211"/>
      <c r="GQ658" s="211"/>
      <c r="GR658" s="211"/>
      <c r="GS658" s="211"/>
      <c r="GT658" s="211"/>
      <c r="GU658" s="211"/>
      <c r="GV658" s="211"/>
      <c r="GW658" s="211"/>
      <c r="GX658" s="211"/>
      <c r="GY658" s="211"/>
      <c r="GZ658" s="211"/>
      <c r="HA658" s="211"/>
      <c r="HB658" s="211"/>
      <c r="HC658" s="211"/>
      <c r="HD658" s="211"/>
      <c r="HE658" s="211"/>
      <c r="HF658" s="211"/>
      <c r="HG658" s="211"/>
      <c r="HH658" s="211"/>
      <c r="HI658" s="211"/>
      <c r="HJ658" s="211"/>
      <c r="HK658" s="211"/>
      <c r="HL658" s="211"/>
      <c r="HM658" s="211"/>
      <c r="HN658" s="195"/>
      <c r="HO658" s="195"/>
      <c r="HP658" s="195"/>
      <c r="HQ658" s="196"/>
      <c r="HR658" s="196"/>
      <c r="HS658" s="196"/>
      <c r="HT658" s="196"/>
      <c r="HU658" s="196"/>
      <c r="HV658" s="196"/>
    </row>
    <row r="659" ht="15.75" customHeight="1">
      <c r="A659" s="190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GD659" s="211"/>
      <c r="GE659" s="211"/>
      <c r="GF659" s="211"/>
      <c r="GG659" s="211"/>
      <c r="GH659" s="211"/>
      <c r="GI659" s="211"/>
      <c r="GJ659" s="211"/>
      <c r="GK659" s="211"/>
      <c r="GL659" s="211"/>
      <c r="GM659" s="211"/>
      <c r="GN659" s="211"/>
      <c r="GO659" s="211"/>
      <c r="GP659" s="211"/>
      <c r="GQ659" s="211"/>
      <c r="GR659" s="211"/>
      <c r="GS659" s="211"/>
      <c r="GT659" s="211"/>
      <c r="GU659" s="211"/>
      <c r="GV659" s="211"/>
      <c r="GW659" s="211"/>
      <c r="GX659" s="211"/>
      <c r="GY659" s="211"/>
      <c r="GZ659" s="211"/>
      <c r="HA659" s="211"/>
      <c r="HB659" s="211"/>
      <c r="HC659" s="211"/>
      <c r="HD659" s="211"/>
      <c r="HE659" s="211"/>
      <c r="HF659" s="211"/>
      <c r="HG659" s="211"/>
      <c r="HH659" s="211"/>
      <c r="HI659" s="211"/>
      <c r="HJ659" s="211"/>
      <c r="HK659" s="211"/>
      <c r="HL659" s="211"/>
      <c r="HM659" s="211"/>
      <c r="HN659" s="195"/>
      <c r="HO659" s="195"/>
      <c r="HP659" s="195"/>
      <c r="HQ659" s="196"/>
      <c r="HR659" s="196"/>
      <c r="HS659" s="196"/>
      <c r="HT659" s="196"/>
      <c r="HU659" s="196"/>
      <c r="HV659" s="196"/>
    </row>
    <row r="660" ht="15.75" customHeight="1">
      <c r="A660" s="190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GD660" s="211"/>
      <c r="GE660" s="211"/>
      <c r="GF660" s="211"/>
      <c r="GG660" s="211"/>
      <c r="GH660" s="211"/>
      <c r="GI660" s="211"/>
      <c r="GJ660" s="211"/>
      <c r="GK660" s="211"/>
      <c r="GL660" s="211"/>
      <c r="GM660" s="211"/>
      <c r="GN660" s="211"/>
      <c r="GO660" s="211"/>
      <c r="GP660" s="211"/>
      <c r="GQ660" s="211"/>
      <c r="GR660" s="211"/>
      <c r="GS660" s="211"/>
      <c r="GT660" s="211"/>
      <c r="GU660" s="211"/>
      <c r="GV660" s="211"/>
      <c r="GW660" s="211"/>
      <c r="GX660" s="211"/>
      <c r="GY660" s="211"/>
      <c r="GZ660" s="211"/>
      <c r="HA660" s="211"/>
      <c r="HB660" s="211"/>
      <c r="HC660" s="211"/>
      <c r="HD660" s="211"/>
      <c r="HE660" s="211"/>
      <c r="HF660" s="211"/>
      <c r="HG660" s="211"/>
      <c r="HH660" s="211"/>
      <c r="HI660" s="211"/>
      <c r="HJ660" s="211"/>
      <c r="HK660" s="211"/>
      <c r="HL660" s="211"/>
      <c r="HM660" s="211"/>
      <c r="HN660" s="195"/>
      <c r="HO660" s="195"/>
      <c r="HP660" s="195"/>
      <c r="HQ660" s="196"/>
      <c r="HR660" s="196"/>
      <c r="HS660" s="196"/>
      <c r="HT660" s="196"/>
      <c r="HU660" s="196"/>
      <c r="HV660" s="196"/>
    </row>
    <row r="661" ht="15.75" customHeight="1">
      <c r="A661" s="190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GD661" s="211"/>
      <c r="GE661" s="211"/>
      <c r="GF661" s="211"/>
      <c r="GG661" s="211"/>
      <c r="GH661" s="211"/>
      <c r="GI661" s="211"/>
      <c r="GJ661" s="211"/>
      <c r="GK661" s="211"/>
      <c r="GL661" s="211"/>
      <c r="GM661" s="211"/>
      <c r="GN661" s="211"/>
      <c r="GO661" s="211"/>
      <c r="GP661" s="211"/>
      <c r="GQ661" s="211"/>
      <c r="GR661" s="211"/>
      <c r="GS661" s="211"/>
      <c r="GT661" s="211"/>
      <c r="GU661" s="211"/>
      <c r="GV661" s="211"/>
      <c r="GW661" s="211"/>
      <c r="GX661" s="211"/>
      <c r="GY661" s="211"/>
      <c r="GZ661" s="211"/>
      <c r="HA661" s="211"/>
      <c r="HB661" s="211"/>
      <c r="HC661" s="211"/>
      <c r="HD661" s="211"/>
      <c r="HE661" s="211"/>
      <c r="HF661" s="211"/>
      <c r="HG661" s="211"/>
      <c r="HH661" s="211"/>
      <c r="HI661" s="211"/>
      <c r="HJ661" s="211"/>
      <c r="HK661" s="211"/>
      <c r="HL661" s="211"/>
      <c r="HM661" s="211"/>
      <c r="HN661" s="195"/>
      <c r="HO661" s="195"/>
      <c r="HP661" s="195"/>
      <c r="HQ661" s="196"/>
      <c r="HR661" s="196"/>
      <c r="HS661" s="196"/>
      <c r="HT661" s="196"/>
      <c r="HU661" s="196"/>
      <c r="HV661" s="196"/>
    </row>
    <row r="662" ht="15.75" customHeight="1">
      <c r="A662" s="190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GD662" s="211"/>
      <c r="GE662" s="211"/>
      <c r="GF662" s="211"/>
      <c r="GG662" s="211"/>
      <c r="GH662" s="211"/>
      <c r="GI662" s="211"/>
      <c r="GJ662" s="211"/>
      <c r="GK662" s="211"/>
      <c r="GL662" s="211"/>
      <c r="GM662" s="211"/>
      <c r="GN662" s="211"/>
      <c r="GO662" s="211"/>
      <c r="GP662" s="211"/>
      <c r="GQ662" s="211"/>
      <c r="GR662" s="211"/>
      <c r="GS662" s="211"/>
      <c r="GT662" s="211"/>
      <c r="GU662" s="211"/>
      <c r="GV662" s="211"/>
      <c r="GW662" s="211"/>
      <c r="GX662" s="211"/>
      <c r="GY662" s="211"/>
      <c r="GZ662" s="211"/>
      <c r="HA662" s="211"/>
      <c r="HB662" s="211"/>
      <c r="HC662" s="211"/>
      <c r="HD662" s="211"/>
      <c r="HE662" s="211"/>
      <c r="HF662" s="211"/>
      <c r="HG662" s="211"/>
      <c r="HH662" s="211"/>
      <c r="HI662" s="211"/>
      <c r="HJ662" s="211"/>
      <c r="HK662" s="211"/>
      <c r="HL662" s="211"/>
      <c r="HM662" s="211"/>
      <c r="HN662" s="195"/>
      <c r="HO662" s="195"/>
      <c r="HP662" s="195"/>
      <c r="HQ662" s="196"/>
      <c r="HR662" s="196"/>
      <c r="HS662" s="196"/>
      <c r="HT662" s="196"/>
      <c r="HU662" s="196"/>
      <c r="HV662" s="196"/>
    </row>
    <row r="663" ht="15.75" customHeight="1">
      <c r="A663" s="190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GD663" s="211"/>
      <c r="GE663" s="211"/>
      <c r="GF663" s="211"/>
      <c r="GG663" s="211"/>
      <c r="GH663" s="211"/>
      <c r="GI663" s="211"/>
      <c r="GJ663" s="211"/>
      <c r="GK663" s="211"/>
      <c r="GL663" s="211"/>
      <c r="GM663" s="211"/>
      <c r="GN663" s="211"/>
      <c r="GO663" s="211"/>
      <c r="GP663" s="211"/>
      <c r="GQ663" s="211"/>
      <c r="GR663" s="211"/>
      <c r="GS663" s="211"/>
      <c r="GT663" s="211"/>
      <c r="GU663" s="211"/>
      <c r="GV663" s="211"/>
      <c r="GW663" s="211"/>
      <c r="GX663" s="211"/>
      <c r="GY663" s="211"/>
      <c r="GZ663" s="211"/>
      <c r="HA663" s="211"/>
      <c r="HB663" s="211"/>
      <c r="HC663" s="211"/>
      <c r="HD663" s="211"/>
      <c r="HE663" s="211"/>
      <c r="HF663" s="211"/>
      <c r="HG663" s="211"/>
      <c r="HH663" s="211"/>
      <c r="HI663" s="211"/>
      <c r="HJ663" s="211"/>
      <c r="HK663" s="211"/>
      <c r="HL663" s="211"/>
      <c r="HM663" s="211"/>
      <c r="HN663" s="195"/>
      <c r="HO663" s="195"/>
      <c r="HP663" s="195"/>
      <c r="HQ663" s="196"/>
      <c r="HR663" s="196"/>
      <c r="HS663" s="196"/>
      <c r="HT663" s="196"/>
      <c r="HU663" s="196"/>
      <c r="HV663" s="196"/>
    </row>
    <row r="664" ht="15.75" customHeight="1">
      <c r="A664" s="190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GD664" s="211"/>
      <c r="GE664" s="211"/>
      <c r="GF664" s="211"/>
      <c r="GG664" s="211"/>
      <c r="GH664" s="211"/>
      <c r="GI664" s="211"/>
      <c r="GJ664" s="211"/>
      <c r="GK664" s="211"/>
      <c r="GL664" s="211"/>
      <c r="GM664" s="211"/>
      <c r="GN664" s="211"/>
      <c r="GO664" s="211"/>
      <c r="GP664" s="211"/>
      <c r="GQ664" s="211"/>
      <c r="GR664" s="211"/>
      <c r="GS664" s="211"/>
      <c r="GT664" s="211"/>
      <c r="GU664" s="211"/>
      <c r="GV664" s="211"/>
      <c r="GW664" s="211"/>
      <c r="GX664" s="211"/>
      <c r="GY664" s="211"/>
      <c r="GZ664" s="211"/>
      <c r="HA664" s="211"/>
      <c r="HB664" s="211"/>
      <c r="HC664" s="211"/>
      <c r="HD664" s="211"/>
      <c r="HE664" s="211"/>
      <c r="HF664" s="211"/>
      <c r="HG664" s="211"/>
      <c r="HH664" s="211"/>
      <c r="HI664" s="211"/>
      <c r="HJ664" s="211"/>
      <c r="HK664" s="211"/>
      <c r="HL664" s="211"/>
      <c r="HM664" s="211"/>
      <c r="HN664" s="195"/>
      <c r="HO664" s="195"/>
      <c r="HP664" s="195"/>
      <c r="HQ664" s="196"/>
      <c r="HR664" s="196"/>
      <c r="HS664" s="196"/>
      <c r="HT664" s="196"/>
      <c r="HU664" s="196"/>
      <c r="HV664" s="196"/>
    </row>
    <row r="665" ht="15.75" customHeight="1">
      <c r="A665" s="190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GD665" s="211"/>
      <c r="GE665" s="211"/>
      <c r="GF665" s="211"/>
      <c r="GG665" s="211"/>
      <c r="GH665" s="211"/>
      <c r="GI665" s="211"/>
      <c r="GJ665" s="211"/>
      <c r="GK665" s="211"/>
      <c r="GL665" s="211"/>
      <c r="GM665" s="211"/>
      <c r="GN665" s="211"/>
      <c r="GO665" s="211"/>
      <c r="GP665" s="211"/>
      <c r="GQ665" s="211"/>
      <c r="GR665" s="211"/>
      <c r="GS665" s="211"/>
      <c r="GT665" s="211"/>
      <c r="GU665" s="211"/>
      <c r="GV665" s="211"/>
      <c r="GW665" s="211"/>
      <c r="GX665" s="211"/>
      <c r="GY665" s="211"/>
      <c r="GZ665" s="211"/>
      <c r="HA665" s="211"/>
      <c r="HB665" s="211"/>
      <c r="HC665" s="211"/>
      <c r="HD665" s="211"/>
      <c r="HE665" s="211"/>
      <c r="HF665" s="211"/>
      <c r="HG665" s="211"/>
      <c r="HH665" s="211"/>
      <c r="HI665" s="211"/>
      <c r="HJ665" s="211"/>
      <c r="HK665" s="211"/>
      <c r="HL665" s="211"/>
      <c r="HM665" s="211"/>
      <c r="HN665" s="195"/>
      <c r="HO665" s="195"/>
      <c r="HP665" s="195"/>
      <c r="HQ665" s="196"/>
      <c r="HR665" s="196"/>
      <c r="HS665" s="196"/>
      <c r="HT665" s="196"/>
      <c r="HU665" s="196"/>
      <c r="HV665" s="196"/>
    </row>
    <row r="666" ht="15.75" customHeight="1">
      <c r="A666" s="190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GD666" s="211"/>
      <c r="GE666" s="211"/>
      <c r="GF666" s="211"/>
      <c r="GG666" s="211"/>
      <c r="GH666" s="211"/>
      <c r="GI666" s="211"/>
      <c r="GJ666" s="211"/>
      <c r="GK666" s="211"/>
      <c r="GL666" s="211"/>
      <c r="GM666" s="211"/>
      <c r="GN666" s="211"/>
      <c r="GO666" s="211"/>
      <c r="GP666" s="211"/>
      <c r="GQ666" s="211"/>
      <c r="GR666" s="211"/>
      <c r="GS666" s="211"/>
      <c r="GT666" s="211"/>
      <c r="GU666" s="211"/>
      <c r="GV666" s="211"/>
      <c r="GW666" s="211"/>
      <c r="GX666" s="211"/>
      <c r="GY666" s="211"/>
      <c r="GZ666" s="211"/>
      <c r="HA666" s="211"/>
      <c r="HB666" s="211"/>
      <c r="HC666" s="211"/>
      <c r="HD666" s="211"/>
      <c r="HE666" s="211"/>
      <c r="HF666" s="211"/>
      <c r="HG666" s="211"/>
      <c r="HH666" s="211"/>
      <c r="HI666" s="211"/>
      <c r="HJ666" s="211"/>
      <c r="HK666" s="211"/>
      <c r="HL666" s="211"/>
      <c r="HM666" s="211"/>
      <c r="HN666" s="195"/>
      <c r="HO666" s="195"/>
      <c r="HP666" s="195"/>
      <c r="HQ666" s="196"/>
      <c r="HR666" s="196"/>
      <c r="HS666" s="196"/>
      <c r="HT666" s="196"/>
      <c r="HU666" s="196"/>
      <c r="HV666" s="196"/>
    </row>
    <row r="667" ht="15.75" customHeight="1">
      <c r="A667" s="190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GD667" s="211"/>
      <c r="GE667" s="211"/>
      <c r="GF667" s="211"/>
      <c r="GG667" s="211"/>
      <c r="GH667" s="211"/>
      <c r="GI667" s="211"/>
      <c r="GJ667" s="211"/>
      <c r="GK667" s="211"/>
      <c r="GL667" s="211"/>
      <c r="GM667" s="211"/>
      <c r="GN667" s="211"/>
      <c r="GO667" s="211"/>
      <c r="GP667" s="211"/>
      <c r="GQ667" s="211"/>
      <c r="GR667" s="211"/>
      <c r="GS667" s="211"/>
      <c r="GT667" s="211"/>
      <c r="GU667" s="211"/>
      <c r="GV667" s="211"/>
      <c r="GW667" s="211"/>
      <c r="GX667" s="211"/>
      <c r="GY667" s="211"/>
      <c r="GZ667" s="211"/>
      <c r="HA667" s="211"/>
      <c r="HB667" s="211"/>
      <c r="HC667" s="211"/>
      <c r="HD667" s="211"/>
      <c r="HE667" s="211"/>
      <c r="HF667" s="211"/>
      <c r="HG667" s="211"/>
      <c r="HH667" s="211"/>
      <c r="HI667" s="211"/>
      <c r="HJ667" s="211"/>
      <c r="HK667" s="211"/>
      <c r="HL667" s="211"/>
      <c r="HM667" s="211"/>
      <c r="HN667" s="195"/>
      <c r="HO667" s="195"/>
      <c r="HP667" s="195"/>
      <c r="HQ667" s="196"/>
      <c r="HR667" s="196"/>
      <c r="HS667" s="196"/>
      <c r="HT667" s="196"/>
      <c r="HU667" s="196"/>
      <c r="HV667" s="196"/>
    </row>
    <row r="668" ht="15.75" customHeight="1">
      <c r="A668" s="190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GD668" s="211"/>
      <c r="GE668" s="211"/>
      <c r="GF668" s="211"/>
      <c r="GG668" s="211"/>
      <c r="GH668" s="211"/>
      <c r="GI668" s="211"/>
      <c r="GJ668" s="211"/>
      <c r="GK668" s="211"/>
      <c r="GL668" s="211"/>
      <c r="GM668" s="211"/>
      <c r="GN668" s="211"/>
      <c r="GO668" s="211"/>
      <c r="GP668" s="211"/>
      <c r="GQ668" s="211"/>
      <c r="GR668" s="211"/>
      <c r="GS668" s="211"/>
      <c r="GT668" s="211"/>
      <c r="GU668" s="211"/>
      <c r="GV668" s="211"/>
      <c r="GW668" s="211"/>
      <c r="GX668" s="211"/>
      <c r="GY668" s="211"/>
      <c r="GZ668" s="211"/>
      <c r="HA668" s="211"/>
      <c r="HB668" s="211"/>
      <c r="HC668" s="211"/>
      <c r="HD668" s="211"/>
      <c r="HE668" s="211"/>
      <c r="HF668" s="211"/>
      <c r="HG668" s="211"/>
      <c r="HH668" s="211"/>
      <c r="HI668" s="211"/>
      <c r="HJ668" s="211"/>
      <c r="HK668" s="211"/>
      <c r="HL668" s="211"/>
      <c r="HM668" s="211"/>
      <c r="HN668" s="195"/>
      <c r="HO668" s="195"/>
      <c r="HP668" s="195"/>
      <c r="HQ668" s="196"/>
      <c r="HR668" s="196"/>
      <c r="HS668" s="196"/>
      <c r="HT668" s="196"/>
      <c r="HU668" s="196"/>
      <c r="HV668" s="196"/>
    </row>
    <row r="669" ht="15.75" customHeight="1">
      <c r="A669" s="190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GD669" s="211"/>
      <c r="GE669" s="211"/>
      <c r="GF669" s="211"/>
      <c r="GG669" s="211"/>
      <c r="GH669" s="211"/>
      <c r="GI669" s="211"/>
      <c r="GJ669" s="211"/>
      <c r="GK669" s="211"/>
      <c r="GL669" s="211"/>
      <c r="GM669" s="211"/>
      <c r="GN669" s="211"/>
      <c r="GO669" s="211"/>
      <c r="GP669" s="211"/>
      <c r="GQ669" s="211"/>
      <c r="GR669" s="211"/>
      <c r="GS669" s="211"/>
      <c r="GT669" s="211"/>
      <c r="GU669" s="211"/>
      <c r="GV669" s="211"/>
      <c r="GW669" s="211"/>
      <c r="GX669" s="211"/>
      <c r="GY669" s="211"/>
      <c r="GZ669" s="211"/>
      <c r="HA669" s="211"/>
      <c r="HB669" s="211"/>
      <c r="HC669" s="211"/>
      <c r="HD669" s="211"/>
      <c r="HE669" s="211"/>
      <c r="HF669" s="211"/>
      <c r="HG669" s="211"/>
      <c r="HH669" s="211"/>
      <c r="HI669" s="211"/>
      <c r="HJ669" s="211"/>
      <c r="HK669" s="211"/>
      <c r="HL669" s="211"/>
      <c r="HM669" s="211"/>
      <c r="HN669" s="195"/>
      <c r="HO669" s="195"/>
      <c r="HP669" s="195"/>
      <c r="HQ669" s="196"/>
      <c r="HR669" s="196"/>
      <c r="HS669" s="196"/>
      <c r="HT669" s="196"/>
      <c r="HU669" s="196"/>
      <c r="HV669" s="196"/>
    </row>
    <row r="670" ht="15.75" customHeight="1">
      <c r="A670" s="190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GD670" s="211"/>
      <c r="GE670" s="211"/>
      <c r="GF670" s="211"/>
      <c r="GG670" s="211"/>
      <c r="GH670" s="211"/>
      <c r="GI670" s="211"/>
      <c r="GJ670" s="211"/>
      <c r="GK670" s="211"/>
      <c r="GL670" s="211"/>
      <c r="GM670" s="211"/>
      <c r="GN670" s="211"/>
      <c r="GO670" s="211"/>
      <c r="GP670" s="211"/>
      <c r="GQ670" s="211"/>
      <c r="GR670" s="211"/>
      <c r="GS670" s="211"/>
      <c r="GT670" s="211"/>
      <c r="GU670" s="211"/>
      <c r="GV670" s="211"/>
      <c r="GW670" s="211"/>
      <c r="GX670" s="211"/>
      <c r="GY670" s="211"/>
      <c r="GZ670" s="211"/>
      <c r="HA670" s="211"/>
      <c r="HB670" s="211"/>
      <c r="HC670" s="211"/>
      <c r="HD670" s="211"/>
      <c r="HE670" s="211"/>
      <c r="HF670" s="211"/>
      <c r="HG670" s="211"/>
      <c r="HH670" s="211"/>
      <c r="HI670" s="211"/>
      <c r="HJ670" s="211"/>
      <c r="HK670" s="211"/>
      <c r="HL670" s="211"/>
      <c r="HM670" s="211"/>
      <c r="HN670" s="195"/>
      <c r="HO670" s="195"/>
      <c r="HP670" s="195"/>
      <c r="HQ670" s="196"/>
      <c r="HR670" s="196"/>
      <c r="HS670" s="196"/>
      <c r="HT670" s="196"/>
      <c r="HU670" s="196"/>
      <c r="HV670" s="196"/>
    </row>
    <row r="671" ht="15.75" customHeight="1">
      <c r="A671" s="190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GD671" s="211"/>
      <c r="GE671" s="211"/>
      <c r="GF671" s="211"/>
      <c r="GG671" s="211"/>
      <c r="GH671" s="211"/>
      <c r="GI671" s="211"/>
      <c r="GJ671" s="211"/>
      <c r="GK671" s="211"/>
      <c r="GL671" s="211"/>
      <c r="GM671" s="211"/>
      <c r="GN671" s="211"/>
      <c r="GO671" s="211"/>
      <c r="GP671" s="211"/>
      <c r="GQ671" s="211"/>
      <c r="GR671" s="211"/>
      <c r="GS671" s="211"/>
      <c r="GT671" s="211"/>
      <c r="GU671" s="211"/>
      <c r="GV671" s="211"/>
      <c r="GW671" s="211"/>
      <c r="GX671" s="211"/>
      <c r="GY671" s="211"/>
      <c r="GZ671" s="211"/>
      <c r="HA671" s="211"/>
      <c r="HB671" s="211"/>
      <c r="HC671" s="211"/>
      <c r="HD671" s="211"/>
      <c r="HE671" s="211"/>
      <c r="HF671" s="211"/>
      <c r="HG671" s="211"/>
      <c r="HH671" s="211"/>
      <c r="HI671" s="211"/>
      <c r="HJ671" s="211"/>
      <c r="HK671" s="211"/>
      <c r="HL671" s="211"/>
      <c r="HM671" s="211"/>
      <c r="HN671" s="195"/>
      <c r="HO671" s="195"/>
      <c r="HP671" s="195"/>
      <c r="HQ671" s="196"/>
      <c r="HR671" s="196"/>
      <c r="HS671" s="196"/>
      <c r="HT671" s="196"/>
      <c r="HU671" s="196"/>
      <c r="HV671" s="196"/>
    </row>
    <row r="672" ht="15.75" customHeight="1">
      <c r="A672" s="190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GD672" s="211"/>
      <c r="GE672" s="211"/>
      <c r="GF672" s="211"/>
      <c r="GG672" s="211"/>
      <c r="GH672" s="211"/>
      <c r="GI672" s="211"/>
      <c r="GJ672" s="211"/>
      <c r="GK672" s="211"/>
      <c r="GL672" s="211"/>
      <c r="GM672" s="211"/>
      <c r="GN672" s="211"/>
      <c r="GO672" s="211"/>
      <c r="GP672" s="211"/>
      <c r="GQ672" s="211"/>
      <c r="GR672" s="211"/>
      <c r="GS672" s="211"/>
      <c r="GT672" s="211"/>
      <c r="GU672" s="211"/>
      <c r="GV672" s="211"/>
      <c r="GW672" s="211"/>
      <c r="GX672" s="211"/>
      <c r="GY672" s="211"/>
      <c r="GZ672" s="211"/>
      <c r="HA672" s="211"/>
      <c r="HB672" s="211"/>
      <c r="HC672" s="211"/>
      <c r="HD672" s="211"/>
      <c r="HE672" s="211"/>
      <c r="HF672" s="211"/>
      <c r="HG672" s="211"/>
      <c r="HH672" s="211"/>
      <c r="HI672" s="211"/>
      <c r="HJ672" s="211"/>
      <c r="HK672" s="211"/>
      <c r="HL672" s="211"/>
      <c r="HM672" s="211"/>
      <c r="HN672" s="195"/>
      <c r="HO672" s="195"/>
      <c r="HP672" s="195"/>
      <c r="HQ672" s="196"/>
      <c r="HR672" s="196"/>
      <c r="HS672" s="196"/>
      <c r="HT672" s="196"/>
      <c r="HU672" s="196"/>
      <c r="HV672" s="196"/>
    </row>
    <row r="673" ht="15.75" customHeight="1">
      <c r="A673" s="190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GD673" s="211"/>
      <c r="GE673" s="211"/>
      <c r="GF673" s="211"/>
      <c r="GG673" s="211"/>
      <c r="GH673" s="211"/>
      <c r="GI673" s="211"/>
      <c r="GJ673" s="211"/>
      <c r="GK673" s="211"/>
      <c r="GL673" s="211"/>
      <c r="GM673" s="211"/>
      <c r="GN673" s="211"/>
      <c r="GO673" s="211"/>
      <c r="GP673" s="211"/>
      <c r="GQ673" s="211"/>
      <c r="GR673" s="211"/>
      <c r="GS673" s="211"/>
      <c r="GT673" s="211"/>
      <c r="GU673" s="211"/>
      <c r="GV673" s="211"/>
      <c r="GW673" s="211"/>
      <c r="GX673" s="211"/>
      <c r="GY673" s="211"/>
      <c r="GZ673" s="211"/>
      <c r="HA673" s="211"/>
      <c r="HB673" s="211"/>
      <c r="HC673" s="211"/>
      <c r="HD673" s="211"/>
      <c r="HE673" s="211"/>
      <c r="HF673" s="211"/>
      <c r="HG673" s="211"/>
      <c r="HH673" s="211"/>
      <c r="HI673" s="211"/>
      <c r="HJ673" s="211"/>
      <c r="HK673" s="211"/>
      <c r="HL673" s="211"/>
      <c r="HM673" s="211"/>
      <c r="HN673" s="195"/>
      <c r="HO673" s="195"/>
      <c r="HP673" s="195"/>
      <c r="HQ673" s="196"/>
      <c r="HR673" s="196"/>
      <c r="HS673" s="196"/>
      <c r="HT673" s="196"/>
      <c r="HU673" s="196"/>
      <c r="HV673" s="196"/>
    </row>
    <row r="674" ht="15.75" customHeight="1">
      <c r="A674" s="190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GD674" s="211"/>
      <c r="GE674" s="211"/>
      <c r="GF674" s="211"/>
      <c r="GG674" s="211"/>
      <c r="GH674" s="211"/>
      <c r="GI674" s="211"/>
      <c r="GJ674" s="211"/>
      <c r="GK674" s="211"/>
      <c r="GL674" s="211"/>
      <c r="GM674" s="211"/>
      <c r="GN674" s="211"/>
      <c r="GO674" s="211"/>
      <c r="GP674" s="211"/>
      <c r="GQ674" s="211"/>
      <c r="GR674" s="211"/>
      <c r="GS674" s="211"/>
      <c r="GT674" s="211"/>
      <c r="GU674" s="211"/>
      <c r="GV674" s="211"/>
      <c r="GW674" s="211"/>
      <c r="GX674" s="211"/>
      <c r="GY674" s="211"/>
      <c r="GZ674" s="211"/>
      <c r="HA674" s="211"/>
      <c r="HB674" s="211"/>
      <c r="HC674" s="211"/>
      <c r="HD674" s="211"/>
      <c r="HE674" s="211"/>
      <c r="HF674" s="211"/>
      <c r="HG674" s="211"/>
      <c r="HH674" s="211"/>
      <c r="HI674" s="211"/>
      <c r="HJ674" s="211"/>
      <c r="HK674" s="211"/>
      <c r="HL674" s="211"/>
      <c r="HM674" s="211"/>
      <c r="HN674" s="195"/>
      <c r="HO674" s="195"/>
      <c r="HP674" s="195"/>
      <c r="HQ674" s="196"/>
      <c r="HR674" s="196"/>
      <c r="HS674" s="196"/>
      <c r="HT674" s="196"/>
      <c r="HU674" s="196"/>
      <c r="HV674" s="196"/>
    </row>
    <row r="675" ht="15.75" customHeight="1">
      <c r="A675" s="190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GD675" s="211"/>
      <c r="GE675" s="211"/>
      <c r="GF675" s="211"/>
      <c r="GG675" s="211"/>
      <c r="GH675" s="211"/>
      <c r="GI675" s="211"/>
      <c r="GJ675" s="211"/>
      <c r="GK675" s="211"/>
      <c r="GL675" s="211"/>
      <c r="GM675" s="211"/>
      <c r="GN675" s="211"/>
      <c r="GO675" s="211"/>
      <c r="GP675" s="211"/>
      <c r="GQ675" s="211"/>
      <c r="GR675" s="211"/>
      <c r="GS675" s="211"/>
      <c r="GT675" s="211"/>
      <c r="GU675" s="211"/>
      <c r="GV675" s="211"/>
      <c r="GW675" s="211"/>
      <c r="GX675" s="211"/>
      <c r="GY675" s="211"/>
      <c r="GZ675" s="211"/>
      <c r="HA675" s="211"/>
      <c r="HB675" s="211"/>
      <c r="HC675" s="211"/>
      <c r="HD675" s="211"/>
      <c r="HE675" s="211"/>
      <c r="HF675" s="211"/>
      <c r="HG675" s="211"/>
      <c r="HH675" s="211"/>
      <c r="HI675" s="211"/>
      <c r="HJ675" s="211"/>
      <c r="HK675" s="211"/>
      <c r="HL675" s="211"/>
      <c r="HM675" s="211"/>
      <c r="HN675" s="195"/>
      <c r="HO675" s="195"/>
      <c r="HP675" s="195"/>
      <c r="HQ675" s="196"/>
      <c r="HR675" s="196"/>
      <c r="HS675" s="196"/>
      <c r="HT675" s="196"/>
      <c r="HU675" s="196"/>
      <c r="HV675" s="196"/>
    </row>
    <row r="676" ht="15.75" customHeight="1">
      <c r="A676" s="190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GD676" s="211"/>
      <c r="GE676" s="211"/>
      <c r="GF676" s="211"/>
      <c r="GG676" s="211"/>
      <c r="GH676" s="211"/>
      <c r="GI676" s="211"/>
      <c r="GJ676" s="211"/>
      <c r="GK676" s="211"/>
      <c r="GL676" s="211"/>
      <c r="GM676" s="211"/>
      <c r="GN676" s="211"/>
      <c r="GO676" s="211"/>
      <c r="GP676" s="211"/>
      <c r="GQ676" s="211"/>
      <c r="GR676" s="211"/>
      <c r="GS676" s="211"/>
      <c r="GT676" s="211"/>
      <c r="GU676" s="211"/>
      <c r="GV676" s="211"/>
      <c r="GW676" s="211"/>
      <c r="GX676" s="211"/>
      <c r="GY676" s="211"/>
      <c r="GZ676" s="211"/>
      <c r="HA676" s="211"/>
      <c r="HB676" s="211"/>
      <c r="HC676" s="211"/>
      <c r="HD676" s="211"/>
      <c r="HE676" s="211"/>
      <c r="HF676" s="211"/>
      <c r="HG676" s="211"/>
      <c r="HH676" s="211"/>
      <c r="HI676" s="211"/>
      <c r="HJ676" s="211"/>
      <c r="HK676" s="211"/>
      <c r="HL676" s="211"/>
      <c r="HM676" s="211"/>
      <c r="HN676" s="195"/>
      <c r="HO676" s="195"/>
      <c r="HP676" s="195"/>
      <c r="HQ676" s="196"/>
      <c r="HR676" s="196"/>
      <c r="HS676" s="196"/>
      <c r="HT676" s="196"/>
      <c r="HU676" s="196"/>
      <c r="HV676" s="196"/>
    </row>
    <row r="677" ht="15.75" customHeight="1">
      <c r="A677" s="190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GD677" s="211"/>
      <c r="GE677" s="211"/>
      <c r="GF677" s="211"/>
      <c r="GG677" s="211"/>
      <c r="GH677" s="211"/>
      <c r="GI677" s="211"/>
      <c r="GJ677" s="211"/>
      <c r="GK677" s="211"/>
      <c r="GL677" s="211"/>
      <c r="GM677" s="211"/>
      <c r="GN677" s="211"/>
      <c r="GO677" s="211"/>
      <c r="GP677" s="211"/>
      <c r="GQ677" s="211"/>
      <c r="GR677" s="211"/>
      <c r="GS677" s="211"/>
      <c r="GT677" s="211"/>
      <c r="GU677" s="211"/>
      <c r="GV677" s="211"/>
      <c r="GW677" s="211"/>
      <c r="GX677" s="211"/>
      <c r="GY677" s="211"/>
      <c r="GZ677" s="211"/>
      <c r="HA677" s="211"/>
      <c r="HB677" s="211"/>
      <c r="HC677" s="211"/>
      <c r="HD677" s="211"/>
      <c r="HE677" s="211"/>
      <c r="HF677" s="211"/>
      <c r="HG677" s="211"/>
      <c r="HH677" s="211"/>
      <c r="HI677" s="211"/>
      <c r="HJ677" s="211"/>
      <c r="HK677" s="211"/>
      <c r="HL677" s="211"/>
      <c r="HM677" s="211"/>
      <c r="HN677" s="195"/>
      <c r="HO677" s="195"/>
      <c r="HP677" s="195"/>
      <c r="HQ677" s="196"/>
      <c r="HR677" s="196"/>
      <c r="HS677" s="196"/>
      <c r="HT677" s="196"/>
      <c r="HU677" s="196"/>
      <c r="HV677" s="196"/>
    </row>
    <row r="678" ht="15.75" customHeight="1">
      <c r="A678" s="190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GD678" s="211"/>
      <c r="GE678" s="211"/>
      <c r="GF678" s="211"/>
      <c r="GG678" s="211"/>
      <c r="GH678" s="211"/>
      <c r="GI678" s="211"/>
      <c r="GJ678" s="211"/>
      <c r="GK678" s="211"/>
      <c r="GL678" s="211"/>
      <c r="GM678" s="211"/>
      <c r="GN678" s="211"/>
      <c r="GO678" s="211"/>
      <c r="GP678" s="211"/>
      <c r="GQ678" s="211"/>
      <c r="GR678" s="211"/>
      <c r="GS678" s="211"/>
      <c r="GT678" s="211"/>
      <c r="GU678" s="211"/>
      <c r="GV678" s="211"/>
      <c r="GW678" s="211"/>
      <c r="GX678" s="211"/>
      <c r="GY678" s="211"/>
      <c r="GZ678" s="211"/>
      <c r="HA678" s="211"/>
      <c r="HB678" s="211"/>
      <c r="HC678" s="211"/>
      <c r="HD678" s="211"/>
      <c r="HE678" s="211"/>
      <c r="HF678" s="211"/>
      <c r="HG678" s="211"/>
      <c r="HH678" s="211"/>
      <c r="HI678" s="211"/>
      <c r="HJ678" s="211"/>
      <c r="HK678" s="211"/>
      <c r="HL678" s="211"/>
      <c r="HM678" s="211"/>
      <c r="HN678" s="195"/>
      <c r="HO678" s="195"/>
      <c r="HP678" s="195"/>
      <c r="HQ678" s="196"/>
      <c r="HR678" s="196"/>
      <c r="HS678" s="196"/>
      <c r="HT678" s="196"/>
      <c r="HU678" s="196"/>
      <c r="HV678" s="196"/>
    </row>
    <row r="679" ht="15.75" customHeight="1">
      <c r="A679" s="190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GD679" s="211"/>
      <c r="GE679" s="211"/>
      <c r="GF679" s="211"/>
      <c r="GG679" s="211"/>
      <c r="GH679" s="211"/>
      <c r="GI679" s="211"/>
      <c r="GJ679" s="211"/>
      <c r="GK679" s="211"/>
      <c r="GL679" s="211"/>
      <c r="GM679" s="211"/>
      <c r="GN679" s="211"/>
      <c r="GO679" s="211"/>
      <c r="GP679" s="211"/>
      <c r="GQ679" s="211"/>
      <c r="GR679" s="211"/>
      <c r="GS679" s="211"/>
      <c r="GT679" s="211"/>
      <c r="GU679" s="211"/>
      <c r="GV679" s="211"/>
      <c r="GW679" s="211"/>
      <c r="GX679" s="211"/>
      <c r="GY679" s="211"/>
      <c r="GZ679" s="211"/>
      <c r="HA679" s="211"/>
      <c r="HB679" s="211"/>
      <c r="HC679" s="211"/>
      <c r="HD679" s="211"/>
      <c r="HE679" s="211"/>
      <c r="HF679" s="211"/>
      <c r="HG679" s="211"/>
      <c r="HH679" s="211"/>
      <c r="HI679" s="211"/>
      <c r="HJ679" s="211"/>
      <c r="HK679" s="211"/>
      <c r="HL679" s="211"/>
      <c r="HM679" s="211"/>
      <c r="HN679" s="195"/>
      <c r="HO679" s="195"/>
      <c r="HP679" s="195"/>
      <c r="HQ679" s="196"/>
      <c r="HR679" s="196"/>
      <c r="HS679" s="196"/>
      <c r="HT679" s="196"/>
      <c r="HU679" s="196"/>
      <c r="HV679" s="196"/>
    </row>
    <row r="680" ht="15.75" customHeight="1">
      <c r="A680" s="190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GD680" s="211"/>
      <c r="GE680" s="211"/>
      <c r="GF680" s="211"/>
      <c r="GG680" s="211"/>
      <c r="GH680" s="211"/>
      <c r="GI680" s="211"/>
      <c r="GJ680" s="211"/>
      <c r="GK680" s="211"/>
      <c r="GL680" s="211"/>
      <c r="GM680" s="211"/>
      <c r="GN680" s="211"/>
      <c r="GO680" s="211"/>
      <c r="GP680" s="211"/>
      <c r="GQ680" s="211"/>
      <c r="GR680" s="211"/>
      <c r="GS680" s="211"/>
      <c r="GT680" s="211"/>
      <c r="GU680" s="211"/>
      <c r="GV680" s="211"/>
      <c r="GW680" s="211"/>
      <c r="GX680" s="211"/>
      <c r="GY680" s="211"/>
      <c r="GZ680" s="211"/>
      <c r="HA680" s="211"/>
      <c r="HB680" s="211"/>
      <c r="HC680" s="211"/>
      <c r="HD680" s="211"/>
      <c r="HE680" s="211"/>
      <c r="HF680" s="211"/>
      <c r="HG680" s="211"/>
      <c r="HH680" s="211"/>
      <c r="HI680" s="211"/>
      <c r="HJ680" s="211"/>
      <c r="HK680" s="211"/>
      <c r="HL680" s="211"/>
      <c r="HM680" s="211"/>
      <c r="HN680" s="195"/>
      <c r="HO680" s="195"/>
      <c r="HP680" s="195"/>
      <c r="HQ680" s="196"/>
      <c r="HR680" s="196"/>
      <c r="HS680" s="196"/>
      <c r="HT680" s="196"/>
      <c r="HU680" s="196"/>
      <c r="HV680" s="196"/>
    </row>
    <row r="681" ht="15.75" customHeight="1">
      <c r="A681" s="190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GD681" s="211"/>
      <c r="GE681" s="211"/>
      <c r="GF681" s="211"/>
      <c r="GG681" s="211"/>
      <c r="GH681" s="211"/>
      <c r="GI681" s="211"/>
      <c r="GJ681" s="211"/>
      <c r="GK681" s="211"/>
      <c r="GL681" s="211"/>
      <c r="GM681" s="211"/>
      <c r="GN681" s="211"/>
      <c r="GO681" s="211"/>
      <c r="GP681" s="211"/>
      <c r="GQ681" s="211"/>
      <c r="GR681" s="211"/>
      <c r="GS681" s="211"/>
      <c r="GT681" s="211"/>
      <c r="GU681" s="211"/>
      <c r="GV681" s="211"/>
      <c r="GW681" s="211"/>
      <c r="GX681" s="211"/>
      <c r="GY681" s="211"/>
      <c r="GZ681" s="211"/>
      <c r="HA681" s="211"/>
      <c r="HB681" s="211"/>
      <c r="HC681" s="211"/>
      <c r="HD681" s="211"/>
      <c r="HE681" s="211"/>
      <c r="HF681" s="211"/>
      <c r="HG681" s="211"/>
      <c r="HH681" s="211"/>
      <c r="HI681" s="211"/>
      <c r="HJ681" s="211"/>
      <c r="HK681" s="211"/>
      <c r="HL681" s="211"/>
      <c r="HM681" s="211"/>
      <c r="HN681" s="195"/>
      <c r="HO681" s="195"/>
      <c r="HP681" s="195"/>
      <c r="HQ681" s="196"/>
      <c r="HR681" s="196"/>
      <c r="HS681" s="196"/>
      <c r="HT681" s="196"/>
      <c r="HU681" s="196"/>
      <c r="HV681" s="196"/>
    </row>
    <row r="682" ht="15.75" customHeight="1">
      <c r="A682" s="190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GD682" s="211"/>
      <c r="GE682" s="211"/>
      <c r="GF682" s="211"/>
      <c r="GG682" s="211"/>
      <c r="GH682" s="211"/>
      <c r="GI682" s="211"/>
      <c r="GJ682" s="211"/>
      <c r="GK682" s="211"/>
      <c r="GL682" s="211"/>
      <c r="GM682" s="211"/>
      <c r="GN682" s="211"/>
      <c r="GO682" s="211"/>
      <c r="GP682" s="211"/>
      <c r="GQ682" s="211"/>
      <c r="GR682" s="211"/>
      <c r="GS682" s="211"/>
      <c r="GT682" s="211"/>
      <c r="GU682" s="211"/>
      <c r="GV682" s="211"/>
      <c r="GW682" s="211"/>
      <c r="GX682" s="211"/>
      <c r="GY682" s="211"/>
      <c r="GZ682" s="211"/>
      <c r="HA682" s="211"/>
      <c r="HB682" s="211"/>
      <c r="HC682" s="211"/>
      <c r="HD682" s="211"/>
      <c r="HE682" s="211"/>
      <c r="HF682" s="211"/>
      <c r="HG682" s="211"/>
      <c r="HH682" s="211"/>
      <c r="HI682" s="211"/>
      <c r="HJ682" s="211"/>
      <c r="HK682" s="211"/>
      <c r="HL682" s="211"/>
      <c r="HM682" s="211"/>
      <c r="HN682" s="195"/>
      <c r="HO682" s="195"/>
      <c r="HP682" s="195"/>
      <c r="HQ682" s="196"/>
      <c r="HR682" s="196"/>
      <c r="HS682" s="196"/>
      <c r="HT682" s="196"/>
      <c r="HU682" s="196"/>
      <c r="HV682" s="196"/>
    </row>
    <row r="683" ht="15.75" customHeight="1">
      <c r="A683" s="190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GD683" s="211"/>
      <c r="GE683" s="211"/>
      <c r="GF683" s="211"/>
      <c r="GG683" s="211"/>
      <c r="GH683" s="211"/>
      <c r="GI683" s="211"/>
      <c r="GJ683" s="211"/>
      <c r="GK683" s="211"/>
      <c r="GL683" s="211"/>
      <c r="GM683" s="211"/>
      <c r="GN683" s="211"/>
      <c r="GO683" s="211"/>
      <c r="GP683" s="211"/>
      <c r="GQ683" s="211"/>
      <c r="GR683" s="211"/>
      <c r="GS683" s="211"/>
      <c r="GT683" s="211"/>
      <c r="GU683" s="211"/>
      <c r="GV683" s="211"/>
      <c r="GW683" s="211"/>
      <c r="GX683" s="211"/>
      <c r="GY683" s="211"/>
      <c r="GZ683" s="211"/>
      <c r="HA683" s="211"/>
      <c r="HB683" s="211"/>
      <c r="HC683" s="211"/>
      <c r="HD683" s="211"/>
      <c r="HE683" s="211"/>
      <c r="HF683" s="211"/>
      <c r="HG683" s="211"/>
      <c r="HH683" s="211"/>
      <c r="HI683" s="211"/>
      <c r="HJ683" s="211"/>
      <c r="HK683" s="211"/>
      <c r="HL683" s="211"/>
      <c r="HM683" s="211"/>
      <c r="HN683" s="195"/>
      <c r="HO683" s="195"/>
      <c r="HP683" s="195"/>
      <c r="HQ683" s="196"/>
      <c r="HR683" s="196"/>
      <c r="HS683" s="196"/>
      <c r="HT683" s="196"/>
      <c r="HU683" s="196"/>
      <c r="HV683" s="196"/>
    </row>
    <row r="684" ht="15.75" customHeight="1">
      <c r="A684" s="190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GD684" s="211"/>
      <c r="GE684" s="211"/>
      <c r="GF684" s="211"/>
      <c r="GG684" s="211"/>
      <c r="GH684" s="211"/>
      <c r="GI684" s="211"/>
      <c r="GJ684" s="211"/>
      <c r="GK684" s="211"/>
      <c r="GL684" s="211"/>
      <c r="GM684" s="211"/>
      <c r="GN684" s="211"/>
      <c r="GO684" s="211"/>
      <c r="GP684" s="211"/>
      <c r="GQ684" s="211"/>
      <c r="GR684" s="211"/>
      <c r="GS684" s="211"/>
      <c r="GT684" s="211"/>
      <c r="GU684" s="211"/>
      <c r="GV684" s="211"/>
      <c r="GW684" s="211"/>
      <c r="GX684" s="211"/>
      <c r="GY684" s="211"/>
      <c r="GZ684" s="211"/>
      <c r="HA684" s="211"/>
      <c r="HB684" s="211"/>
      <c r="HC684" s="211"/>
      <c r="HD684" s="211"/>
      <c r="HE684" s="211"/>
      <c r="HF684" s="211"/>
      <c r="HG684" s="211"/>
      <c r="HH684" s="211"/>
      <c r="HI684" s="211"/>
      <c r="HJ684" s="211"/>
      <c r="HK684" s="211"/>
      <c r="HL684" s="211"/>
      <c r="HM684" s="211"/>
      <c r="HN684" s="195"/>
      <c r="HO684" s="195"/>
      <c r="HP684" s="195"/>
      <c r="HQ684" s="196"/>
      <c r="HR684" s="196"/>
      <c r="HS684" s="196"/>
      <c r="HT684" s="196"/>
      <c r="HU684" s="196"/>
      <c r="HV684" s="196"/>
    </row>
    <row r="685" ht="15.75" customHeight="1">
      <c r="A685" s="190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GD685" s="211"/>
      <c r="GE685" s="211"/>
      <c r="GF685" s="211"/>
      <c r="GG685" s="211"/>
      <c r="GH685" s="211"/>
      <c r="GI685" s="211"/>
      <c r="GJ685" s="211"/>
      <c r="GK685" s="211"/>
      <c r="GL685" s="211"/>
      <c r="GM685" s="211"/>
      <c r="GN685" s="211"/>
      <c r="GO685" s="211"/>
      <c r="GP685" s="211"/>
      <c r="GQ685" s="211"/>
      <c r="GR685" s="211"/>
      <c r="GS685" s="211"/>
      <c r="GT685" s="211"/>
      <c r="GU685" s="211"/>
      <c r="GV685" s="211"/>
      <c r="GW685" s="211"/>
      <c r="GX685" s="211"/>
      <c r="GY685" s="211"/>
      <c r="GZ685" s="211"/>
      <c r="HA685" s="211"/>
      <c r="HB685" s="211"/>
      <c r="HC685" s="211"/>
      <c r="HD685" s="211"/>
      <c r="HE685" s="211"/>
      <c r="HF685" s="211"/>
      <c r="HG685" s="211"/>
      <c r="HH685" s="211"/>
      <c r="HI685" s="211"/>
      <c r="HJ685" s="211"/>
      <c r="HK685" s="211"/>
      <c r="HL685" s="211"/>
      <c r="HM685" s="211"/>
      <c r="HN685" s="195"/>
      <c r="HO685" s="195"/>
      <c r="HP685" s="195"/>
      <c r="HQ685" s="196"/>
      <c r="HR685" s="196"/>
      <c r="HS685" s="196"/>
      <c r="HT685" s="196"/>
      <c r="HU685" s="196"/>
      <c r="HV685" s="196"/>
    </row>
    <row r="686" ht="15.75" customHeight="1">
      <c r="A686" s="190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GD686" s="211"/>
      <c r="GE686" s="211"/>
      <c r="GF686" s="211"/>
      <c r="GG686" s="211"/>
      <c r="GH686" s="211"/>
      <c r="GI686" s="211"/>
      <c r="GJ686" s="211"/>
      <c r="GK686" s="211"/>
      <c r="GL686" s="211"/>
      <c r="GM686" s="211"/>
      <c r="GN686" s="211"/>
      <c r="GO686" s="211"/>
      <c r="GP686" s="211"/>
      <c r="GQ686" s="211"/>
      <c r="GR686" s="211"/>
      <c r="GS686" s="211"/>
      <c r="GT686" s="211"/>
      <c r="GU686" s="211"/>
      <c r="GV686" s="211"/>
      <c r="GW686" s="211"/>
      <c r="GX686" s="211"/>
      <c r="GY686" s="211"/>
      <c r="GZ686" s="211"/>
      <c r="HA686" s="211"/>
      <c r="HB686" s="211"/>
      <c r="HC686" s="211"/>
      <c r="HD686" s="211"/>
      <c r="HE686" s="211"/>
      <c r="HF686" s="211"/>
      <c r="HG686" s="211"/>
      <c r="HH686" s="211"/>
      <c r="HI686" s="211"/>
      <c r="HJ686" s="211"/>
      <c r="HK686" s="211"/>
      <c r="HL686" s="211"/>
      <c r="HM686" s="211"/>
      <c r="HN686" s="195"/>
      <c r="HO686" s="195"/>
      <c r="HP686" s="195"/>
      <c r="HQ686" s="196"/>
      <c r="HR686" s="196"/>
      <c r="HS686" s="196"/>
      <c r="HT686" s="196"/>
      <c r="HU686" s="196"/>
      <c r="HV686" s="196"/>
    </row>
    <row r="687" ht="15.75" customHeight="1">
      <c r="A687" s="190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GD687" s="211"/>
      <c r="GE687" s="211"/>
      <c r="GF687" s="211"/>
      <c r="GG687" s="211"/>
      <c r="GH687" s="211"/>
      <c r="GI687" s="211"/>
      <c r="GJ687" s="211"/>
      <c r="GK687" s="211"/>
      <c r="GL687" s="211"/>
      <c r="GM687" s="211"/>
      <c r="GN687" s="211"/>
      <c r="GO687" s="211"/>
      <c r="GP687" s="211"/>
      <c r="GQ687" s="211"/>
      <c r="GR687" s="211"/>
      <c r="GS687" s="211"/>
      <c r="GT687" s="211"/>
      <c r="GU687" s="211"/>
      <c r="GV687" s="211"/>
      <c r="GW687" s="211"/>
      <c r="GX687" s="211"/>
      <c r="GY687" s="211"/>
      <c r="GZ687" s="211"/>
      <c r="HA687" s="211"/>
      <c r="HB687" s="211"/>
      <c r="HC687" s="211"/>
      <c r="HD687" s="211"/>
      <c r="HE687" s="211"/>
      <c r="HF687" s="211"/>
      <c r="HG687" s="211"/>
      <c r="HH687" s="211"/>
      <c r="HI687" s="211"/>
      <c r="HJ687" s="211"/>
      <c r="HK687" s="211"/>
      <c r="HL687" s="211"/>
      <c r="HM687" s="211"/>
      <c r="HN687" s="195"/>
      <c r="HO687" s="195"/>
      <c r="HP687" s="195"/>
      <c r="HQ687" s="196"/>
      <c r="HR687" s="196"/>
      <c r="HS687" s="196"/>
      <c r="HT687" s="196"/>
      <c r="HU687" s="196"/>
      <c r="HV687" s="196"/>
    </row>
    <row r="688" ht="15.75" customHeight="1">
      <c r="A688" s="190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GD688" s="211"/>
      <c r="GE688" s="211"/>
      <c r="GF688" s="211"/>
      <c r="GG688" s="211"/>
      <c r="GH688" s="211"/>
      <c r="GI688" s="211"/>
      <c r="GJ688" s="211"/>
      <c r="GK688" s="211"/>
      <c r="GL688" s="211"/>
      <c r="GM688" s="211"/>
      <c r="GN688" s="211"/>
      <c r="GO688" s="211"/>
      <c r="GP688" s="211"/>
      <c r="GQ688" s="211"/>
      <c r="GR688" s="211"/>
      <c r="GS688" s="211"/>
      <c r="GT688" s="211"/>
      <c r="GU688" s="211"/>
      <c r="GV688" s="211"/>
      <c r="GW688" s="211"/>
      <c r="GX688" s="211"/>
      <c r="GY688" s="211"/>
      <c r="GZ688" s="211"/>
      <c r="HA688" s="211"/>
      <c r="HB688" s="211"/>
      <c r="HC688" s="211"/>
      <c r="HD688" s="211"/>
      <c r="HE688" s="211"/>
      <c r="HF688" s="211"/>
      <c r="HG688" s="211"/>
      <c r="HH688" s="211"/>
      <c r="HI688" s="211"/>
      <c r="HJ688" s="211"/>
      <c r="HK688" s="211"/>
      <c r="HL688" s="211"/>
      <c r="HM688" s="211"/>
      <c r="HN688" s="195"/>
      <c r="HO688" s="195"/>
      <c r="HP688" s="195"/>
      <c r="HQ688" s="196"/>
      <c r="HR688" s="196"/>
      <c r="HS688" s="196"/>
      <c r="HT688" s="196"/>
      <c r="HU688" s="196"/>
      <c r="HV688" s="196"/>
    </row>
    <row r="689" ht="15.75" customHeight="1">
      <c r="A689" s="190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GD689" s="211"/>
      <c r="GE689" s="211"/>
      <c r="GF689" s="211"/>
      <c r="GG689" s="211"/>
      <c r="GH689" s="211"/>
      <c r="GI689" s="211"/>
      <c r="GJ689" s="211"/>
      <c r="GK689" s="211"/>
      <c r="GL689" s="211"/>
      <c r="GM689" s="211"/>
      <c r="GN689" s="211"/>
      <c r="GO689" s="211"/>
      <c r="GP689" s="211"/>
      <c r="GQ689" s="211"/>
      <c r="GR689" s="211"/>
      <c r="GS689" s="211"/>
      <c r="GT689" s="211"/>
      <c r="GU689" s="211"/>
      <c r="GV689" s="211"/>
      <c r="GW689" s="211"/>
      <c r="GX689" s="211"/>
      <c r="GY689" s="211"/>
      <c r="GZ689" s="211"/>
      <c r="HA689" s="211"/>
      <c r="HB689" s="211"/>
      <c r="HC689" s="211"/>
      <c r="HD689" s="211"/>
      <c r="HE689" s="211"/>
      <c r="HF689" s="211"/>
      <c r="HG689" s="211"/>
      <c r="HH689" s="211"/>
      <c r="HI689" s="211"/>
      <c r="HJ689" s="211"/>
      <c r="HK689" s="211"/>
      <c r="HL689" s="211"/>
      <c r="HM689" s="211"/>
      <c r="HN689" s="195"/>
      <c r="HO689" s="195"/>
      <c r="HP689" s="195"/>
      <c r="HQ689" s="196"/>
      <c r="HR689" s="196"/>
      <c r="HS689" s="196"/>
      <c r="HT689" s="196"/>
      <c r="HU689" s="196"/>
      <c r="HV689" s="196"/>
    </row>
    <row r="690" ht="15.75" customHeight="1">
      <c r="A690" s="190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GD690" s="211"/>
      <c r="GE690" s="211"/>
      <c r="GF690" s="211"/>
      <c r="GG690" s="211"/>
      <c r="GH690" s="211"/>
      <c r="GI690" s="211"/>
      <c r="GJ690" s="211"/>
      <c r="GK690" s="211"/>
      <c r="GL690" s="211"/>
      <c r="GM690" s="211"/>
      <c r="GN690" s="211"/>
      <c r="GO690" s="211"/>
      <c r="GP690" s="211"/>
      <c r="GQ690" s="211"/>
      <c r="GR690" s="211"/>
      <c r="GS690" s="211"/>
      <c r="GT690" s="211"/>
      <c r="GU690" s="211"/>
      <c r="GV690" s="211"/>
      <c r="GW690" s="211"/>
      <c r="GX690" s="211"/>
      <c r="GY690" s="211"/>
      <c r="GZ690" s="211"/>
      <c r="HA690" s="211"/>
      <c r="HB690" s="211"/>
      <c r="HC690" s="211"/>
      <c r="HD690" s="211"/>
      <c r="HE690" s="211"/>
      <c r="HF690" s="211"/>
      <c r="HG690" s="211"/>
      <c r="HH690" s="211"/>
      <c r="HI690" s="211"/>
      <c r="HJ690" s="211"/>
      <c r="HK690" s="211"/>
      <c r="HL690" s="211"/>
      <c r="HM690" s="211"/>
      <c r="HN690" s="195"/>
      <c r="HO690" s="195"/>
      <c r="HP690" s="195"/>
      <c r="HQ690" s="196"/>
      <c r="HR690" s="196"/>
      <c r="HS690" s="196"/>
      <c r="HT690" s="196"/>
      <c r="HU690" s="196"/>
      <c r="HV690" s="196"/>
    </row>
    <row r="691" ht="15.75" customHeight="1">
      <c r="A691" s="190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GD691" s="211"/>
      <c r="GE691" s="211"/>
      <c r="GF691" s="211"/>
      <c r="GG691" s="211"/>
      <c r="GH691" s="211"/>
      <c r="GI691" s="211"/>
      <c r="GJ691" s="211"/>
      <c r="GK691" s="211"/>
      <c r="GL691" s="211"/>
      <c r="GM691" s="211"/>
      <c r="GN691" s="211"/>
      <c r="GO691" s="211"/>
      <c r="GP691" s="211"/>
      <c r="GQ691" s="211"/>
      <c r="GR691" s="211"/>
      <c r="GS691" s="211"/>
      <c r="GT691" s="211"/>
      <c r="GU691" s="211"/>
      <c r="GV691" s="211"/>
      <c r="GW691" s="211"/>
      <c r="GX691" s="211"/>
      <c r="GY691" s="211"/>
      <c r="GZ691" s="211"/>
      <c r="HA691" s="211"/>
      <c r="HB691" s="211"/>
      <c r="HC691" s="211"/>
      <c r="HD691" s="211"/>
      <c r="HE691" s="211"/>
      <c r="HF691" s="211"/>
      <c r="HG691" s="211"/>
      <c r="HH691" s="211"/>
      <c r="HI691" s="211"/>
      <c r="HJ691" s="211"/>
      <c r="HK691" s="211"/>
      <c r="HL691" s="211"/>
      <c r="HM691" s="211"/>
      <c r="HN691" s="195"/>
      <c r="HO691" s="195"/>
      <c r="HP691" s="195"/>
      <c r="HQ691" s="196"/>
      <c r="HR691" s="196"/>
      <c r="HS691" s="196"/>
      <c r="HT691" s="196"/>
      <c r="HU691" s="196"/>
      <c r="HV691" s="196"/>
    </row>
    <row r="692" ht="15.75" customHeight="1">
      <c r="A692" s="190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GD692" s="211"/>
      <c r="GE692" s="211"/>
      <c r="GF692" s="211"/>
      <c r="GG692" s="211"/>
      <c r="GH692" s="211"/>
      <c r="GI692" s="211"/>
      <c r="GJ692" s="211"/>
      <c r="GK692" s="211"/>
      <c r="GL692" s="211"/>
      <c r="GM692" s="211"/>
      <c r="GN692" s="211"/>
      <c r="GO692" s="211"/>
      <c r="GP692" s="211"/>
      <c r="GQ692" s="211"/>
      <c r="GR692" s="211"/>
      <c r="GS692" s="211"/>
      <c r="GT692" s="211"/>
      <c r="GU692" s="211"/>
      <c r="GV692" s="211"/>
      <c r="GW692" s="211"/>
      <c r="GX692" s="211"/>
      <c r="GY692" s="211"/>
      <c r="GZ692" s="211"/>
      <c r="HA692" s="211"/>
      <c r="HB692" s="211"/>
      <c r="HC692" s="211"/>
      <c r="HD692" s="211"/>
      <c r="HE692" s="211"/>
      <c r="HF692" s="211"/>
      <c r="HG692" s="211"/>
      <c r="HH692" s="211"/>
      <c r="HI692" s="211"/>
      <c r="HJ692" s="211"/>
      <c r="HK692" s="211"/>
      <c r="HL692" s="211"/>
      <c r="HM692" s="211"/>
      <c r="HN692" s="195"/>
      <c r="HO692" s="195"/>
      <c r="HP692" s="195"/>
      <c r="HQ692" s="196"/>
      <c r="HR692" s="196"/>
      <c r="HS692" s="196"/>
      <c r="HT692" s="196"/>
      <c r="HU692" s="196"/>
      <c r="HV692" s="196"/>
    </row>
    <row r="693" ht="15.75" customHeight="1">
      <c r="A693" s="190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GD693" s="211"/>
      <c r="GE693" s="211"/>
      <c r="GF693" s="211"/>
      <c r="GG693" s="211"/>
      <c r="GH693" s="211"/>
      <c r="GI693" s="211"/>
      <c r="GJ693" s="211"/>
      <c r="GK693" s="211"/>
      <c r="GL693" s="211"/>
      <c r="GM693" s="211"/>
      <c r="GN693" s="211"/>
      <c r="GO693" s="211"/>
      <c r="GP693" s="211"/>
      <c r="GQ693" s="211"/>
      <c r="GR693" s="211"/>
      <c r="GS693" s="211"/>
      <c r="GT693" s="211"/>
      <c r="GU693" s="211"/>
      <c r="GV693" s="211"/>
      <c r="GW693" s="211"/>
      <c r="GX693" s="211"/>
      <c r="GY693" s="211"/>
      <c r="GZ693" s="211"/>
      <c r="HA693" s="211"/>
      <c r="HB693" s="211"/>
      <c r="HC693" s="211"/>
      <c r="HD693" s="211"/>
      <c r="HE693" s="211"/>
      <c r="HF693" s="211"/>
      <c r="HG693" s="211"/>
      <c r="HH693" s="211"/>
      <c r="HI693" s="211"/>
      <c r="HJ693" s="211"/>
      <c r="HK693" s="211"/>
      <c r="HL693" s="211"/>
      <c r="HM693" s="211"/>
      <c r="HN693" s="195"/>
      <c r="HO693" s="195"/>
      <c r="HP693" s="195"/>
      <c r="HQ693" s="196"/>
      <c r="HR693" s="196"/>
      <c r="HS693" s="196"/>
      <c r="HT693" s="196"/>
      <c r="HU693" s="196"/>
      <c r="HV693" s="196"/>
    </row>
    <row r="694" ht="15.75" customHeight="1">
      <c r="A694" s="190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GD694" s="211"/>
      <c r="GE694" s="211"/>
      <c r="GF694" s="211"/>
      <c r="GG694" s="211"/>
      <c r="GH694" s="211"/>
      <c r="GI694" s="211"/>
      <c r="GJ694" s="211"/>
      <c r="GK694" s="211"/>
      <c r="GL694" s="211"/>
      <c r="GM694" s="211"/>
      <c r="GN694" s="211"/>
      <c r="GO694" s="211"/>
      <c r="GP694" s="211"/>
      <c r="GQ694" s="211"/>
      <c r="GR694" s="211"/>
      <c r="GS694" s="211"/>
      <c r="GT694" s="211"/>
      <c r="GU694" s="211"/>
      <c r="GV694" s="211"/>
      <c r="GW694" s="211"/>
      <c r="GX694" s="211"/>
      <c r="GY694" s="211"/>
      <c r="GZ694" s="211"/>
      <c r="HA694" s="211"/>
      <c r="HB694" s="211"/>
      <c r="HC694" s="211"/>
      <c r="HD694" s="211"/>
      <c r="HE694" s="211"/>
      <c r="HF694" s="211"/>
      <c r="HG694" s="211"/>
      <c r="HH694" s="211"/>
      <c r="HI694" s="211"/>
      <c r="HJ694" s="211"/>
      <c r="HK694" s="211"/>
      <c r="HL694" s="211"/>
      <c r="HM694" s="211"/>
      <c r="HN694" s="195"/>
      <c r="HO694" s="195"/>
      <c r="HP694" s="195"/>
      <c r="HQ694" s="196"/>
      <c r="HR694" s="196"/>
      <c r="HS694" s="196"/>
      <c r="HT694" s="196"/>
      <c r="HU694" s="196"/>
      <c r="HV694" s="196"/>
    </row>
    <row r="695" ht="15.75" customHeight="1">
      <c r="A695" s="190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GD695" s="211"/>
      <c r="GE695" s="211"/>
      <c r="GF695" s="211"/>
      <c r="GG695" s="211"/>
      <c r="GH695" s="211"/>
      <c r="GI695" s="211"/>
      <c r="GJ695" s="211"/>
      <c r="GK695" s="211"/>
      <c r="GL695" s="211"/>
      <c r="GM695" s="211"/>
      <c r="GN695" s="211"/>
      <c r="GO695" s="211"/>
      <c r="GP695" s="211"/>
      <c r="GQ695" s="211"/>
      <c r="GR695" s="211"/>
      <c r="GS695" s="211"/>
      <c r="GT695" s="211"/>
      <c r="GU695" s="211"/>
      <c r="GV695" s="211"/>
      <c r="GW695" s="211"/>
      <c r="GX695" s="211"/>
      <c r="GY695" s="211"/>
      <c r="GZ695" s="211"/>
      <c r="HA695" s="211"/>
      <c r="HB695" s="211"/>
      <c r="HC695" s="211"/>
      <c r="HD695" s="211"/>
      <c r="HE695" s="211"/>
      <c r="HF695" s="211"/>
      <c r="HG695" s="211"/>
      <c r="HH695" s="211"/>
      <c r="HI695" s="211"/>
      <c r="HJ695" s="211"/>
      <c r="HK695" s="211"/>
      <c r="HL695" s="211"/>
      <c r="HM695" s="211"/>
      <c r="HN695" s="195"/>
      <c r="HO695" s="195"/>
      <c r="HP695" s="195"/>
      <c r="HQ695" s="196"/>
      <c r="HR695" s="196"/>
      <c r="HS695" s="196"/>
      <c r="HT695" s="196"/>
      <c r="HU695" s="196"/>
      <c r="HV695" s="196"/>
    </row>
    <row r="696" ht="15.75" customHeight="1">
      <c r="A696" s="190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GD696" s="211"/>
      <c r="GE696" s="211"/>
      <c r="GF696" s="211"/>
      <c r="GG696" s="211"/>
      <c r="GH696" s="211"/>
      <c r="GI696" s="211"/>
      <c r="GJ696" s="211"/>
      <c r="GK696" s="211"/>
      <c r="GL696" s="211"/>
      <c r="GM696" s="211"/>
      <c r="GN696" s="211"/>
      <c r="GO696" s="211"/>
      <c r="GP696" s="211"/>
      <c r="GQ696" s="211"/>
      <c r="GR696" s="211"/>
      <c r="GS696" s="211"/>
      <c r="GT696" s="211"/>
      <c r="GU696" s="211"/>
      <c r="GV696" s="211"/>
      <c r="GW696" s="211"/>
      <c r="GX696" s="211"/>
      <c r="GY696" s="211"/>
      <c r="GZ696" s="211"/>
      <c r="HA696" s="211"/>
      <c r="HB696" s="211"/>
      <c r="HC696" s="211"/>
      <c r="HD696" s="211"/>
      <c r="HE696" s="211"/>
      <c r="HF696" s="211"/>
      <c r="HG696" s="211"/>
      <c r="HH696" s="211"/>
      <c r="HI696" s="211"/>
      <c r="HJ696" s="211"/>
      <c r="HK696" s="211"/>
      <c r="HL696" s="211"/>
      <c r="HM696" s="211"/>
      <c r="HN696" s="195"/>
      <c r="HO696" s="195"/>
      <c r="HP696" s="195"/>
      <c r="HQ696" s="196"/>
      <c r="HR696" s="196"/>
      <c r="HS696" s="196"/>
      <c r="HT696" s="196"/>
      <c r="HU696" s="196"/>
      <c r="HV696" s="196"/>
    </row>
    <row r="697" ht="15.75" customHeight="1">
      <c r="A697" s="190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GD697" s="211"/>
      <c r="GE697" s="211"/>
      <c r="GF697" s="211"/>
      <c r="GG697" s="211"/>
      <c r="GH697" s="211"/>
      <c r="GI697" s="211"/>
      <c r="GJ697" s="211"/>
      <c r="GK697" s="211"/>
      <c r="GL697" s="211"/>
      <c r="GM697" s="211"/>
      <c r="GN697" s="211"/>
      <c r="GO697" s="211"/>
      <c r="GP697" s="211"/>
      <c r="GQ697" s="211"/>
      <c r="GR697" s="211"/>
      <c r="GS697" s="211"/>
      <c r="GT697" s="211"/>
      <c r="GU697" s="211"/>
      <c r="GV697" s="211"/>
      <c r="GW697" s="211"/>
      <c r="GX697" s="211"/>
      <c r="GY697" s="211"/>
      <c r="GZ697" s="211"/>
      <c r="HA697" s="211"/>
      <c r="HB697" s="211"/>
      <c r="HC697" s="211"/>
      <c r="HD697" s="211"/>
      <c r="HE697" s="211"/>
      <c r="HF697" s="211"/>
      <c r="HG697" s="211"/>
      <c r="HH697" s="211"/>
      <c r="HI697" s="211"/>
      <c r="HJ697" s="211"/>
      <c r="HK697" s="211"/>
      <c r="HL697" s="211"/>
      <c r="HM697" s="211"/>
      <c r="HN697" s="195"/>
      <c r="HO697" s="195"/>
      <c r="HP697" s="195"/>
      <c r="HQ697" s="196"/>
      <c r="HR697" s="196"/>
      <c r="HS697" s="196"/>
      <c r="HT697" s="196"/>
      <c r="HU697" s="196"/>
      <c r="HV697" s="196"/>
    </row>
    <row r="698" ht="15.75" customHeight="1">
      <c r="A698" s="190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GD698" s="211"/>
      <c r="GE698" s="211"/>
      <c r="GF698" s="211"/>
      <c r="GG698" s="211"/>
      <c r="GH698" s="211"/>
      <c r="GI698" s="211"/>
      <c r="GJ698" s="211"/>
      <c r="GK698" s="211"/>
      <c r="GL698" s="211"/>
      <c r="GM698" s="211"/>
      <c r="GN698" s="211"/>
      <c r="GO698" s="211"/>
      <c r="GP698" s="211"/>
      <c r="GQ698" s="211"/>
      <c r="GR698" s="211"/>
      <c r="GS698" s="211"/>
      <c r="GT698" s="211"/>
      <c r="GU698" s="211"/>
      <c r="GV698" s="211"/>
      <c r="GW698" s="211"/>
      <c r="GX698" s="211"/>
      <c r="GY698" s="211"/>
      <c r="GZ698" s="211"/>
      <c r="HA698" s="211"/>
      <c r="HB698" s="211"/>
      <c r="HC698" s="211"/>
      <c r="HD698" s="211"/>
      <c r="HE698" s="211"/>
      <c r="HF698" s="211"/>
      <c r="HG698" s="211"/>
      <c r="HH698" s="211"/>
      <c r="HI698" s="211"/>
      <c r="HJ698" s="211"/>
      <c r="HK698" s="211"/>
      <c r="HL698" s="211"/>
      <c r="HM698" s="211"/>
      <c r="HN698" s="195"/>
      <c r="HO698" s="195"/>
      <c r="HP698" s="195"/>
      <c r="HQ698" s="196"/>
      <c r="HR698" s="196"/>
      <c r="HS698" s="196"/>
      <c r="HT698" s="196"/>
      <c r="HU698" s="196"/>
      <c r="HV698" s="196"/>
    </row>
    <row r="699" ht="15.75" customHeight="1">
      <c r="A699" s="190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GD699" s="211"/>
      <c r="GE699" s="211"/>
      <c r="GF699" s="211"/>
      <c r="GG699" s="211"/>
      <c r="GH699" s="211"/>
      <c r="GI699" s="211"/>
      <c r="GJ699" s="211"/>
      <c r="GK699" s="211"/>
      <c r="GL699" s="211"/>
      <c r="GM699" s="211"/>
      <c r="GN699" s="211"/>
      <c r="GO699" s="211"/>
      <c r="GP699" s="211"/>
      <c r="GQ699" s="211"/>
      <c r="GR699" s="211"/>
      <c r="GS699" s="211"/>
      <c r="GT699" s="211"/>
      <c r="GU699" s="211"/>
      <c r="GV699" s="211"/>
      <c r="GW699" s="211"/>
      <c r="GX699" s="211"/>
      <c r="GY699" s="211"/>
      <c r="GZ699" s="211"/>
      <c r="HA699" s="211"/>
      <c r="HB699" s="211"/>
      <c r="HC699" s="211"/>
      <c r="HD699" s="211"/>
      <c r="HE699" s="211"/>
      <c r="HF699" s="211"/>
      <c r="HG699" s="211"/>
      <c r="HH699" s="211"/>
      <c r="HI699" s="211"/>
      <c r="HJ699" s="211"/>
      <c r="HK699" s="211"/>
      <c r="HL699" s="211"/>
      <c r="HM699" s="211"/>
      <c r="HN699" s="195"/>
      <c r="HO699" s="195"/>
      <c r="HP699" s="195"/>
      <c r="HQ699" s="196"/>
      <c r="HR699" s="196"/>
      <c r="HS699" s="196"/>
      <c r="HT699" s="196"/>
      <c r="HU699" s="196"/>
      <c r="HV699" s="196"/>
    </row>
    <row r="700" ht="15.75" customHeight="1">
      <c r="A700" s="190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GD700" s="211"/>
      <c r="GE700" s="211"/>
      <c r="GF700" s="211"/>
      <c r="GG700" s="211"/>
      <c r="GH700" s="211"/>
      <c r="GI700" s="211"/>
      <c r="GJ700" s="211"/>
      <c r="GK700" s="211"/>
      <c r="GL700" s="211"/>
      <c r="GM700" s="211"/>
      <c r="GN700" s="211"/>
      <c r="GO700" s="211"/>
      <c r="GP700" s="211"/>
      <c r="GQ700" s="211"/>
      <c r="GR700" s="211"/>
      <c r="GS700" s="211"/>
      <c r="GT700" s="211"/>
      <c r="GU700" s="211"/>
      <c r="GV700" s="211"/>
      <c r="GW700" s="211"/>
      <c r="GX700" s="211"/>
      <c r="GY700" s="211"/>
      <c r="GZ700" s="211"/>
      <c r="HA700" s="211"/>
      <c r="HB700" s="211"/>
      <c r="HC700" s="211"/>
      <c r="HD700" s="211"/>
      <c r="HE700" s="211"/>
      <c r="HF700" s="211"/>
      <c r="HG700" s="211"/>
      <c r="HH700" s="211"/>
      <c r="HI700" s="211"/>
      <c r="HJ700" s="211"/>
      <c r="HK700" s="211"/>
      <c r="HL700" s="211"/>
      <c r="HM700" s="211"/>
      <c r="HN700" s="195"/>
      <c r="HO700" s="195"/>
      <c r="HP700" s="195"/>
      <c r="HQ700" s="196"/>
      <c r="HR700" s="196"/>
      <c r="HS700" s="196"/>
      <c r="HT700" s="196"/>
      <c r="HU700" s="196"/>
      <c r="HV700" s="196"/>
    </row>
    <row r="701" ht="15.75" customHeight="1">
      <c r="A701" s="190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GD701" s="211"/>
      <c r="GE701" s="211"/>
      <c r="GF701" s="211"/>
      <c r="GG701" s="211"/>
      <c r="GH701" s="211"/>
      <c r="GI701" s="211"/>
      <c r="GJ701" s="211"/>
      <c r="GK701" s="211"/>
      <c r="GL701" s="211"/>
      <c r="GM701" s="211"/>
      <c r="GN701" s="211"/>
      <c r="GO701" s="211"/>
      <c r="GP701" s="211"/>
      <c r="GQ701" s="211"/>
      <c r="GR701" s="211"/>
      <c r="GS701" s="211"/>
      <c r="GT701" s="211"/>
      <c r="GU701" s="211"/>
      <c r="GV701" s="211"/>
      <c r="GW701" s="211"/>
      <c r="GX701" s="211"/>
      <c r="GY701" s="211"/>
      <c r="GZ701" s="211"/>
      <c r="HA701" s="211"/>
      <c r="HB701" s="211"/>
      <c r="HC701" s="211"/>
      <c r="HD701" s="211"/>
      <c r="HE701" s="211"/>
      <c r="HF701" s="211"/>
      <c r="HG701" s="211"/>
      <c r="HH701" s="211"/>
      <c r="HI701" s="211"/>
      <c r="HJ701" s="211"/>
      <c r="HK701" s="211"/>
      <c r="HL701" s="211"/>
      <c r="HM701" s="211"/>
      <c r="HN701" s="195"/>
      <c r="HO701" s="195"/>
      <c r="HP701" s="195"/>
      <c r="HQ701" s="196"/>
      <c r="HR701" s="196"/>
      <c r="HS701" s="196"/>
      <c r="HT701" s="196"/>
      <c r="HU701" s="196"/>
      <c r="HV701" s="196"/>
    </row>
    <row r="702" ht="15.75" customHeight="1">
      <c r="A702" s="190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GD702" s="211"/>
      <c r="GE702" s="211"/>
      <c r="GF702" s="211"/>
      <c r="GG702" s="211"/>
      <c r="GH702" s="211"/>
      <c r="GI702" s="211"/>
      <c r="GJ702" s="211"/>
      <c r="GK702" s="211"/>
      <c r="GL702" s="211"/>
      <c r="GM702" s="211"/>
      <c r="GN702" s="211"/>
      <c r="GO702" s="211"/>
      <c r="GP702" s="211"/>
      <c r="GQ702" s="211"/>
      <c r="GR702" s="211"/>
      <c r="GS702" s="211"/>
      <c r="GT702" s="211"/>
      <c r="GU702" s="211"/>
      <c r="GV702" s="211"/>
      <c r="GW702" s="211"/>
      <c r="GX702" s="211"/>
      <c r="GY702" s="211"/>
      <c r="GZ702" s="211"/>
      <c r="HA702" s="211"/>
      <c r="HB702" s="211"/>
      <c r="HC702" s="211"/>
      <c r="HD702" s="211"/>
      <c r="HE702" s="211"/>
      <c r="HF702" s="211"/>
      <c r="HG702" s="211"/>
      <c r="HH702" s="211"/>
      <c r="HI702" s="211"/>
      <c r="HJ702" s="211"/>
      <c r="HK702" s="211"/>
      <c r="HL702" s="211"/>
      <c r="HM702" s="211"/>
      <c r="HN702" s="195"/>
      <c r="HO702" s="195"/>
      <c r="HP702" s="195"/>
      <c r="HQ702" s="196"/>
      <c r="HR702" s="196"/>
      <c r="HS702" s="196"/>
      <c r="HT702" s="196"/>
      <c r="HU702" s="196"/>
      <c r="HV702" s="196"/>
    </row>
    <row r="703" ht="15.75" customHeight="1">
      <c r="A703" s="190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GD703" s="211"/>
      <c r="GE703" s="211"/>
      <c r="GF703" s="211"/>
      <c r="GG703" s="211"/>
      <c r="GH703" s="211"/>
      <c r="GI703" s="211"/>
      <c r="GJ703" s="211"/>
      <c r="GK703" s="211"/>
      <c r="GL703" s="211"/>
      <c r="GM703" s="211"/>
      <c r="GN703" s="211"/>
      <c r="GO703" s="211"/>
      <c r="GP703" s="211"/>
      <c r="GQ703" s="211"/>
      <c r="GR703" s="211"/>
      <c r="GS703" s="211"/>
      <c r="GT703" s="211"/>
      <c r="GU703" s="211"/>
      <c r="GV703" s="211"/>
      <c r="GW703" s="211"/>
      <c r="GX703" s="211"/>
      <c r="GY703" s="211"/>
      <c r="GZ703" s="211"/>
      <c r="HA703" s="211"/>
      <c r="HB703" s="211"/>
      <c r="HC703" s="211"/>
      <c r="HD703" s="211"/>
      <c r="HE703" s="211"/>
      <c r="HF703" s="211"/>
      <c r="HG703" s="211"/>
      <c r="HH703" s="211"/>
      <c r="HI703" s="211"/>
      <c r="HJ703" s="211"/>
      <c r="HK703" s="211"/>
      <c r="HL703" s="211"/>
      <c r="HM703" s="211"/>
      <c r="HN703" s="195"/>
      <c r="HO703" s="195"/>
      <c r="HP703" s="195"/>
      <c r="HQ703" s="196"/>
      <c r="HR703" s="196"/>
      <c r="HS703" s="196"/>
      <c r="HT703" s="196"/>
      <c r="HU703" s="196"/>
      <c r="HV703" s="196"/>
    </row>
    <row r="704" ht="15.75" customHeight="1">
      <c r="A704" s="190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GD704" s="211"/>
      <c r="GE704" s="211"/>
      <c r="GF704" s="211"/>
      <c r="GG704" s="211"/>
      <c r="GH704" s="211"/>
      <c r="GI704" s="211"/>
      <c r="GJ704" s="211"/>
      <c r="GK704" s="211"/>
      <c r="GL704" s="211"/>
      <c r="GM704" s="211"/>
      <c r="GN704" s="211"/>
      <c r="GO704" s="211"/>
      <c r="GP704" s="211"/>
      <c r="GQ704" s="211"/>
      <c r="GR704" s="211"/>
      <c r="GS704" s="211"/>
      <c r="GT704" s="211"/>
      <c r="GU704" s="211"/>
      <c r="GV704" s="211"/>
      <c r="GW704" s="211"/>
      <c r="GX704" s="211"/>
      <c r="GY704" s="211"/>
      <c r="GZ704" s="211"/>
      <c r="HA704" s="211"/>
      <c r="HB704" s="211"/>
      <c r="HC704" s="211"/>
      <c r="HD704" s="211"/>
      <c r="HE704" s="211"/>
      <c r="HF704" s="211"/>
      <c r="HG704" s="211"/>
      <c r="HH704" s="211"/>
      <c r="HI704" s="211"/>
      <c r="HJ704" s="211"/>
      <c r="HK704" s="211"/>
      <c r="HL704" s="211"/>
      <c r="HM704" s="211"/>
      <c r="HN704" s="195"/>
      <c r="HO704" s="195"/>
      <c r="HP704" s="195"/>
      <c r="HQ704" s="196"/>
      <c r="HR704" s="196"/>
      <c r="HS704" s="196"/>
      <c r="HT704" s="196"/>
      <c r="HU704" s="196"/>
      <c r="HV704" s="196"/>
    </row>
    <row r="705" ht="15.75" customHeight="1">
      <c r="A705" s="190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GD705" s="211"/>
      <c r="GE705" s="211"/>
      <c r="GF705" s="211"/>
      <c r="GG705" s="211"/>
      <c r="GH705" s="211"/>
      <c r="GI705" s="211"/>
      <c r="GJ705" s="211"/>
      <c r="GK705" s="211"/>
      <c r="GL705" s="211"/>
      <c r="GM705" s="211"/>
      <c r="GN705" s="211"/>
      <c r="GO705" s="211"/>
      <c r="GP705" s="211"/>
      <c r="GQ705" s="211"/>
      <c r="GR705" s="211"/>
      <c r="GS705" s="211"/>
      <c r="GT705" s="211"/>
      <c r="GU705" s="211"/>
      <c r="GV705" s="211"/>
      <c r="GW705" s="211"/>
      <c r="GX705" s="211"/>
      <c r="GY705" s="211"/>
      <c r="GZ705" s="211"/>
      <c r="HA705" s="211"/>
      <c r="HB705" s="211"/>
      <c r="HC705" s="211"/>
      <c r="HD705" s="211"/>
      <c r="HE705" s="211"/>
      <c r="HF705" s="211"/>
      <c r="HG705" s="211"/>
      <c r="HH705" s="211"/>
      <c r="HI705" s="211"/>
      <c r="HJ705" s="211"/>
      <c r="HK705" s="211"/>
      <c r="HL705" s="211"/>
      <c r="HM705" s="211"/>
      <c r="HN705" s="195"/>
      <c r="HO705" s="195"/>
      <c r="HP705" s="195"/>
      <c r="HQ705" s="196"/>
      <c r="HR705" s="196"/>
      <c r="HS705" s="196"/>
      <c r="HT705" s="196"/>
      <c r="HU705" s="196"/>
      <c r="HV705" s="196"/>
    </row>
    <row r="706" ht="15.75" customHeight="1">
      <c r="A706" s="190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GD706" s="211"/>
      <c r="GE706" s="211"/>
      <c r="GF706" s="211"/>
      <c r="GG706" s="211"/>
      <c r="GH706" s="211"/>
      <c r="GI706" s="211"/>
      <c r="GJ706" s="211"/>
      <c r="GK706" s="211"/>
      <c r="GL706" s="211"/>
      <c r="GM706" s="211"/>
      <c r="GN706" s="211"/>
      <c r="GO706" s="211"/>
      <c r="GP706" s="211"/>
      <c r="GQ706" s="211"/>
      <c r="GR706" s="211"/>
      <c r="GS706" s="211"/>
      <c r="GT706" s="211"/>
      <c r="GU706" s="211"/>
      <c r="GV706" s="211"/>
      <c r="GW706" s="211"/>
      <c r="GX706" s="211"/>
      <c r="GY706" s="211"/>
      <c r="GZ706" s="211"/>
      <c r="HA706" s="211"/>
      <c r="HB706" s="211"/>
      <c r="HC706" s="211"/>
      <c r="HD706" s="211"/>
      <c r="HE706" s="211"/>
      <c r="HF706" s="211"/>
      <c r="HG706" s="211"/>
      <c r="HH706" s="211"/>
      <c r="HI706" s="211"/>
      <c r="HJ706" s="211"/>
      <c r="HK706" s="211"/>
      <c r="HL706" s="211"/>
      <c r="HM706" s="211"/>
      <c r="HN706" s="195"/>
      <c r="HO706" s="195"/>
      <c r="HP706" s="195"/>
      <c r="HQ706" s="196"/>
      <c r="HR706" s="196"/>
      <c r="HS706" s="196"/>
      <c r="HT706" s="196"/>
      <c r="HU706" s="196"/>
      <c r="HV706" s="196"/>
    </row>
    <row r="707" ht="15.75" customHeight="1">
      <c r="A707" s="190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GD707" s="211"/>
      <c r="GE707" s="211"/>
      <c r="GF707" s="211"/>
      <c r="GG707" s="211"/>
      <c r="GH707" s="211"/>
      <c r="GI707" s="211"/>
      <c r="GJ707" s="211"/>
      <c r="GK707" s="211"/>
      <c r="GL707" s="211"/>
      <c r="GM707" s="211"/>
      <c r="GN707" s="211"/>
      <c r="GO707" s="211"/>
      <c r="GP707" s="211"/>
      <c r="GQ707" s="211"/>
      <c r="GR707" s="211"/>
      <c r="GS707" s="211"/>
      <c r="GT707" s="211"/>
      <c r="GU707" s="211"/>
      <c r="GV707" s="211"/>
      <c r="GW707" s="211"/>
      <c r="GX707" s="211"/>
      <c r="GY707" s="211"/>
      <c r="GZ707" s="211"/>
      <c r="HA707" s="211"/>
      <c r="HB707" s="211"/>
      <c r="HC707" s="211"/>
      <c r="HD707" s="211"/>
      <c r="HE707" s="211"/>
      <c r="HF707" s="211"/>
      <c r="HG707" s="211"/>
      <c r="HH707" s="211"/>
      <c r="HI707" s="211"/>
      <c r="HJ707" s="211"/>
      <c r="HK707" s="211"/>
      <c r="HL707" s="211"/>
      <c r="HM707" s="211"/>
      <c r="HN707" s="195"/>
      <c r="HO707" s="195"/>
      <c r="HP707" s="195"/>
      <c r="HQ707" s="196"/>
      <c r="HR707" s="196"/>
      <c r="HS707" s="196"/>
      <c r="HT707" s="196"/>
      <c r="HU707" s="196"/>
      <c r="HV707" s="196"/>
    </row>
    <row r="708" ht="15.75" customHeight="1">
      <c r="A708" s="190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GD708" s="211"/>
      <c r="GE708" s="211"/>
      <c r="GF708" s="211"/>
      <c r="GG708" s="211"/>
      <c r="GH708" s="211"/>
      <c r="GI708" s="211"/>
      <c r="GJ708" s="211"/>
      <c r="GK708" s="211"/>
      <c r="GL708" s="211"/>
      <c r="GM708" s="211"/>
      <c r="GN708" s="211"/>
      <c r="GO708" s="211"/>
      <c r="GP708" s="211"/>
      <c r="GQ708" s="211"/>
      <c r="GR708" s="211"/>
      <c r="GS708" s="211"/>
      <c r="GT708" s="211"/>
      <c r="GU708" s="211"/>
      <c r="GV708" s="211"/>
      <c r="GW708" s="211"/>
      <c r="GX708" s="211"/>
      <c r="GY708" s="211"/>
      <c r="GZ708" s="211"/>
      <c r="HA708" s="211"/>
      <c r="HB708" s="211"/>
      <c r="HC708" s="211"/>
      <c r="HD708" s="211"/>
      <c r="HE708" s="211"/>
      <c r="HF708" s="211"/>
      <c r="HG708" s="211"/>
      <c r="HH708" s="211"/>
      <c r="HI708" s="211"/>
      <c r="HJ708" s="211"/>
      <c r="HK708" s="211"/>
      <c r="HL708" s="211"/>
      <c r="HM708" s="211"/>
      <c r="HN708" s="195"/>
      <c r="HO708" s="195"/>
      <c r="HP708" s="195"/>
      <c r="HQ708" s="196"/>
      <c r="HR708" s="196"/>
      <c r="HS708" s="196"/>
      <c r="HT708" s="196"/>
      <c r="HU708" s="196"/>
      <c r="HV708" s="196"/>
    </row>
    <row r="709" ht="15.75" customHeight="1">
      <c r="A709" s="190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GD709" s="211"/>
      <c r="GE709" s="211"/>
      <c r="GF709" s="211"/>
      <c r="GG709" s="211"/>
      <c r="GH709" s="211"/>
      <c r="GI709" s="211"/>
      <c r="GJ709" s="211"/>
      <c r="GK709" s="211"/>
      <c r="GL709" s="211"/>
      <c r="GM709" s="211"/>
      <c r="GN709" s="211"/>
      <c r="GO709" s="211"/>
      <c r="GP709" s="211"/>
      <c r="GQ709" s="211"/>
      <c r="GR709" s="211"/>
      <c r="GS709" s="211"/>
      <c r="GT709" s="211"/>
      <c r="GU709" s="211"/>
      <c r="GV709" s="211"/>
      <c r="GW709" s="211"/>
      <c r="GX709" s="211"/>
      <c r="GY709" s="211"/>
      <c r="GZ709" s="211"/>
      <c r="HA709" s="211"/>
      <c r="HB709" s="211"/>
      <c r="HC709" s="211"/>
      <c r="HD709" s="211"/>
      <c r="HE709" s="211"/>
      <c r="HF709" s="211"/>
      <c r="HG709" s="211"/>
      <c r="HH709" s="211"/>
      <c r="HI709" s="211"/>
      <c r="HJ709" s="211"/>
      <c r="HK709" s="211"/>
      <c r="HL709" s="211"/>
      <c r="HM709" s="211"/>
      <c r="HN709" s="195"/>
      <c r="HO709" s="195"/>
      <c r="HP709" s="195"/>
      <c r="HQ709" s="196"/>
      <c r="HR709" s="196"/>
      <c r="HS709" s="196"/>
      <c r="HT709" s="196"/>
      <c r="HU709" s="196"/>
      <c r="HV709" s="196"/>
    </row>
    <row r="710" ht="15.75" customHeight="1">
      <c r="A710" s="190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GD710" s="211"/>
      <c r="GE710" s="211"/>
      <c r="GF710" s="211"/>
      <c r="GG710" s="211"/>
      <c r="GH710" s="211"/>
      <c r="GI710" s="211"/>
      <c r="GJ710" s="211"/>
      <c r="GK710" s="211"/>
      <c r="GL710" s="211"/>
      <c r="GM710" s="211"/>
      <c r="GN710" s="211"/>
      <c r="GO710" s="211"/>
      <c r="GP710" s="211"/>
      <c r="GQ710" s="211"/>
      <c r="GR710" s="211"/>
      <c r="GS710" s="211"/>
      <c r="GT710" s="211"/>
      <c r="GU710" s="211"/>
      <c r="GV710" s="211"/>
      <c r="GW710" s="211"/>
      <c r="GX710" s="211"/>
      <c r="GY710" s="211"/>
      <c r="GZ710" s="211"/>
      <c r="HA710" s="211"/>
      <c r="HB710" s="211"/>
      <c r="HC710" s="211"/>
      <c r="HD710" s="211"/>
      <c r="HE710" s="211"/>
      <c r="HF710" s="211"/>
      <c r="HG710" s="211"/>
      <c r="HH710" s="211"/>
      <c r="HI710" s="211"/>
      <c r="HJ710" s="211"/>
      <c r="HK710" s="211"/>
      <c r="HL710" s="211"/>
      <c r="HM710" s="211"/>
      <c r="HN710" s="195"/>
      <c r="HO710" s="195"/>
      <c r="HP710" s="195"/>
      <c r="HQ710" s="196"/>
      <c r="HR710" s="196"/>
      <c r="HS710" s="196"/>
      <c r="HT710" s="196"/>
      <c r="HU710" s="196"/>
      <c r="HV710" s="196"/>
    </row>
    <row r="711" ht="15.75" customHeight="1">
      <c r="A711" s="190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GD711" s="211"/>
      <c r="GE711" s="211"/>
      <c r="GF711" s="211"/>
      <c r="GG711" s="211"/>
      <c r="GH711" s="211"/>
      <c r="GI711" s="211"/>
      <c r="GJ711" s="211"/>
      <c r="GK711" s="211"/>
      <c r="GL711" s="211"/>
      <c r="GM711" s="211"/>
      <c r="GN711" s="211"/>
      <c r="GO711" s="211"/>
      <c r="GP711" s="211"/>
      <c r="GQ711" s="211"/>
      <c r="GR711" s="211"/>
      <c r="GS711" s="211"/>
      <c r="GT711" s="211"/>
      <c r="GU711" s="211"/>
      <c r="GV711" s="211"/>
      <c r="GW711" s="211"/>
      <c r="GX711" s="211"/>
      <c r="GY711" s="211"/>
      <c r="GZ711" s="211"/>
      <c r="HA711" s="211"/>
      <c r="HB711" s="211"/>
      <c r="HC711" s="211"/>
      <c r="HD711" s="211"/>
      <c r="HE711" s="211"/>
      <c r="HF711" s="211"/>
      <c r="HG711" s="211"/>
      <c r="HH711" s="211"/>
      <c r="HI711" s="211"/>
      <c r="HJ711" s="211"/>
      <c r="HK711" s="211"/>
      <c r="HL711" s="211"/>
      <c r="HM711" s="211"/>
      <c r="HN711" s="195"/>
      <c r="HO711" s="195"/>
      <c r="HP711" s="195"/>
      <c r="HQ711" s="196"/>
      <c r="HR711" s="196"/>
      <c r="HS711" s="196"/>
      <c r="HT711" s="196"/>
      <c r="HU711" s="196"/>
      <c r="HV711" s="196"/>
    </row>
    <row r="712" ht="15.75" customHeight="1">
      <c r="A712" s="190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GD712" s="211"/>
      <c r="GE712" s="211"/>
      <c r="GF712" s="211"/>
      <c r="GG712" s="211"/>
      <c r="GH712" s="211"/>
      <c r="GI712" s="211"/>
      <c r="GJ712" s="211"/>
      <c r="GK712" s="211"/>
      <c r="GL712" s="211"/>
      <c r="GM712" s="211"/>
      <c r="GN712" s="211"/>
      <c r="GO712" s="211"/>
      <c r="GP712" s="211"/>
      <c r="GQ712" s="211"/>
      <c r="GR712" s="211"/>
      <c r="GS712" s="211"/>
      <c r="GT712" s="211"/>
      <c r="GU712" s="211"/>
      <c r="GV712" s="211"/>
      <c r="GW712" s="211"/>
      <c r="GX712" s="211"/>
      <c r="GY712" s="211"/>
      <c r="GZ712" s="211"/>
      <c r="HA712" s="211"/>
      <c r="HB712" s="211"/>
      <c r="HC712" s="211"/>
      <c r="HD712" s="211"/>
      <c r="HE712" s="211"/>
      <c r="HF712" s="211"/>
      <c r="HG712" s="211"/>
      <c r="HH712" s="211"/>
      <c r="HI712" s="211"/>
      <c r="HJ712" s="211"/>
      <c r="HK712" s="211"/>
      <c r="HL712" s="211"/>
      <c r="HM712" s="211"/>
      <c r="HN712" s="195"/>
      <c r="HO712" s="195"/>
      <c r="HP712" s="195"/>
      <c r="HQ712" s="196"/>
      <c r="HR712" s="196"/>
      <c r="HS712" s="196"/>
      <c r="HT712" s="196"/>
      <c r="HU712" s="196"/>
      <c r="HV712" s="196"/>
    </row>
    <row r="713" ht="15.75" customHeight="1">
      <c r="A713" s="190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GD713" s="211"/>
      <c r="GE713" s="211"/>
      <c r="GF713" s="211"/>
      <c r="GG713" s="211"/>
      <c r="GH713" s="211"/>
      <c r="GI713" s="211"/>
      <c r="GJ713" s="211"/>
      <c r="GK713" s="211"/>
      <c r="GL713" s="211"/>
      <c r="GM713" s="211"/>
      <c r="GN713" s="211"/>
      <c r="GO713" s="211"/>
      <c r="GP713" s="211"/>
      <c r="GQ713" s="211"/>
      <c r="GR713" s="211"/>
      <c r="GS713" s="211"/>
      <c r="GT713" s="211"/>
      <c r="GU713" s="211"/>
      <c r="GV713" s="211"/>
      <c r="GW713" s="211"/>
      <c r="GX713" s="211"/>
      <c r="GY713" s="211"/>
      <c r="GZ713" s="211"/>
      <c r="HA713" s="211"/>
      <c r="HB713" s="211"/>
      <c r="HC713" s="211"/>
      <c r="HD713" s="211"/>
      <c r="HE713" s="211"/>
      <c r="HF713" s="211"/>
      <c r="HG713" s="211"/>
      <c r="HH713" s="211"/>
      <c r="HI713" s="211"/>
      <c r="HJ713" s="211"/>
      <c r="HK713" s="211"/>
      <c r="HL713" s="211"/>
      <c r="HM713" s="211"/>
      <c r="HN713" s="195"/>
      <c r="HO713" s="195"/>
      <c r="HP713" s="195"/>
      <c r="HQ713" s="196"/>
      <c r="HR713" s="196"/>
      <c r="HS713" s="196"/>
      <c r="HT713" s="196"/>
      <c r="HU713" s="196"/>
      <c r="HV713" s="196"/>
    </row>
    <row r="714" ht="15.75" customHeight="1">
      <c r="A714" s="190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GD714" s="211"/>
      <c r="GE714" s="211"/>
      <c r="GF714" s="211"/>
      <c r="GG714" s="211"/>
      <c r="GH714" s="211"/>
      <c r="GI714" s="211"/>
      <c r="GJ714" s="211"/>
      <c r="GK714" s="211"/>
      <c r="GL714" s="211"/>
      <c r="GM714" s="211"/>
      <c r="GN714" s="211"/>
      <c r="GO714" s="211"/>
      <c r="GP714" s="211"/>
      <c r="GQ714" s="211"/>
      <c r="GR714" s="211"/>
      <c r="GS714" s="211"/>
      <c r="GT714" s="211"/>
      <c r="GU714" s="211"/>
      <c r="GV714" s="211"/>
      <c r="GW714" s="211"/>
      <c r="GX714" s="211"/>
      <c r="GY714" s="211"/>
      <c r="GZ714" s="211"/>
      <c r="HA714" s="211"/>
      <c r="HB714" s="211"/>
      <c r="HC714" s="211"/>
      <c r="HD714" s="211"/>
      <c r="HE714" s="211"/>
      <c r="HF714" s="211"/>
      <c r="HG714" s="211"/>
      <c r="HH714" s="211"/>
      <c r="HI714" s="211"/>
      <c r="HJ714" s="211"/>
      <c r="HK714" s="211"/>
      <c r="HL714" s="211"/>
      <c r="HM714" s="211"/>
      <c r="HN714" s="195"/>
      <c r="HO714" s="195"/>
      <c r="HP714" s="195"/>
      <c r="HQ714" s="196"/>
      <c r="HR714" s="196"/>
      <c r="HS714" s="196"/>
      <c r="HT714" s="196"/>
      <c r="HU714" s="196"/>
      <c r="HV714" s="196"/>
    </row>
    <row r="715" ht="15.75" customHeight="1">
      <c r="A715" s="190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GD715" s="211"/>
      <c r="GE715" s="211"/>
      <c r="GF715" s="211"/>
      <c r="GG715" s="211"/>
      <c r="GH715" s="211"/>
      <c r="GI715" s="211"/>
      <c r="GJ715" s="211"/>
      <c r="GK715" s="211"/>
      <c r="GL715" s="211"/>
      <c r="GM715" s="211"/>
      <c r="GN715" s="211"/>
      <c r="GO715" s="211"/>
      <c r="GP715" s="211"/>
      <c r="GQ715" s="211"/>
      <c r="GR715" s="211"/>
      <c r="GS715" s="211"/>
      <c r="GT715" s="211"/>
      <c r="GU715" s="211"/>
      <c r="GV715" s="211"/>
      <c r="GW715" s="211"/>
      <c r="GX715" s="211"/>
      <c r="GY715" s="211"/>
      <c r="GZ715" s="211"/>
      <c r="HA715" s="211"/>
      <c r="HB715" s="211"/>
      <c r="HC715" s="211"/>
      <c r="HD715" s="211"/>
      <c r="HE715" s="211"/>
      <c r="HF715" s="211"/>
      <c r="HG715" s="211"/>
      <c r="HH715" s="211"/>
      <c r="HI715" s="211"/>
      <c r="HJ715" s="211"/>
      <c r="HK715" s="211"/>
      <c r="HL715" s="211"/>
      <c r="HM715" s="211"/>
      <c r="HN715" s="195"/>
      <c r="HO715" s="195"/>
      <c r="HP715" s="195"/>
      <c r="HQ715" s="196"/>
      <c r="HR715" s="196"/>
      <c r="HS715" s="196"/>
      <c r="HT715" s="196"/>
      <c r="HU715" s="196"/>
      <c r="HV715" s="196"/>
    </row>
    <row r="716" ht="15.75" customHeight="1">
      <c r="A716" s="190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GD716" s="211"/>
      <c r="GE716" s="211"/>
      <c r="GF716" s="211"/>
      <c r="GG716" s="211"/>
      <c r="GH716" s="211"/>
      <c r="GI716" s="211"/>
      <c r="GJ716" s="211"/>
      <c r="GK716" s="211"/>
      <c r="GL716" s="211"/>
      <c r="GM716" s="211"/>
      <c r="GN716" s="211"/>
      <c r="GO716" s="211"/>
      <c r="GP716" s="211"/>
      <c r="GQ716" s="211"/>
      <c r="GR716" s="211"/>
      <c r="GS716" s="211"/>
      <c r="GT716" s="211"/>
      <c r="GU716" s="211"/>
      <c r="GV716" s="211"/>
      <c r="GW716" s="211"/>
      <c r="GX716" s="211"/>
      <c r="GY716" s="211"/>
      <c r="GZ716" s="211"/>
      <c r="HA716" s="211"/>
      <c r="HB716" s="211"/>
      <c r="HC716" s="211"/>
      <c r="HD716" s="211"/>
      <c r="HE716" s="211"/>
      <c r="HF716" s="211"/>
      <c r="HG716" s="211"/>
      <c r="HH716" s="211"/>
      <c r="HI716" s="211"/>
      <c r="HJ716" s="211"/>
      <c r="HK716" s="211"/>
      <c r="HL716" s="211"/>
      <c r="HM716" s="211"/>
      <c r="HN716" s="195"/>
      <c r="HO716" s="195"/>
      <c r="HP716" s="195"/>
      <c r="HQ716" s="196"/>
      <c r="HR716" s="196"/>
      <c r="HS716" s="196"/>
      <c r="HT716" s="196"/>
      <c r="HU716" s="196"/>
      <c r="HV716" s="196"/>
    </row>
    <row r="717" ht="15.75" customHeight="1">
      <c r="A717" s="190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GD717" s="211"/>
      <c r="GE717" s="211"/>
      <c r="GF717" s="211"/>
      <c r="GG717" s="211"/>
      <c r="GH717" s="211"/>
      <c r="GI717" s="211"/>
      <c r="GJ717" s="211"/>
      <c r="GK717" s="211"/>
      <c r="GL717" s="211"/>
      <c r="GM717" s="211"/>
      <c r="GN717" s="211"/>
      <c r="GO717" s="211"/>
      <c r="GP717" s="211"/>
      <c r="GQ717" s="211"/>
      <c r="GR717" s="211"/>
      <c r="GS717" s="211"/>
      <c r="GT717" s="211"/>
      <c r="GU717" s="211"/>
      <c r="GV717" s="211"/>
      <c r="GW717" s="211"/>
      <c r="GX717" s="211"/>
      <c r="GY717" s="211"/>
      <c r="GZ717" s="211"/>
      <c r="HA717" s="211"/>
      <c r="HB717" s="211"/>
      <c r="HC717" s="211"/>
      <c r="HD717" s="211"/>
      <c r="HE717" s="211"/>
      <c r="HF717" s="211"/>
      <c r="HG717" s="211"/>
      <c r="HH717" s="211"/>
      <c r="HI717" s="211"/>
      <c r="HJ717" s="211"/>
      <c r="HK717" s="211"/>
      <c r="HL717" s="211"/>
      <c r="HM717" s="211"/>
      <c r="HN717" s="195"/>
      <c r="HO717" s="195"/>
      <c r="HP717" s="195"/>
      <c r="HQ717" s="196"/>
      <c r="HR717" s="196"/>
      <c r="HS717" s="196"/>
      <c r="HT717" s="196"/>
      <c r="HU717" s="196"/>
      <c r="HV717" s="196"/>
    </row>
    <row r="718" ht="15.75" customHeight="1">
      <c r="A718" s="190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GD718" s="211"/>
      <c r="GE718" s="211"/>
      <c r="GF718" s="211"/>
      <c r="GG718" s="211"/>
      <c r="GH718" s="211"/>
      <c r="GI718" s="211"/>
      <c r="GJ718" s="211"/>
      <c r="GK718" s="211"/>
      <c r="GL718" s="211"/>
      <c r="GM718" s="211"/>
      <c r="GN718" s="211"/>
      <c r="GO718" s="211"/>
      <c r="GP718" s="211"/>
      <c r="GQ718" s="211"/>
      <c r="GR718" s="211"/>
      <c r="GS718" s="211"/>
      <c r="GT718" s="211"/>
      <c r="GU718" s="211"/>
      <c r="GV718" s="211"/>
      <c r="GW718" s="211"/>
      <c r="GX718" s="211"/>
      <c r="GY718" s="211"/>
      <c r="GZ718" s="211"/>
      <c r="HA718" s="211"/>
      <c r="HB718" s="211"/>
      <c r="HC718" s="211"/>
      <c r="HD718" s="211"/>
      <c r="HE718" s="211"/>
      <c r="HF718" s="211"/>
      <c r="HG718" s="211"/>
      <c r="HH718" s="211"/>
      <c r="HI718" s="211"/>
      <c r="HJ718" s="211"/>
      <c r="HK718" s="211"/>
      <c r="HL718" s="211"/>
      <c r="HM718" s="211"/>
      <c r="HN718" s="195"/>
      <c r="HO718" s="195"/>
      <c r="HP718" s="195"/>
      <c r="HQ718" s="196"/>
      <c r="HR718" s="196"/>
      <c r="HS718" s="196"/>
      <c r="HT718" s="196"/>
      <c r="HU718" s="196"/>
      <c r="HV718" s="196"/>
    </row>
    <row r="719" ht="15.75" customHeight="1">
      <c r="A719" s="190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GD719" s="211"/>
      <c r="GE719" s="211"/>
      <c r="GF719" s="211"/>
      <c r="GG719" s="211"/>
      <c r="GH719" s="211"/>
      <c r="GI719" s="211"/>
      <c r="GJ719" s="211"/>
      <c r="GK719" s="211"/>
      <c r="GL719" s="211"/>
      <c r="GM719" s="211"/>
      <c r="GN719" s="211"/>
      <c r="GO719" s="211"/>
      <c r="GP719" s="211"/>
      <c r="GQ719" s="211"/>
      <c r="GR719" s="211"/>
      <c r="GS719" s="211"/>
      <c r="GT719" s="211"/>
      <c r="GU719" s="211"/>
      <c r="GV719" s="211"/>
      <c r="GW719" s="211"/>
      <c r="GX719" s="211"/>
      <c r="GY719" s="211"/>
      <c r="GZ719" s="211"/>
      <c r="HA719" s="211"/>
      <c r="HB719" s="211"/>
      <c r="HC719" s="211"/>
      <c r="HD719" s="211"/>
      <c r="HE719" s="211"/>
      <c r="HF719" s="211"/>
      <c r="HG719" s="211"/>
      <c r="HH719" s="211"/>
      <c r="HI719" s="211"/>
      <c r="HJ719" s="211"/>
      <c r="HK719" s="211"/>
      <c r="HL719" s="211"/>
      <c r="HM719" s="211"/>
      <c r="HN719" s="195"/>
      <c r="HO719" s="195"/>
      <c r="HP719" s="195"/>
      <c r="HQ719" s="196"/>
      <c r="HR719" s="196"/>
      <c r="HS719" s="196"/>
      <c r="HT719" s="196"/>
      <c r="HU719" s="196"/>
      <c r="HV719" s="196"/>
    </row>
    <row r="720" ht="15.75" customHeight="1">
      <c r="A720" s="190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GD720" s="211"/>
      <c r="GE720" s="211"/>
      <c r="GF720" s="211"/>
      <c r="GG720" s="211"/>
      <c r="GH720" s="211"/>
      <c r="GI720" s="211"/>
      <c r="GJ720" s="211"/>
      <c r="GK720" s="211"/>
      <c r="GL720" s="211"/>
      <c r="GM720" s="211"/>
      <c r="GN720" s="211"/>
      <c r="GO720" s="211"/>
      <c r="GP720" s="211"/>
      <c r="GQ720" s="211"/>
      <c r="GR720" s="211"/>
      <c r="GS720" s="211"/>
      <c r="GT720" s="211"/>
      <c r="GU720" s="211"/>
      <c r="GV720" s="211"/>
      <c r="GW720" s="211"/>
      <c r="GX720" s="211"/>
      <c r="GY720" s="211"/>
      <c r="GZ720" s="211"/>
      <c r="HA720" s="211"/>
      <c r="HB720" s="211"/>
      <c r="HC720" s="211"/>
      <c r="HD720" s="211"/>
      <c r="HE720" s="211"/>
      <c r="HF720" s="211"/>
      <c r="HG720" s="211"/>
      <c r="HH720" s="211"/>
      <c r="HI720" s="211"/>
      <c r="HJ720" s="211"/>
      <c r="HK720" s="211"/>
      <c r="HL720" s="211"/>
      <c r="HM720" s="211"/>
      <c r="HN720" s="195"/>
      <c r="HO720" s="195"/>
      <c r="HP720" s="195"/>
      <c r="HQ720" s="196"/>
      <c r="HR720" s="196"/>
      <c r="HS720" s="196"/>
      <c r="HT720" s="196"/>
      <c r="HU720" s="196"/>
      <c r="HV720" s="196"/>
    </row>
    <row r="721" ht="15.75" customHeight="1">
      <c r="A721" s="190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GD721" s="211"/>
      <c r="GE721" s="211"/>
      <c r="GF721" s="211"/>
      <c r="GG721" s="211"/>
      <c r="GH721" s="211"/>
      <c r="GI721" s="211"/>
      <c r="GJ721" s="211"/>
      <c r="GK721" s="211"/>
      <c r="GL721" s="211"/>
      <c r="GM721" s="211"/>
      <c r="GN721" s="211"/>
      <c r="GO721" s="211"/>
      <c r="GP721" s="211"/>
      <c r="GQ721" s="211"/>
      <c r="GR721" s="211"/>
      <c r="GS721" s="211"/>
      <c r="GT721" s="211"/>
      <c r="GU721" s="211"/>
      <c r="GV721" s="211"/>
      <c r="GW721" s="211"/>
      <c r="GX721" s="211"/>
      <c r="GY721" s="211"/>
      <c r="GZ721" s="211"/>
      <c r="HA721" s="211"/>
      <c r="HB721" s="211"/>
      <c r="HC721" s="211"/>
      <c r="HD721" s="211"/>
      <c r="HE721" s="211"/>
      <c r="HF721" s="211"/>
      <c r="HG721" s="211"/>
      <c r="HH721" s="211"/>
      <c r="HI721" s="211"/>
      <c r="HJ721" s="211"/>
      <c r="HK721" s="211"/>
      <c r="HL721" s="211"/>
      <c r="HM721" s="211"/>
      <c r="HN721" s="195"/>
      <c r="HO721" s="195"/>
      <c r="HP721" s="195"/>
      <c r="HQ721" s="196"/>
      <c r="HR721" s="196"/>
      <c r="HS721" s="196"/>
      <c r="HT721" s="196"/>
      <c r="HU721" s="196"/>
      <c r="HV721" s="196"/>
    </row>
    <row r="722" ht="15.75" customHeight="1">
      <c r="A722" s="190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GD722" s="211"/>
      <c r="GE722" s="211"/>
      <c r="GF722" s="211"/>
      <c r="GG722" s="211"/>
      <c r="GH722" s="211"/>
      <c r="GI722" s="211"/>
      <c r="GJ722" s="211"/>
      <c r="GK722" s="211"/>
      <c r="GL722" s="211"/>
      <c r="GM722" s="211"/>
      <c r="GN722" s="211"/>
      <c r="GO722" s="211"/>
      <c r="GP722" s="211"/>
      <c r="GQ722" s="211"/>
      <c r="GR722" s="211"/>
      <c r="GS722" s="211"/>
      <c r="GT722" s="211"/>
      <c r="GU722" s="211"/>
      <c r="GV722" s="211"/>
      <c r="GW722" s="211"/>
      <c r="GX722" s="211"/>
      <c r="GY722" s="211"/>
      <c r="GZ722" s="211"/>
      <c r="HA722" s="211"/>
      <c r="HB722" s="211"/>
      <c r="HC722" s="211"/>
      <c r="HD722" s="211"/>
      <c r="HE722" s="211"/>
      <c r="HF722" s="211"/>
      <c r="HG722" s="211"/>
      <c r="HH722" s="211"/>
      <c r="HI722" s="211"/>
      <c r="HJ722" s="211"/>
      <c r="HK722" s="211"/>
      <c r="HL722" s="211"/>
      <c r="HM722" s="211"/>
      <c r="HN722" s="195"/>
      <c r="HO722" s="195"/>
      <c r="HP722" s="195"/>
      <c r="HQ722" s="196"/>
      <c r="HR722" s="196"/>
      <c r="HS722" s="196"/>
      <c r="HT722" s="196"/>
      <c r="HU722" s="196"/>
      <c r="HV722" s="196"/>
    </row>
    <row r="723" ht="15.75" customHeight="1">
      <c r="A723" s="190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GD723" s="211"/>
      <c r="GE723" s="211"/>
      <c r="GF723" s="211"/>
      <c r="GG723" s="211"/>
      <c r="GH723" s="211"/>
      <c r="GI723" s="211"/>
      <c r="GJ723" s="211"/>
      <c r="GK723" s="211"/>
      <c r="GL723" s="211"/>
      <c r="GM723" s="211"/>
      <c r="GN723" s="211"/>
      <c r="GO723" s="211"/>
      <c r="GP723" s="211"/>
      <c r="GQ723" s="211"/>
      <c r="GR723" s="211"/>
      <c r="GS723" s="211"/>
      <c r="GT723" s="211"/>
      <c r="GU723" s="211"/>
      <c r="GV723" s="211"/>
      <c r="GW723" s="211"/>
      <c r="GX723" s="211"/>
      <c r="GY723" s="211"/>
      <c r="GZ723" s="211"/>
      <c r="HA723" s="211"/>
      <c r="HB723" s="211"/>
      <c r="HC723" s="211"/>
      <c r="HD723" s="211"/>
      <c r="HE723" s="211"/>
      <c r="HF723" s="211"/>
      <c r="HG723" s="211"/>
      <c r="HH723" s="211"/>
      <c r="HI723" s="211"/>
      <c r="HJ723" s="211"/>
      <c r="HK723" s="211"/>
      <c r="HL723" s="211"/>
      <c r="HM723" s="211"/>
      <c r="HN723" s="195"/>
      <c r="HO723" s="195"/>
      <c r="HP723" s="195"/>
      <c r="HQ723" s="196"/>
      <c r="HR723" s="196"/>
      <c r="HS723" s="196"/>
      <c r="HT723" s="196"/>
      <c r="HU723" s="196"/>
      <c r="HV723" s="196"/>
    </row>
    <row r="724" ht="15.75" customHeight="1">
      <c r="A724" s="190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GD724" s="211"/>
      <c r="GE724" s="211"/>
      <c r="GF724" s="211"/>
      <c r="GG724" s="211"/>
      <c r="GH724" s="211"/>
      <c r="GI724" s="211"/>
      <c r="GJ724" s="211"/>
      <c r="GK724" s="211"/>
      <c r="GL724" s="211"/>
      <c r="GM724" s="211"/>
      <c r="GN724" s="211"/>
      <c r="GO724" s="211"/>
      <c r="GP724" s="211"/>
      <c r="GQ724" s="211"/>
      <c r="GR724" s="211"/>
      <c r="GS724" s="211"/>
      <c r="GT724" s="211"/>
      <c r="GU724" s="211"/>
      <c r="GV724" s="211"/>
      <c r="GW724" s="211"/>
      <c r="GX724" s="211"/>
      <c r="GY724" s="211"/>
      <c r="GZ724" s="211"/>
      <c r="HA724" s="211"/>
      <c r="HB724" s="211"/>
      <c r="HC724" s="211"/>
      <c r="HD724" s="211"/>
      <c r="HE724" s="211"/>
      <c r="HF724" s="211"/>
      <c r="HG724" s="211"/>
      <c r="HH724" s="211"/>
      <c r="HI724" s="211"/>
      <c r="HJ724" s="211"/>
      <c r="HK724" s="211"/>
      <c r="HL724" s="211"/>
      <c r="HM724" s="211"/>
      <c r="HN724" s="195"/>
      <c r="HO724" s="195"/>
      <c r="HP724" s="195"/>
      <c r="HQ724" s="196"/>
      <c r="HR724" s="196"/>
      <c r="HS724" s="196"/>
      <c r="HT724" s="196"/>
      <c r="HU724" s="196"/>
      <c r="HV724" s="196"/>
    </row>
    <row r="725" ht="15.75" customHeight="1">
      <c r="A725" s="190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GD725" s="211"/>
      <c r="GE725" s="211"/>
      <c r="GF725" s="211"/>
      <c r="GG725" s="211"/>
      <c r="GH725" s="211"/>
      <c r="GI725" s="211"/>
      <c r="GJ725" s="211"/>
      <c r="GK725" s="211"/>
      <c r="GL725" s="211"/>
      <c r="GM725" s="211"/>
      <c r="GN725" s="211"/>
      <c r="GO725" s="211"/>
      <c r="GP725" s="211"/>
      <c r="GQ725" s="211"/>
      <c r="GR725" s="211"/>
      <c r="GS725" s="211"/>
      <c r="GT725" s="211"/>
      <c r="GU725" s="211"/>
      <c r="GV725" s="211"/>
      <c r="GW725" s="211"/>
      <c r="GX725" s="211"/>
      <c r="GY725" s="211"/>
      <c r="GZ725" s="211"/>
      <c r="HA725" s="211"/>
      <c r="HB725" s="211"/>
      <c r="HC725" s="211"/>
      <c r="HD725" s="211"/>
      <c r="HE725" s="211"/>
      <c r="HF725" s="211"/>
      <c r="HG725" s="211"/>
      <c r="HH725" s="211"/>
      <c r="HI725" s="211"/>
      <c r="HJ725" s="211"/>
      <c r="HK725" s="211"/>
      <c r="HL725" s="211"/>
      <c r="HM725" s="211"/>
      <c r="HN725" s="195"/>
      <c r="HO725" s="195"/>
      <c r="HP725" s="195"/>
      <c r="HQ725" s="196"/>
      <c r="HR725" s="196"/>
      <c r="HS725" s="196"/>
      <c r="HT725" s="196"/>
      <c r="HU725" s="196"/>
      <c r="HV725" s="196"/>
    </row>
    <row r="726" ht="15.75" customHeight="1">
      <c r="A726" s="190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GD726" s="211"/>
      <c r="GE726" s="211"/>
      <c r="GF726" s="211"/>
      <c r="GG726" s="211"/>
      <c r="GH726" s="211"/>
      <c r="GI726" s="211"/>
      <c r="GJ726" s="211"/>
      <c r="GK726" s="211"/>
      <c r="GL726" s="211"/>
      <c r="GM726" s="211"/>
      <c r="GN726" s="211"/>
      <c r="GO726" s="211"/>
      <c r="GP726" s="211"/>
      <c r="GQ726" s="211"/>
      <c r="GR726" s="211"/>
      <c r="GS726" s="211"/>
      <c r="GT726" s="211"/>
      <c r="GU726" s="211"/>
      <c r="GV726" s="211"/>
      <c r="GW726" s="211"/>
      <c r="GX726" s="211"/>
      <c r="GY726" s="211"/>
      <c r="GZ726" s="211"/>
      <c r="HA726" s="211"/>
      <c r="HB726" s="211"/>
      <c r="HC726" s="211"/>
      <c r="HD726" s="211"/>
      <c r="HE726" s="211"/>
      <c r="HF726" s="211"/>
      <c r="HG726" s="211"/>
      <c r="HH726" s="211"/>
      <c r="HI726" s="211"/>
      <c r="HJ726" s="211"/>
      <c r="HK726" s="211"/>
      <c r="HL726" s="211"/>
      <c r="HM726" s="211"/>
      <c r="HN726" s="195"/>
      <c r="HO726" s="195"/>
      <c r="HP726" s="195"/>
      <c r="HQ726" s="196"/>
      <c r="HR726" s="196"/>
      <c r="HS726" s="196"/>
      <c r="HT726" s="196"/>
      <c r="HU726" s="196"/>
      <c r="HV726" s="196"/>
    </row>
    <row r="727" ht="15.75" customHeight="1">
      <c r="A727" s="190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GD727" s="211"/>
      <c r="GE727" s="211"/>
      <c r="GF727" s="211"/>
      <c r="GG727" s="211"/>
      <c r="GH727" s="211"/>
      <c r="GI727" s="211"/>
      <c r="GJ727" s="211"/>
      <c r="GK727" s="211"/>
      <c r="GL727" s="211"/>
      <c r="GM727" s="211"/>
      <c r="GN727" s="211"/>
      <c r="GO727" s="211"/>
      <c r="GP727" s="211"/>
      <c r="GQ727" s="211"/>
      <c r="GR727" s="211"/>
      <c r="GS727" s="211"/>
      <c r="GT727" s="211"/>
      <c r="GU727" s="211"/>
      <c r="GV727" s="211"/>
      <c r="GW727" s="211"/>
      <c r="GX727" s="211"/>
      <c r="GY727" s="211"/>
      <c r="GZ727" s="211"/>
      <c r="HA727" s="211"/>
      <c r="HB727" s="211"/>
      <c r="HC727" s="211"/>
      <c r="HD727" s="211"/>
      <c r="HE727" s="211"/>
      <c r="HF727" s="211"/>
      <c r="HG727" s="211"/>
      <c r="HH727" s="211"/>
      <c r="HI727" s="211"/>
      <c r="HJ727" s="211"/>
      <c r="HK727" s="211"/>
      <c r="HL727" s="211"/>
      <c r="HM727" s="211"/>
      <c r="HN727" s="195"/>
      <c r="HO727" s="195"/>
      <c r="HP727" s="195"/>
      <c r="HQ727" s="196"/>
      <c r="HR727" s="196"/>
      <c r="HS727" s="196"/>
      <c r="HT727" s="196"/>
      <c r="HU727" s="196"/>
      <c r="HV727" s="196"/>
    </row>
    <row r="728" ht="15.75" customHeight="1">
      <c r="A728" s="190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GD728" s="211"/>
      <c r="GE728" s="211"/>
      <c r="GF728" s="211"/>
      <c r="GG728" s="211"/>
      <c r="GH728" s="211"/>
      <c r="GI728" s="211"/>
      <c r="GJ728" s="211"/>
      <c r="GK728" s="211"/>
      <c r="GL728" s="211"/>
      <c r="GM728" s="211"/>
      <c r="GN728" s="211"/>
      <c r="GO728" s="211"/>
      <c r="GP728" s="211"/>
      <c r="GQ728" s="211"/>
      <c r="GR728" s="211"/>
      <c r="GS728" s="211"/>
      <c r="GT728" s="211"/>
      <c r="GU728" s="211"/>
      <c r="GV728" s="211"/>
      <c r="GW728" s="211"/>
      <c r="GX728" s="211"/>
      <c r="GY728" s="211"/>
      <c r="GZ728" s="211"/>
      <c r="HA728" s="211"/>
      <c r="HB728" s="211"/>
      <c r="HC728" s="211"/>
      <c r="HD728" s="211"/>
      <c r="HE728" s="211"/>
      <c r="HF728" s="211"/>
      <c r="HG728" s="211"/>
      <c r="HH728" s="211"/>
      <c r="HI728" s="211"/>
      <c r="HJ728" s="211"/>
      <c r="HK728" s="211"/>
      <c r="HL728" s="211"/>
      <c r="HM728" s="211"/>
      <c r="HN728" s="195"/>
      <c r="HO728" s="195"/>
      <c r="HP728" s="195"/>
      <c r="HQ728" s="196"/>
      <c r="HR728" s="196"/>
      <c r="HS728" s="196"/>
      <c r="HT728" s="196"/>
      <c r="HU728" s="196"/>
      <c r="HV728" s="196"/>
    </row>
    <row r="729" ht="15.75" customHeight="1">
      <c r="A729" s="190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GD729" s="211"/>
      <c r="GE729" s="211"/>
      <c r="GF729" s="211"/>
      <c r="GG729" s="211"/>
      <c r="GH729" s="211"/>
      <c r="GI729" s="211"/>
      <c r="GJ729" s="211"/>
      <c r="GK729" s="211"/>
      <c r="GL729" s="211"/>
      <c r="GM729" s="211"/>
      <c r="GN729" s="211"/>
      <c r="GO729" s="211"/>
      <c r="GP729" s="211"/>
      <c r="GQ729" s="211"/>
      <c r="GR729" s="211"/>
      <c r="GS729" s="211"/>
      <c r="GT729" s="211"/>
      <c r="GU729" s="211"/>
      <c r="GV729" s="211"/>
      <c r="GW729" s="211"/>
      <c r="GX729" s="211"/>
      <c r="GY729" s="211"/>
      <c r="GZ729" s="211"/>
      <c r="HA729" s="211"/>
      <c r="HB729" s="211"/>
      <c r="HC729" s="211"/>
      <c r="HD729" s="211"/>
      <c r="HE729" s="211"/>
      <c r="HF729" s="211"/>
      <c r="HG729" s="211"/>
      <c r="HH729" s="211"/>
      <c r="HI729" s="211"/>
      <c r="HJ729" s="211"/>
      <c r="HK729" s="211"/>
      <c r="HL729" s="211"/>
      <c r="HM729" s="211"/>
      <c r="HN729" s="195"/>
      <c r="HO729" s="195"/>
      <c r="HP729" s="195"/>
      <c r="HQ729" s="196"/>
      <c r="HR729" s="196"/>
      <c r="HS729" s="196"/>
      <c r="HT729" s="196"/>
      <c r="HU729" s="196"/>
      <c r="HV729" s="196"/>
    </row>
    <row r="730" ht="15.75" customHeight="1">
      <c r="A730" s="190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GD730" s="211"/>
      <c r="GE730" s="211"/>
      <c r="GF730" s="211"/>
      <c r="GG730" s="211"/>
      <c r="GH730" s="211"/>
      <c r="GI730" s="211"/>
      <c r="GJ730" s="211"/>
      <c r="GK730" s="211"/>
      <c r="GL730" s="211"/>
      <c r="GM730" s="211"/>
      <c r="GN730" s="211"/>
      <c r="GO730" s="211"/>
      <c r="GP730" s="211"/>
      <c r="GQ730" s="211"/>
      <c r="GR730" s="211"/>
      <c r="GS730" s="211"/>
      <c r="GT730" s="211"/>
      <c r="GU730" s="211"/>
      <c r="GV730" s="211"/>
      <c r="GW730" s="211"/>
      <c r="GX730" s="211"/>
      <c r="GY730" s="211"/>
      <c r="GZ730" s="211"/>
      <c r="HA730" s="211"/>
      <c r="HB730" s="211"/>
      <c r="HC730" s="211"/>
      <c r="HD730" s="211"/>
      <c r="HE730" s="211"/>
      <c r="HF730" s="211"/>
      <c r="HG730" s="211"/>
      <c r="HH730" s="211"/>
      <c r="HI730" s="211"/>
      <c r="HJ730" s="211"/>
      <c r="HK730" s="211"/>
      <c r="HL730" s="211"/>
      <c r="HM730" s="211"/>
      <c r="HN730" s="195"/>
      <c r="HO730" s="195"/>
      <c r="HP730" s="195"/>
      <c r="HQ730" s="196"/>
      <c r="HR730" s="196"/>
      <c r="HS730" s="196"/>
      <c r="HT730" s="196"/>
      <c r="HU730" s="196"/>
      <c r="HV730" s="196"/>
    </row>
    <row r="731" ht="15.75" customHeight="1">
      <c r="A731" s="190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GD731" s="211"/>
      <c r="GE731" s="211"/>
      <c r="GF731" s="211"/>
      <c r="GG731" s="211"/>
      <c r="GH731" s="211"/>
      <c r="GI731" s="211"/>
      <c r="GJ731" s="211"/>
      <c r="GK731" s="211"/>
      <c r="GL731" s="211"/>
      <c r="GM731" s="211"/>
      <c r="GN731" s="211"/>
      <c r="GO731" s="211"/>
      <c r="GP731" s="211"/>
      <c r="GQ731" s="211"/>
      <c r="GR731" s="211"/>
      <c r="GS731" s="211"/>
      <c r="GT731" s="211"/>
      <c r="GU731" s="211"/>
      <c r="GV731" s="211"/>
      <c r="GW731" s="211"/>
      <c r="GX731" s="211"/>
      <c r="GY731" s="211"/>
      <c r="GZ731" s="211"/>
      <c r="HA731" s="211"/>
      <c r="HB731" s="211"/>
      <c r="HC731" s="211"/>
      <c r="HD731" s="211"/>
      <c r="HE731" s="211"/>
      <c r="HF731" s="211"/>
      <c r="HG731" s="211"/>
      <c r="HH731" s="211"/>
      <c r="HI731" s="211"/>
      <c r="HJ731" s="211"/>
      <c r="HK731" s="211"/>
      <c r="HL731" s="211"/>
      <c r="HM731" s="211"/>
      <c r="HN731" s="195"/>
      <c r="HO731" s="195"/>
      <c r="HP731" s="195"/>
      <c r="HQ731" s="196"/>
      <c r="HR731" s="196"/>
      <c r="HS731" s="196"/>
      <c r="HT731" s="196"/>
      <c r="HU731" s="196"/>
      <c r="HV731" s="196"/>
    </row>
    <row r="732" ht="15.75" customHeight="1">
      <c r="A732" s="190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GD732" s="211"/>
      <c r="GE732" s="211"/>
      <c r="GF732" s="211"/>
      <c r="GG732" s="211"/>
      <c r="GH732" s="211"/>
      <c r="GI732" s="211"/>
      <c r="GJ732" s="211"/>
      <c r="GK732" s="211"/>
      <c r="GL732" s="211"/>
      <c r="GM732" s="211"/>
      <c r="GN732" s="211"/>
      <c r="GO732" s="211"/>
      <c r="GP732" s="211"/>
      <c r="GQ732" s="211"/>
      <c r="GR732" s="211"/>
      <c r="GS732" s="211"/>
      <c r="GT732" s="211"/>
      <c r="GU732" s="211"/>
      <c r="GV732" s="211"/>
      <c r="GW732" s="211"/>
      <c r="GX732" s="211"/>
      <c r="GY732" s="211"/>
      <c r="GZ732" s="211"/>
      <c r="HA732" s="211"/>
      <c r="HB732" s="211"/>
      <c r="HC732" s="211"/>
      <c r="HD732" s="211"/>
      <c r="HE732" s="211"/>
      <c r="HF732" s="211"/>
      <c r="HG732" s="211"/>
      <c r="HH732" s="211"/>
      <c r="HI732" s="211"/>
      <c r="HJ732" s="211"/>
      <c r="HK732" s="211"/>
      <c r="HL732" s="211"/>
      <c r="HM732" s="211"/>
      <c r="HN732" s="195"/>
      <c r="HO732" s="195"/>
      <c r="HP732" s="195"/>
      <c r="HQ732" s="196"/>
      <c r="HR732" s="196"/>
      <c r="HS732" s="196"/>
      <c r="HT732" s="196"/>
      <c r="HU732" s="196"/>
      <c r="HV732" s="196"/>
    </row>
    <row r="733" ht="15.75" customHeight="1">
      <c r="A733" s="190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GD733" s="211"/>
      <c r="GE733" s="211"/>
      <c r="GF733" s="211"/>
      <c r="GG733" s="211"/>
      <c r="GH733" s="211"/>
      <c r="GI733" s="211"/>
      <c r="GJ733" s="211"/>
      <c r="GK733" s="211"/>
      <c r="GL733" s="211"/>
      <c r="GM733" s="211"/>
      <c r="GN733" s="211"/>
      <c r="GO733" s="211"/>
      <c r="GP733" s="211"/>
      <c r="GQ733" s="211"/>
      <c r="GR733" s="211"/>
      <c r="GS733" s="211"/>
      <c r="GT733" s="211"/>
      <c r="GU733" s="211"/>
      <c r="GV733" s="211"/>
      <c r="GW733" s="211"/>
      <c r="GX733" s="211"/>
      <c r="GY733" s="211"/>
      <c r="GZ733" s="211"/>
      <c r="HA733" s="211"/>
      <c r="HB733" s="211"/>
      <c r="HC733" s="211"/>
      <c r="HD733" s="211"/>
      <c r="HE733" s="211"/>
      <c r="HF733" s="211"/>
      <c r="HG733" s="211"/>
      <c r="HH733" s="211"/>
      <c r="HI733" s="211"/>
      <c r="HJ733" s="211"/>
      <c r="HK733" s="211"/>
      <c r="HL733" s="211"/>
      <c r="HM733" s="211"/>
      <c r="HN733" s="195"/>
      <c r="HO733" s="195"/>
      <c r="HP733" s="195"/>
      <c r="HQ733" s="196"/>
      <c r="HR733" s="196"/>
      <c r="HS733" s="196"/>
      <c r="HT733" s="196"/>
      <c r="HU733" s="196"/>
      <c r="HV733" s="196"/>
    </row>
    <row r="734" ht="15.75" customHeight="1">
      <c r="A734" s="190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GD734" s="211"/>
      <c r="GE734" s="211"/>
      <c r="GF734" s="211"/>
      <c r="GG734" s="211"/>
      <c r="GH734" s="211"/>
      <c r="GI734" s="211"/>
      <c r="GJ734" s="211"/>
      <c r="GK734" s="211"/>
      <c r="GL734" s="211"/>
      <c r="GM734" s="211"/>
      <c r="GN734" s="211"/>
      <c r="GO734" s="211"/>
      <c r="GP734" s="211"/>
      <c r="GQ734" s="211"/>
      <c r="GR734" s="211"/>
      <c r="GS734" s="211"/>
      <c r="GT734" s="211"/>
      <c r="GU734" s="211"/>
      <c r="GV734" s="211"/>
      <c r="GW734" s="211"/>
      <c r="GX734" s="211"/>
      <c r="GY734" s="211"/>
      <c r="GZ734" s="211"/>
      <c r="HA734" s="211"/>
      <c r="HB734" s="211"/>
      <c r="HC734" s="211"/>
      <c r="HD734" s="211"/>
      <c r="HE734" s="211"/>
      <c r="HF734" s="211"/>
      <c r="HG734" s="211"/>
      <c r="HH734" s="211"/>
      <c r="HI734" s="211"/>
      <c r="HJ734" s="211"/>
      <c r="HK734" s="211"/>
      <c r="HL734" s="211"/>
      <c r="HM734" s="211"/>
      <c r="HN734" s="195"/>
      <c r="HO734" s="195"/>
      <c r="HP734" s="195"/>
      <c r="HQ734" s="196"/>
      <c r="HR734" s="196"/>
      <c r="HS734" s="196"/>
      <c r="HT734" s="196"/>
      <c r="HU734" s="196"/>
      <c r="HV734" s="196"/>
    </row>
    <row r="735" ht="15.75" customHeight="1">
      <c r="A735" s="190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GD735" s="211"/>
      <c r="GE735" s="211"/>
      <c r="GF735" s="211"/>
      <c r="GG735" s="211"/>
      <c r="GH735" s="211"/>
      <c r="GI735" s="211"/>
      <c r="GJ735" s="211"/>
      <c r="GK735" s="211"/>
      <c r="GL735" s="211"/>
      <c r="GM735" s="211"/>
      <c r="GN735" s="211"/>
      <c r="GO735" s="211"/>
      <c r="GP735" s="211"/>
      <c r="GQ735" s="211"/>
      <c r="GR735" s="211"/>
      <c r="GS735" s="211"/>
      <c r="GT735" s="211"/>
      <c r="GU735" s="211"/>
      <c r="GV735" s="211"/>
      <c r="GW735" s="211"/>
      <c r="GX735" s="211"/>
      <c r="GY735" s="211"/>
      <c r="GZ735" s="211"/>
      <c r="HA735" s="211"/>
      <c r="HB735" s="211"/>
      <c r="HC735" s="211"/>
      <c r="HD735" s="211"/>
      <c r="HE735" s="211"/>
      <c r="HF735" s="211"/>
      <c r="HG735" s="211"/>
      <c r="HH735" s="211"/>
      <c r="HI735" s="211"/>
      <c r="HJ735" s="211"/>
      <c r="HK735" s="211"/>
      <c r="HL735" s="211"/>
      <c r="HM735" s="211"/>
      <c r="HN735" s="195"/>
      <c r="HO735" s="195"/>
      <c r="HP735" s="195"/>
      <c r="HQ735" s="196"/>
      <c r="HR735" s="196"/>
      <c r="HS735" s="196"/>
      <c r="HT735" s="196"/>
      <c r="HU735" s="196"/>
      <c r="HV735" s="196"/>
    </row>
    <row r="736" ht="15.75" customHeight="1">
      <c r="A736" s="190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GD736" s="211"/>
      <c r="GE736" s="211"/>
      <c r="GF736" s="211"/>
      <c r="GG736" s="211"/>
      <c r="GH736" s="211"/>
      <c r="GI736" s="211"/>
      <c r="GJ736" s="211"/>
      <c r="GK736" s="211"/>
      <c r="GL736" s="211"/>
      <c r="GM736" s="211"/>
      <c r="GN736" s="211"/>
      <c r="GO736" s="211"/>
      <c r="GP736" s="211"/>
      <c r="GQ736" s="211"/>
      <c r="GR736" s="211"/>
      <c r="GS736" s="211"/>
      <c r="GT736" s="211"/>
      <c r="GU736" s="211"/>
      <c r="GV736" s="211"/>
      <c r="GW736" s="211"/>
      <c r="GX736" s="211"/>
      <c r="GY736" s="211"/>
      <c r="GZ736" s="211"/>
      <c r="HA736" s="211"/>
      <c r="HB736" s="211"/>
      <c r="HC736" s="211"/>
      <c r="HD736" s="211"/>
      <c r="HE736" s="211"/>
      <c r="HF736" s="211"/>
      <c r="HG736" s="211"/>
      <c r="HH736" s="211"/>
      <c r="HI736" s="211"/>
      <c r="HJ736" s="211"/>
      <c r="HK736" s="211"/>
      <c r="HL736" s="211"/>
      <c r="HM736" s="211"/>
      <c r="HN736" s="195"/>
      <c r="HO736" s="195"/>
      <c r="HP736" s="195"/>
      <c r="HQ736" s="196"/>
      <c r="HR736" s="196"/>
      <c r="HS736" s="196"/>
      <c r="HT736" s="196"/>
      <c r="HU736" s="196"/>
      <c r="HV736" s="196"/>
    </row>
    <row r="737" ht="15.75" customHeight="1">
      <c r="A737" s="190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GD737" s="211"/>
      <c r="GE737" s="211"/>
      <c r="GF737" s="211"/>
      <c r="GG737" s="211"/>
      <c r="GH737" s="211"/>
      <c r="GI737" s="211"/>
      <c r="GJ737" s="211"/>
      <c r="GK737" s="211"/>
      <c r="GL737" s="211"/>
      <c r="GM737" s="211"/>
      <c r="GN737" s="211"/>
      <c r="GO737" s="211"/>
      <c r="GP737" s="211"/>
      <c r="GQ737" s="211"/>
      <c r="GR737" s="211"/>
      <c r="GS737" s="211"/>
      <c r="GT737" s="211"/>
      <c r="GU737" s="211"/>
      <c r="GV737" s="211"/>
      <c r="GW737" s="211"/>
      <c r="GX737" s="211"/>
      <c r="GY737" s="211"/>
      <c r="GZ737" s="211"/>
      <c r="HA737" s="211"/>
      <c r="HB737" s="211"/>
      <c r="HC737" s="211"/>
      <c r="HD737" s="211"/>
      <c r="HE737" s="211"/>
      <c r="HF737" s="211"/>
      <c r="HG737" s="211"/>
      <c r="HH737" s="211"/>
      <c r="HI737" s="211"/>
      <c r="HJ737" s="211"/>
      <c r="HK737" s="211"/>
      <c r="HL737" s="211"/>
      <c r="HM737" s="211"/>
      <c r="HN737" s="195"/>
      <c r="HO737" s="195"/>
      <c r="HP737" s="195"/>
      <c r="HQ737" s="196"/>
      <c r="HR737" s="196"/>
      <c r="HS737" s="196"/>
      <c r="HT737" s="196"/>
      <c r="HU737" s="196"/>
      <c r="HV737" s="196"/>
    </row>
    <row r="738" ht="15.75" customHeight="1">
      <c r="A738" s="190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GD738" s="211"/>
      <c r="GE738" s="211"/>
      <c r="GF738" s="211"/>
      <c r="GG738" s="211"/>
      <c r="GH738" s="211"/>
      <c r="GI738" s="211"/>
      <c r="GJ738" s="211"/>
      <c r="GK738" s="211"/>
      <c r="GL738" s="211"/>
      <c r="GM738" s="211"/>
      <c r="GN738" s="211"/>
      <c r="GO738" s="211"/>
      <c r="GP738" s="211"/>
      <c r="GQ738" s="211"/>
      <c r="GR738" s="211"/>
      <c r="GS738" s="211"/>
      <c r="GT738" s="211"/>
      <c r="GU738" s="211"/>
      <c r="GV738" s="211"/>
      <c r="GW738" s="211"/>
      <c r="GX738" s="211"/>
      <c r="GY738" s="211"/>
      <c r="GZ738" s="211"/>
      <c r="HA738" s="211"/>
      <c r="HB738" s="211"/>
      <c r="HC738" s="211"/>
      <c r="HD738" s="211"/>
      <c r="HE738" s="211"/>
      <c r="HF738" s="211"/>
      <c r="HG738" s="211"/>
      <c r="HH738" s="211"/>
      <c r="HI738" s="211"/>
      <c r="HJ738" s="211"/>
      <c r="HK738" s="211"/>
      <c r="HL738" s="211"/>
      <c r="HM738" s="211"/>
      <c r="HN738" s="195"/>
      <c r="HO738" s="195"/>
      <c r="HP738" s="195"/>
      <c r="HQ738" s="196"/>
      <c r="HR738" s="196"/>
      <c r="HS738" s="196"/>
      <c r="HT738" s="196"/>
      <c r="HU738" s="196"/>
      <c r="HV738" s="196"/>
    </row>
    <row r="739" ht="15.75" customHeight="1">
      <c r="A739" s="190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GD739" s="211"/>
      <c r="GE739" s="211"/>
      <c r="GF739" s="211"/>
      <c r="GG739" s="211"/>
      <c r="GH739" s="211"/>
      <c r="GI739" s="211"/>
      <c r="GJ739" s="211"/>
      <c r="GK739" s="211"/>
      <c r="GL739" s="211"/>
      <c r="GM739" s="211"/>
      <c r="GN739" s="211"/>
      <c r="GO739" s="211"/>
      <c r="GP739" s="211"/>
      <c r="GQ739" s="211"/>
      <c r="GR739" s="211"/>
      <c r="GS739" s="211"/>
      <c r="GT739" s="211"/>
      <c r="GU739" s="211"/>
      <c r="GV739" s="211"/>
      <c r="GW739" s="211"/>
      <c r="GX739" s="211"/>
      <c r="GY739" s="211"/>
      <c r="GZ739" s="211"/>
      <c r="HA739" s="211"/>
      <c r="HB739" s="211"/>
      <c r="HC739" s="211"/>
      <c r="HD739" s="211"/>
      <c r="HE739" s="211"/>
      <c r="HF739" s="211"/>
      <c r="HG739" s="211"/>
      <c r="HH739" s="211"/>
      <c r="HI739" s="211"/>
      <c r="HJ739" s="211"/>
      <c r="HK739" s="211"/>
      <c r="HL739" s="211"/>
      <c r="HM739" s="211"/>
      <c r="HN739" s="195"/>
      <c r="HO739" s="195"/>
      <c r="HP739" s="195"/>
      <c r="HQ739" s="196"/>
      <c r="HR739" s="196"/>
      <c r="HS739" s="196"/>
      <c r="HT739" s="196"/>
      <c r="HU739" s="196"/>
      <c r="HV739" s="196"/>
    </row>
    <row r="740" ht="15.75" customHeight="1">
      <c r="A740" s="190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GD740" s="211"/>
      <c r="GE740" s="211"/>
      <c r="GF740" s="211"/>
      <c r="GG740" s="211"/>
      <c r="GH740" s="211"/>
      <c r="GI740" s="211"/>
      <c r="GJ740" s="211"/>
      <c r="GK740" s="211"/>
      <c r="GL740" s="211"/>
      <c r="GM740" s="211"/>
      <c r="GN740" s="211"/>
      <c r="GO740" s="211"/>
      <c r="GP740" s="211"/>
      <c r="GQ740" s="211"/>
      <c r="GR740" s="211"/>
      <c r="GS740" s="211"/>
      <c r="GT740" s="211"/>
      <c r="GU740" s="211"/>
      <c r="GV740" s="211"/>
      <c r="GW740" s="211"/>
      <c r="GX740" s="211"/>
      <c r="GY740" s="211"/>
      <c r="GZ740" s="211"/>
      <c r="HA740" s="211"/>
      <c r="HB740" s="211"/>
      <c r="HC740" s="211"/>
      <c r="HD740" s="211"/>
      <c r="HE740" s="211"/>
      <c r="HF740" s="211"/>
      <c r="HG740" s="211"/>
      <c r="HH740" s="211"/>
      <c r="HI740" s="211"/>
      <c r="HJ740" s="211"/>
      <c r="HK740" s="211"/>
      <c r="HL740" s="211"/>
      <c r="HM740" s="211"/>
      <c r="HN740" s="195"/>
      <c r="HO740" s="195"/>
      <c r="HP740" s="195"/>
      <c r="HQ740" s="196"/>
      <c r="HR740" s="196"/>
      <c r="HS740" s="196"/>
      <c r="HT740" s="196"/>
      <c r="HU740" s="196"/>
      <c r="HV740" s="196"/>
    </row>
    <row r="741" ht="15.75" customHeight="1">
      <c r="A741" s="190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GD741" s="211"/>
      <c r="GE741" s="211"/>
      <c r="GF741" s="211"/>
      <c r="GG741" s="211"/>
      <c r="GH741" s="211"/>
      <c r="GI741" s="211"/>
      <c r="GJ741" s="211"/>
      <c r="GK741" s="211"/>
      <c r="GL741" s="211"/>
      <c r="GM741" s="211"/>
      <c r="GN741" s="211"/>
      <c r="GO741" s="211"/>
      <c r="GP741" s="211"/>
      <c r="GQ741" s="211"/>
      <c r="GR741" s="211"/>
      <c r="GS741" s="211"/>
      <c r="GT741" s="211"/>
      <c r="GU741" s="211"/>
      <c r="GV741" s="211"/>
      <c r="GW741" s="211"/>
      <c r="GX741" s="211"/>
      <c r="GY741" s="211"/>
      <c r="GZ741" s="211"/>
      <c r="HA741" s="211"/>
      <c r="HB741" s="211"/>
      <c r="HC741" s="211"/>
      <c r="HD741" s="211"/>
      <c r="HE741" s="211"/>
      <c r="HF741" s="211"/>
      <c r="HG741" s="211"/>
      <c r="HH741" s="211"/>
      <c r="HI741" s="211"/>
      <c r="HJ741" s="211"/>
      <c r="HK741" s="211"/>
      <c r="HL741" s="211"/>
      <c r="HM741" s="211"/>
      <c r="HN741" s="195"/>
      <c r="HO741" s="195"/>
      <c r="HP741" s="195"/>
      <c r="HQ741" s="196"/>
      <c r="HR741" s="196"/>
      <c r="HS741" s="196"/>
      <c r="HT741" s="196"/>
      <c r="HU741" s="196"/>
      <c r="HV741" s="196"/>
    </row>
    <row r="742" ht="15.75" customHeight="1">
      <c r="A742" s="190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GD742" s="211"/>
      <c r="GE742" s="211"/>
      <c r="GF742" s="211"/>
      <c r="GG742" s="211"/>
      <c r="GH742" s="211"/>
      <c r="GI742" s="211"/>
      <c r="GJ742" s="211"/>
      <c r="GK742" s="211"/>
      <c r="GL742" s="211"/>
      <c r="GM742" s="211"/>
      <c r="GN742" s="211"/>
      <c r="GO742" s="211"/>
      <c r="GP742" s="211"/>
      <c r="GQ742" s="211"/>
      <c r="GR742" s="211"/>
      <c r="GS742" s="211"/>
      <c r="GT742" s="211"/>
      <c r="GU742" s="211"/>
      <c r="GV742" s="211"/>
      <c r="GW742" s="211"/>
      <c r="GX742" s="211"/>
      <c r="GY742" s="211"/>
      <c r="GZ742" s="211"/>
      <c r="HA742" s="211"/>
      <c r="HB742" s="211"/>
      <c r="HC742" s="211"/>
      <c r="HD742" s="211"/>
      <c r="HE742" s="211"/>
      <c r="HF742" s="211"/>
      <c r="HG742" s="211"/>
      <c r="HH742" s="211"/>
      <c r="HI742" s="211"/>
      <c r="HJ742" s="211"/>
      <c r="HK742" s="211"/>
      <c r="HL742" s="211"/>
      <c r="HM742" s="211"/>
      <c r="HN742" s="195"/>
      <c r="HO742" s="195"/>
      <c r="HP742" s="195"/>
      <c r="HQ742" s="196"/>
      <c r="HR742" s="196"/>
      <c r="HS742" s="196"/>
      <c r="HT742" s="196"/>
      <c r="HU742" s="196"/>
      <c r="HV742" s="196"/>
    </row>
    <row r="743" ht="15.75" customHeight="1">
      <c r="A743" s="190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GD743" s="211"/>
      <c r="GE743" s="211"/>
      <c r="GF743" s="211"/>
      <c r="GG743" s="211"/>
      <c r="GH743" s="211"/>
      <c r="GI743" s="211"/>
      <c r="GJ743" s="211"/>
      <c r="GK743" s="211"/>
      <c r="GL743" s="211"/>
      <c r="GM743" s="211"/>
      <c r="GN743" s="211"/>
      <c r="GO743" s="211"/>
      <c r="GP743" s="211"/>
      <c r="GQ743" s="211"/>
      <c r="GR743" s="211"/>
      <c r="GS743" s="211"/>
      <c r="GT743" s="211"/>
      <c r="GU743" s="211"/>
      <c r="GV743" s="211"/>
      <c r="GW743" s="211"/>
      <c r="GX743" s="211"/>
      <c r="GY743" s="211"/>
      <c r="GZ743" s="211"/>
      <c r="HA743" s="211"/>
      <c r="HB743" s="211"/>
      <c r="HC743" s="211"/>
      <c r="HD743" s="211"/>
      <c r="HE743" s="211"/>
      <c r="HF743" s="211"/>
      <c r="HG743" s="211"/>
      <c r="HH743" s="211"/>
      <c r="HI743" s="211"/>
      <c r="HJ743" s="211"/>
      <c r="HK743" s="211"/>
      <c r="HL743" s="211"/>
      <c r="HM743" s="211"/>
      <c r="HN743" s="195"/>
      <c r="HO743" s="195"/>
      <c r="HP743" s="195"/>
      <c r="HQ743" s="196"/>
      <c r="HR743" s="196"/>
      <c r="HS743" s="196"/>
      <c r="HT743" s="196"/>
      <c r="HU743" s="196"/>
      <c r="HV743" s="196"/>
    </row>
    <row r="744" ht="15.75" customHeight="1">
      <c r="A744" s="190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GD744" s="211"/>
      <c r="GE744" s="211"/>
      <c r="GF744" s="211"/>
      <c r="GG744" s="211"/>
      <c r="GH744" s="211"/>
      <c r="GI744" s="211"/>
      <c r="GJ744" s="211"/>
      <c r="GK744" s="211"/>
      <c r="GL744" s="211"/>
      <c r="GM744" s="211"/>
      <c r="GN744" s="211"/>
      <c r="GO744" s="211"/>
      <c r="GP744" s="211"/>
      <c r="GQ744" s="211"/>
      <c r="GR744" s="211"/>
      <c r="GS744" s="211"/>
      <c r="GT744" s="211"/>
      <c r="GU744" s="211"/>
      <c r="GV744" s="211"/>
      <c r="GW744" s="211"/>
      <c r="GX744" s="211"/>
      <c r="GY744" s="211"/>
      <c r="GZ744" s="211"/>
      <c r="HA744" s="211"/>
      <c r="HB744" s="211"/>
      <c r="HC744" s="211"/>
      <c r="HD744" s="211"/>
      <c r="HE744" s="211"/>
      <c r="HF744" s="211"/>
      <c r="HG744" s="211"/>
      <c r="HH744" s="211"/>
      <c r="HI744" s="211"/>
      <c r="HJ744" s="211"/>
      <c r="HK744" s="211"/>
      <c r="HL744" s="211"/>
      <c r="HM744" s="211"/>
      <c r="HN744" s="195"/>
      <c r="HO744" s="195"/>
      <c r="HP744" s="195"/>
      <c r="HQ744" s="196"/>
      <c r="HR744" s="196"/>
      <c r="HS744" s="196"/>
      <c r="HT744" s="196"/>
      <c r="HU744" s="196"/>
      <c r="HV744" s="196"/>
    </row>
    <row r="745" ht="15.75" customHeight="1">
      <c r="A745" s="190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GD745" s="211"/>
      <c r="GE745" s="211"/>
      <c r="GF745" s="211"/>
      <c r="GG745" s="211"/>
      <c r="GH745" s="211"/>
      <c r="GI745" s="211"/>
      <c r="GJ745" s="211"/>
      <c r="GK745" s="211"/>
      <c r="GL745" s="211"/>
      <c r="GM745" s="211"/>
      <c r="GN745" s="211"/>
      <c r="GO745" s="211"/>
      <c r="GP745" s="211"/>
      <c r="GQ745" s="211"/>
      <c r="GR745" s="211"/>
      <c r="GS745" s="211"/>
      <c r="GT745" s="211"/>
      <c r="GU745" s="211"/>
      <c r="GV745" s="211"/>
      <c r="GW745" s="211"/>
      <c r="GX745" s="211"/>
      <c r="GY745" s="211"/>
      <c r="GZ745" s="211"/>
      <c r="HA745" s="211"/>
      <c r="HB745" s="211"/>
      <c r="HC745" s="211"/>
      <c r="HD745" s="211"/>
      <c r="HE745" s="211"/>
      <c r="HF745" s="211"/>
      <c r="HG745" s="211"/>
      <c r="HH745" s="211"/>
      <c r="HI745" s="211"/>
      <c r="HJ745" s="211"/>
      <c r="HK745" s="211"/>
      <c r="HL745" s="211"/>
      <c r="HM745" s="211"/>
      <c r="HN745" s="195"/>
      <c r="HO745" s="195"/>
      <c r="HP745" s="195"/>
      <c r="HQ745" s="196"/>
      <c r="HR745" s="196"/>
      <c r="HS745" s="196"/>
      <c r="HT745" s="196"/>
      <c r="HU745" s="196"/>
      <c r="HV745" s="196"/>
    </row>
    <row r="746" ht="15.75" customHeight="1">
      <c r="A746" s="190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GD746" s="211"/>
      <c r="GE746" s="211"/>
      <c r="GF746" s="211"/>
      <c r="GG746" s="211"/>
      <c r="GH746" s="211"/>
      <c r="GI746" s="211"/>
      <c r="GJ746" s="211"/>
      <c r="GK746" s="211"/>
      <c r="GL746" s="211"/>
      <c r="GM746" s="211"/>
      <c r="GN746" s="211"/>
      <c r="GO746" s="211"/>
      <c r="GP746" s="211"/>
      <c r="GQ746" s="211"/>
      <c r="GR746" s="211"/>
      <c r="GS746" s="211"/>
      <c r="GT746" s="211"/>
      <c r="GU746" s="211"/>
      <c r="GV746" s="211"/>
      <c r="GW746" s="211"/>
      <c r="GX746" s="211"/>
      <c r="GY746" s="211"/>
      <c r="GZ746" s="211"/>
      <c r="HA746" s="211"/>
      <c r="HB746" s="211"/>
      <c r="HC746" s="211"/>
      <c r="HD746" s="211"/>
      <c r="HE746" s="211"/>
      <c r="HF746" s="211"/>
      <c r="HG746" s="211"/>
      <c r="HH746" s="211"/>
      <c r="HI746" s="211"/>
      <c r="HJ746" s="211"/>
      <c r="HK746" s="211"/>
      <c r="HL746" s="211"/>
      <c r="HM746" s="211"/>
      <c r="HN746" s="195"/>
      <c r="HO746" s="195"/>
      <c r="HP746" s="195"/>
      <c r="HQ746" s="196"/>
      <c r="HR746" s="196"/>
      <c r="HS746" s="196"/>
      <c r="HT746" s="196"/>
      <c r="HU746" s="196"/>
      <c r="HV746" s="196"/>
    </row>
    <row r="747" ht="15.75" customHeight="1">
      <c r="A747" s="190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GD747" s="211"/>
      <c r="GE747" s="211"/>
      <c r="GF747" s="211"/>
      <c r="GG747" s="211"/>
      <c r="GH747" s="211"/>
      <c r="GI747" s="211"/>
      <c r="GJ747" s="211"/>
      <c r="GK747" s="211"/>
      <c r="GL747" s="211"/>
      <c r="GM747" s="211"/>
      <c r="GN747" s="211"/>
      <c r="GO747" s="211"/>
      <c r="GP747" s="211"/>
      <c r="GQ747" s="211"/>
      <c r="GR747" s="211"/>
      <c r="GS747" s="211"/>
      <c r="GT747" s="211"/>
      <c r="GU747" s="211"/>
      <c r="GV747" s="211"/>
      <c r="GW747" s="211"/>
      <c r="GX747" s="211"/>
      <c r="GY747" s="211"/>
      <c r="GZ747" s="211"/>
      <c r="HA747" s="211"/>
      <c r="HB747" s="211"/>
      <c r="HC747" s="211"/>
      <c r="HD747" s="211"/>
      <c r="HE747" s="211"/>
      <c r="HF747" s="211"/>
      <c r="HG747" s="211"/>
      <c r="HH747" s="211"/>
      <c r="HI747" s="211"/>
      <c r="HJ747" s="211"/>
      <c r="HK747" s="211"/>
      <c r="HL747" s="211"/>
      <c r="HM747" s="211"/>
      <c r="HN747" s="195"/>
      <c r="HO747" s="195"/>
      <c r="HP747" s="195"/>
      <c r="HQ747" s="196"/>
      <c r="HR747" s="196"/>
      <c r="HS747" s="196"/>
      <c r="HT747" s="196"/>
      <c r="HU747" s="196"/>
      <c r="HV747" s="196"/>
    </row>
    <row r="748" ht="15.75" customHeight="1">
      <c r="A748" s="190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GD748" s="211"/>
      <c r="GE748" s="211"/>
      <c r="GF748" s="211"/>
      <c r="GG748" s="211"/>
      <c r="GH748" s="211"/>
      <c r="GI748" s="211"/>
      <c r="GJ748" s="211"/>
      <c r="GK748" s="211"/>
      <c r="GL748" s="211"/>
      <c r="GM748" s="211"/>
      <c r="GN748" s="211"/>
      <c r="GO748" s="211"/>
      <c r="GP748" s="211"/>
      <c r="GQ748" s="211"/>
      <c r="GR748" s="211"/>
      <c r="GS748" s="211"/>
      <c r="GT748" s="211"/>
      <c r="GU748" s="211"/>
      <c r="GV748" s="211"/>
      <c r="GW748" s="211"/>
      <c r="GX748" s="211"/>
      <c r="GY748" s="211"/>
      <c r="GZ748" s="211"/>
      <c r="HA748" s="211"/>
      <c r="HB748" s="211"/>
      <c r="HC748" s="211"/>
      <c r="HD748" s="211"/>
      <c r="HE748" s="211"/>
      <c r="HF748" s="211"/>
      <c r="HG748" s="211"/>
      <c r="HH748" s="211"/>
      <c r="HI748" s="211"/>
      <c r="HJ748" s="211"/>
      <c r="HK748" s="211"/>
      <c r="HL748" s="211"/>
      <c r="HM748" s="211"/>
      <c r="HN748" s="195"/>
      <c r="HO748" s="195"/>
      <c r="HP748" s="195"/>
      <c r="HQ748" s="196"/>
      <c r="HR748" s="196"/>
      <c r="HS748" s="196"/>
      <c r="HT748" s="196"/>
      <c r="HU748" s="196"/>
      <c r="HV748" s="196"/>
    </row>
    <row r="749" ht="15.75" customHeight="1">
      <c r="A749" s="190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GD749" s="211"/>
      <c r="GE749" s="211"/>
      <c r="GF749" s="211"/>
      <c r="GG749" s="211"/>
      <c r="GH749" s="211"/>
      <c r="GI749" s="211"/>
      <c r="GJ749" s="211"/>
      <c r="GK749" s="211"/>
      <c r="GL749" s="211"/>
      <c r="GM749" s="211"/>
      <c r="GN749" s="211"/>
      <c r="GO749" s="211"/>
      <c r="GP749" s="211"/>
      <c r="GQ749" s="211"/>
      <c r="GR749" s="211"/>
      <c r="GS749" s="211"/>
      <c r="GT749" s="211"/>
      <c r="GU749" s="211"/>
      <c r="GV749" s="211"/>
      <c r="GW749" s="211"/>
      <c r="GX749" s="211"/>
      <c r="GY749" s="211"/>
      <c r="GZ749" s="211"/>
      <c r="HA749" s="211"/>
      <c r="HB749" s="211"/>
      <c r="HC749" s="211"/>
      <c r="HD749" s="211"/>
      <c r="HE749" s="211"/>
      <c r="HF749" s="211"/>
      <c r="HG749" s="211"/>
      <c r="HH749" s="211"/>
      <c r="HI749" s="211"/>
      <c r="HJ749" s="211"/>
      <c r="HK749" s="211"/>
      <c r="HL749" s="211"/>
      <c r="HM749" s="211"/>
      <c r="HN749" s="195"/>
      <c r="HO749" s="195"/>
      <c r="HP749" s="195"/>
      <c r="HQ749" s="196"/>
      <c r="HR749" s="196"/>
      <c r="HS749" s="196"/>
      <c r="HT749" s="196"/>
      <c r="HU749" s="196"/>
      <c r="HV749" s="196"/>
    </row>
    <row r="750" ht="15.75" customHeight="1">
      <c r="A750" s="190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GD750" s="211"/>
      <c r="GE750" s="211"/>
      <c r="GF750" s="211"/>
      <c r="GG750" s="211"/>
      <c r="GH750" s="211"/>
      <c r="GI750" s="211"/>
      <c r="GJ750" s="211"/>
      <c r="GK750" s="211"/>
      <c r="GL750" s="211"/>
      <c r="GM750" s="211"/>
      <c r="GN750" s="211"/>
      <c r="GO750" s="211"/>
      <c r="GP750" s="211"/>
      <c r="GQ750" s="211"/>
      <c r="GR750" s="211"/>
      <c r="GS750" s="211"/>
      <c r="GT750" s="211"/>
      <c r="GU750" s="211"/>
      <c r="GV750" s="211"/>
      <c r="GW750" s="211"/>
      <c r="GX750" s="211"/>
      <c r="GY750" s="211"/>
      <c r="GZ750" s="211"/>
      <c r="HA750" s="211"/>
      <c r="HB750" s="211"/>
      <c r="HC750" s="211"/>
      <c r="HD750" s="211"/>
      <c r="HE750" s="211"/>
      <c r="HF750" s="211"/>
      <c r="HG750" s="211"/>
      <c r="HH750" s="211"/>
      <c r="HI750" s="211"/>
      <c r="HJ750" s="211"/>
      <c r="HK750" s="211"/>
      <c r="HL750" s="211"/>
      <c r="HM750" s="211"/>
      <c r="HN750" s="195"/>
      <c r="HO750" s="195"/>
      <c r="HP750" s="195"/>
      <c r="HQ750" s="196"/>
      <c r="HR750" s="196"/>
      <c r="HS750" s="196"/>
      <c r="HT750" s="196"/>
      <c r="HU750" s="196"/>
      <c r="HV750" s="196"/>
    </row>
    <row r="751" ht="15.75" customHeight="1">
      <c r="A751" s="190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GD751" s="211"/>
      <c r="GE751" s="211"/>
      <c r="GF751" s="211"/>
      <c r="GG751" s="211"/>
      <c r="GH751" s="211"/>
      <c r="GI751" s="211"/>
      <c r="GJ751" s="211"/>
      <c r="GK751" s="211"/>
      <c r="GL751" s="211"/>
      <c r="GM751" s="211"/>
      <c r="GN751" s="211"/>
      <c r="GO751" s="211"/>
      <c r="GP751" s="211"/>
      <c r="GQ751" s="211"/>
      <c r="GR751" s="211"/>
      <c r="GS751" s="211"/>
      <c r="GT751" s="211"/>
      <c r="GU751" s="211"/>
      <c r="GV751" s="211"/>
      <c r="GW751" s="211"/>
      <c r="GX751" s="211"/>
      <c r="GY751" s="211"/>
      <c r="GZ751" s="211"/>
      <c r="HA751" s="211"/>
      <c r="HB751" s="211"/>
      <c r="HC751" s="211"/>
      <c r="HD751" s="211"/>
      <c r="HE751" s="211"/>
      <c r="HF751" s="211"/>
      <c r="HG751" s="211"/>
      <c r="HH751" s="211"/>
      <c r="HI751" s="211"/>
      <c r="HJ751" s="211"/>
      <c r="HK751" s="211"/>
      <c r="HL751" s="211"/>
      <c r="HM751" s="211"/>
      <c r="HN751" s="195"/>
      <c r="HO751" s="195"/>
      <c r="HP751" s="195"/>
      <c r="HQ751" s="196"/>
      <c r="HR751" s="196"/>
      <c r="HS751" s="196"/>
      <c r="HT751" s="196"/>
      <c r="HU751" s="196"/>
      <c r="HV751" s="196"/>
    </row>
    <row r="752" ht="15.75" customHeight="1">
      <c r="A752" s="190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GD752" s="211"/>
      <c r="GE752" s="211"/>
      <c r="GF752" s="211"/>
      <c r="GG752" s="211"/>
      <c r="GH752" s="211"/>
      <c r="GI752" s="211"/>
      <c r="GJ752" s="211"/>
      <c r="GK752" s="211"/>
      <c r="GL752" s="211"/>
      <c r="GM752" s="211"/>
      <c r="GN752" s="211"/>
      <c r="GO752" s="211"/>
      <c r="GP752" s="211"/>
      <c r="GQ752" s="211"/>
      <c r="GR752" s="211"/>
      <c r="GS752" s="211"/>
      <c r="GT752" s="211"/>
      <c r="GU752" s="211"/>
      <c r="GV752" s="211"/>
      <c r="GW752" s="211"/>
      <c r="GX752" s="211"/>
      <c r="GY752" s="211"/>
      <c r="GZ752" s="211"/>
      <c r="HA752" s="211"/>
      <c r="HB752" s="211"/>
      <c r="HC752" s="211"/>
      <c r="HD752" s="211"/>
      <c r="HE752" s="211"/>
      <c r="HF752" s="211"/>
      <c r="HG752" s="211"/>
      <c r="HH752" s="211"/>
      <c r="HI752" s="211"/>
      <c r="HJ752" s="211"/>
      <c r="HK752" s="211"/>
      <c r="HL752" s="211"/>
      <c r="HM752" s="211"/>
      <c r="HN752" s="195"/>
      <c r="HO752" s="195"/>
      <c r="HP752" s="195"/>
      <c r="HQ752" s="196"/>
      <c r="HR752" s="196"/>
      <c r="HS752" s="196"/>
      <c r="HT752" s="196"/>
      <c r="HU752" s="196"/>
      <c r="HV752" s="196"/>
    </row>
    <row r="753" ht="15.75" customHeight="1">
      <c r="A753" s="190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GD753" s="211"/>
      <c r="GE753" s="211"/>
      <c r="GF753" s="211"/>
      <c r="GG753" s="211"/>
      <c r="GH753" s="211"/>
      <c r="GI753" s="211"/>
      <c r="GJ753" s="211"/>
      <c r="GK753" s="211"/>
      <c r="GL753" s="211"/>
      <c r="GM753" s="211"/>
      <c r="GN753" s="211"/>
      <c r="GO753" s="211"/>
      <c r="GP753" s="211"/>
      <c r="GQ753" s="211"/>
      <c r="GR753" s="211"/>
      <c r="GS753" s="211"/>
      <c r="GT753" s="211"/>
      <c r="GU753" s="211"/>
      <c r="GV753" s="211"/>
      <c r="GW753" s="211"/>
      <c r="GX753" s="211"/>
      <c r="GY753" s="211"/>
      <c r="GZ753" s="211"/>
      <c r="HA753" s="211"/>
      <c r="HB753" s="211"/>
      <c r="HC753" s="211"/>
      <c r="HD753" s="211"/>
      <c r="HE753" s="211"/>
      <c r="HF753" s="211"/>
      <c r="HG753" s="211"/>
      <c r="HH753" s="211"/>
      <c r="HI753" s="211"/>
      <c r="HJ753" s="211"/>
      <c r="HK753" s="211"/>
      <c r="HL753" s="211"/>
      <c r="HM753" s="211"/>
      <c r="HN753" s="195"/>
      <c r="HO753" s="195"/>
      <c r="HP753" s="195"/>
      <c r="HQ753" s="196"/>
      <c r="HR753" s="196"/>
      <c r="HS753" s="196"/>
      <c r="HT753" s="196"/>
      <c r="HU753" s="196"/>
      <c r="HV753" s="196"/>
    </row>
    <row r="754" ht="15.75" customHeight="1">
      <c r="A754" s="190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GD754" s="211"/>
      <c r="GE754" s="211"/>
      <c r="GF754" s="211"/>
      <c r="GG754" s="211"/>
      <c r="GH754" s="211"/>
      <c r="GI754" s="211"/>
      <c r="GJ754" s="211"/>
      <c r="GK754" s="211"/>
      <c r="GL754" s="211"/>
      <c r="GM754" s="211"/>
      <c r="GN754" s="211"/>
      <c r="GO754" s="211"/>
      <c r="GP754" s="211"/>
      <c r="GQ754" s="211"/>
      <c r="GR754" s="211"/>
      <c r="GS754" s="211"/>
      <c r="GT754" s="211"/>
      <c r="GU754" s="211"/>
      <c r="GV754" s="211"/>
      <c r="GW754" s="211"/>
      <c r="GX754" s="211"/>
      <c r="GY754" s="211"/>
      <c r="GZ754" s="211"/>
      <c r="HA754" s="211"/>
      <c r="HB754" s="211"/>
      <c r="HC754" s="211"/>
      <c r="HD754" s="211"/>
      <c r="HE754" s="211"/>
      <c r="HF754" s="211"/>
      <c r="HG754" s="211"/>
      <c r="HH754" s="211"/>
      <c r="HI754" s="211"/>
      <c r="HJ754" s="211"/>
      <c r="HK754" s="211"/>
      <c r="HL754" s="211"/>
      <c r="HM754" s="211"/>
      <c r="HN754" s="195"/>
      <c r="HO754" s="195"/>
      <c r="HP754" s="195"/>
      <c r="HQ754" s="196"/>
      <c r="HR754" s="196"/>
      <c r="HS754" s="196"/>
      <c r="HT754" s="196"/>
      <c r="HU754" s="196"/>
      <c r="HV754" s="196"/>
    </row>
    <row r="755" ht="15.75" customHeight="1">
      <c r="A755" s="190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GD755" s="211"/>
      <c r="GE755" s="211"/>
      <c r="GF755" s="211"/>
      <c r="GG755" s="211"/>
      <c r="GH755" s="211"/>
      <c r="GI755" s="211"/>
      <c r="GJ755" s="211"/>
      <c r="GK755" s="211"/>
      <c r="GL755" s="211"/>
      <c r="GM755" s="211"/>
      <c r="GN755" s="211"/>
      <c r="GO755" s="211"/>
      <c r="GP755" s="211"/>
      <c r="GQ755" s="211"/>
      <c r="GR755" s="211"/>
      <c r="GS755" s="211"/>
      <c r="GT755" s="211"/>
      <c r="GU755" s="211"/>
      <c r="GV755" s="211"/>
      <c r="GW755" s="211"/>
      <c r="GX755" s="211"/>
      <c r="GY755" s="211"/>
      <c r="GZ755" s="211"/>
      <c r="HA755" s="211"/>
      <c r="HB755" s="211"/>
      <c r="HC755" s="211"/>
      <c r="HD755" s="211"/>
      <c r="HE755" s="211"/>
      <c r="HF755" s="211"/>
      <c r="HG755" s="211"/>
      <c r="HH755" s="211"/>
      <c r="HI755" s="211"/>
      <c r="HJ755" s="211"/>
      <c r="HK755" s="211"/>
      <c r="HL755" s="211"/>
      <c r="HM755" s="211"/>
      <c r="HN755" s="195"/>
      <c r="HO755" s="195"/>
      <c r="HP755" s="195"/>
      <c r="HQ755" s="196"/>
      <c r="HR755" s="196"/>
      <c r="HS755" s="196"/>
      <c r="HT755" s="196"/>
      <c r="HU755" s="196"/>
      <c r="HV755" s="196"/>
    </row>
    <row r="756" ht="15.75" customHeight="1">
      <c r="A756" s="190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GD756" s="211"/>
      <c r="GE756" s="211"/>
      <c r="GF756" s="211"/>
      <c r="GG756" s="211"/>
      <c r="GH756" s="211"/>
      <c r="GI756" s="211"/>
      <c r="GJ756" s="211"/>
      <c r="GK756" s="211"/>
      <c r="GL756" s="211"/>
      <c r="GM756" s="211"/>
      <c r="GN756" s="211"/>
      <c r="GO756" s="211"/>
      <c r="GP756" s="211"/>
      <c r="GQ756" s="211"/>
      <c r="GR756" s="211"/>
      <c r="GS756" s="211"/>
      <c r="GT756" s="211"/>
      <c r="GU756" s="211"/>
      <c r="GV756" s="211"/>
      <c r="GW756" s="211"/>
      <c r="GX756" s="211"/>
      <c r="GY756" s="211"/>
      <c r="GZ756" s="211"/>
      <c r="HA756" s="211"/>
      <c r="HB756" s="211"/>
      <c r="HC756" s="211"/>
      <c r="HD756" s="211"/>
      <c r="HE756" s="211"/>
      <c r="HF756" s="211"/>
      <c r="HG756" s="211"/>
      <c r="HH756" s="211"/>
      <c r="HI756" s="211"/>
      <c r="HJ756" s="211"/>
      <c r="HK756" s="211"/>
      <c r="HL756" s="211"/>
      <c r="HM756" s="211"/>
      <c r="HN756" s="195"/>
      <c r="HO756" s="195"/>
      <c r="HP756" s="195"/>
      <c r="HQ756" s="196"/>
      <c r="HR756" s="196"/>
      <c r="HS756" s="196"/>
      <c r="HT756" s="196"/>
      <c r="HU756" s="196"/>
      <c r="HV756" s="196"/>
    </row>
    <row r="757" ht="15.75" customHeight="1">
      <c r="A757" s="190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GD757" s="211"/>
      <c r="GE757" s="211"/>
      <c r="GF757" s="211"/>
      <c r="GG757" s="211"/>
      <c r="GH757" s="211"/>
      <c r="GI757" s="211"/>
      <c r="GJ757" s="211"/>
      <c r="GK757" s="211"/>
      <c r="GL757" s="211"/>
      <c r="GM757" s="211"/>
      <c r="GN757" s="211"/>
      <c r="GO757" s="211"/>
      <c r="GP757" s="211"/>
      <c r="GQ757" s="211"/>
      <c r="GR757" s="211"/>
      <c r="GS757" s="211"/>
      <c r="GT757" s="211"/>
      <c r="GU757" s="211"/>
      <c r="GV757" s="211"/>
      <c r="GW757" s="211"/>
      <c r="GX757" s="211"/>
      <c r="GY757" s="211"/>
      <c r="GZ757" s="211"/>
      <c r="HA757" s="211"/>
      <c r="HB757" s="211"/>
      <c r="HC757" s="211"/>
      <c r="HD757" s="211"/>
      <c r="HE757" s="211"/>
      <c r="HF757" s="211"/>
      <c r="HG757" s="211"/>
      <c r="HH757" s="211"/>
      <c r="HI757" s="211"/>
      <c r="HJ757" s="211"/>
      <c r="HK757" s="211"/>
      <c r="HL757" s="211"/>
      <c r="HM757" s="211"/>
      <c r="HN757" s="195"/>
      <c r="HO757" s="195"/>
      <c r="HP757" s="195"/>
      <c r="HQ757" s="196"/>
      <c r="HR757" s="196"/>
      <c r="HS757" s="196"/>
      <c r="HT757" s="196"/>
      <c r="HU757" s="196"/>
      <c r="HV757" s="196"/>
    </row>
    <row r="758" ht="15.75" customHeight="1">
      <c r="A758" s="190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GD758" s="211"/>
      <c r="GE758" s="211"/>
      <c r="GF758" s="211"/>
      <c r="GG758" s="211"/>
      <c r="GH758" s="211"/>
      <c r="GI758" s="211"/>
      <c r="GJ758" s="211"/>
      <c r="GK758" s="211"/>
      <c r="GL758" s="211"/>
      <c r="GM758" s="211"/>
      <c r="GN758" s="211"/>
      <c r="GO758" s="211"/>
      <c r="GP758" s="211"/>
      <c r="GQ758" s="211"/>
      <c r="GR758" s="211"/>
      <c r="GS758" s="211"/>
      <c r="GT758" s="211"/>
      <c r="GU758" s="211"/>
      <c r="GV758" s="211"/>
      <c r="GW758" s="211"/>
      <c r="GX758" s="211"/>
      <c r="GY758" s="211"/>
      <c r="GZ758" s="211"/>
      <c r="HA758" s="211"/>
      <c r="HB758" s="211"/>
      <c r="HC758" s="211"/>
      <c r="HD758" s="211"/>
      <c r="HE758" s="211"/>
      <c r="HF758" s="211"/>
      <c r="HG758" s="211"/>
      <c r="HH758" s="211"/>
      <c r="HI758" s="211"/>
      <c r="HJ758" s="211"/>
      <c r="HK758" s="211"/>
      <c r="HL758" s="211"/>
      <c r="HM758" s="211"/>
      <c r="HN758" s="195"/>
      <c r="HO758" s="195"/>
      <c r="HP758" s="195"/>
      <c r="HQ758" s="196"/>
      <c r="HR758" s="196"/>
      <c r="HS758" s="196"/>
      <c r="HT758" s="196"/>
      <c r="HU758" s="196"/>
      <c r="HV758" s="196"/>
    </row>
    <row r="759" ht="15.75" customHeight="1">
      <c r="A759" s="190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GD759" s="211"/>
      <c r="GE759" s="211"/>
      <c r="GF759" s="211"/>
      <c r="GG759" s="211"/>
      <c r="GH759" s="211"/>
      <c r="GI759" s="211"/>
      <c r="GJ759" s="211"/>
      <c r="GK759" s="211"/>
      <c r="GL759" s="211"/>
      <c r="GM759" s="211"/>
      <c r="GN759" s="211"/>
      <c r="GO759" s="211"/>
      <c r="GP759" s="211"/>
      <c r="GQ759" s="211"/>
      <c r="GR759" s="211"/>
      <c r="GS759" s="211"/>
      <c r="GT759" s="211"/>
      <c r="GU759" s="211"/>
      <c r="GV759" s="211"/>
      <c r="GW759" s="211"/>
      <c r="GX759" s="211"/>
      <c r="GY759" s="211"/>
      <c r="GZ759" s="211"/>
      <c r="HA759" s="211"/>
      <c r="HB759" s="211"/>
      <c r="HC759" s="211"/>
      <c r="HD759" s="211"/>
      <c r="HE759" s="211"/>
      <c r="HF759" s="211"/>
      <c r="HG759" s="211"/>
      <c r="HH759" s="211"/>
      <c r="HI759" s="211"/>
      <c r="HJ759" s="211"/>
      <c r="HK759" s="211"/>
      <c r="HL759" s="211"/>
      <c r="HM759" s="211"/>
      <c r="HN759" s="195"/>
      <c r="HO759" s="195"/>
      <c r="HP759" s="195"/>
      <c r="HQ759" s="196"/>
      <c r="HR759" s="196"/>
      <c r="HS759" s="196"/>
      <c r="HT759" s="196"/>
      <c r="HU759" s="196"/>
      <c r="HV759" s="196"/>
    </row>
    <row r="760" ht="15.75" customHeight="1">
      <c r="A760" s="190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GD760" s="211"/>
      <c r="GE760" s="211"/>
      <c r="GF760" s="211"/>
      <c r="GG760" s="211"/>
      <c r="GH760" s="211"/>
      <c r="GI760" s="211"/>
      <c r="GJ760" s="211"/>
      <c r="GK760" s="211"/>
      <c r="GL760" s="211"/>
      <c r="GM760" s="211"/>
      <c r="GN760" s="211"/>
      <c r="GO760" s="211"/>
      <c r="GP760" s="211"/>
      <c r="GQ760" s="211"/>
      <c r="GR760" s="211"/>
      <c r="GS760" s="211"/>
      <c r="GT760" s="211"/>
      <c r="GU760" s="211"/>
      <c r="GV760" s="211"/>
      <c r="GW760" s="211"/>
      <c r="GX760" s="211"/>
      <c r="GY760" s="211"/>
      <c r="GZ760" s="211"/>
      <c r="HA760" s="211"/>
      <c r="HB760" s="211"/>
      <c r="HC760" s="211"/>
      <c r="HD760" s="211"/>
      <c r="HE760" s="211"/>
      <c r="HF760" s="211"/>
      <c r="HG760" s="211"/>
      <c r="HH760" s="211"/>
      <c r="HI760" s="211"/>
      <c r="HJ760" s="211"/>
      <c r="HK760" s="211"/>
      <c r="HL760" s="211"/>
      <c r="HM760" s="211"/>
      <c r="HN760" s="195"/>
      <c r="HO760" s="195"/>
      <c r="HP760" s="195"/>
      <c r="HQ760" s="196"/>
      <c r="HR760" s="196"/>
      <c r="HS760" s="196"/>
      <c r="HT760" s="196"/>
      <c r="HU760" s="196"/>
      <c r="HV760" s="196"/>
    </row>
    <row r="761" ht="15.75" customHeight="1">
      <c r="A761" s="190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GD761" s="211"/>
      <c r="GE761" s="211"/>
      <c r="GF761" s="211"/>
      <c r="GG761" s="211"/>
      <c r="GH761" s="211"/>
      <c r="GI761" s="211"/>
      <c r="GJ761" s="211"/>
      <c r="GK761" s="211"/>
      <c r="GL761" s="211"/>
      <c r="GM761" s="211"/>
      <c r="GN761" s="211"/>
      <c r="GO761" s="211"/>
      <c r="GP761" s="211"/>
      <c r="GQ761" s="211"/>
      <c r="GR761" s="211"/>
      <c r="GS761" s="211"/>
      <c r="GT761" s="211"/>
      <c r="GU761" s="211"/>
      <c r="GV761" s="211"/>
      <c r="GW761" s="211"/>
      <c r="GX761" s="211"/>
      <c r="GY761" s="211"/>
      <c r="GZ761" s="211"/>
      <c r="HA761" s="211"/>
      <c r="HB761" s="211"/>
      <c r="HC761" s="211"/>
      <c r="HD761" s="211"/>
      <c r="HE761" s="211"/>
      <c r="HF761" s="211"/>
      <c r="HG761" s="211"/>
      <c r="HH761" s="211"/>
      <c r="HI761" s="211"/>
      <c r="HJ761" s="211"/>
      <c r="HK761" s="211"/>
      <c r="HL761" s="211"/>
      <c r="HM761" s="211"/>
      <c r="HN761" s="195"/>
      <c r="HO761" s="195"/>
      <c r="HP761" s="195"/>
      <c r="HQ761" s="196"/>
      <c r="HR761" s="196"/>
      <c r="HS761" s="196"/>
      <c r="HT761" s="196"/>
      <c r="HU761" s="196"/>
      <c r="HV761" s="196"/>
    </row>
    <row r="762" ht="15.75" customHeight="1">
      <c r="A762" s="190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GD762" s="211"/>
      <c r="GE762" s="211"/>
      <c r="GF762" s="211"/>
      <c r="GG762" s="211"/>
      <c r="GH762" s="211"/>
      <c r="GI762" s="211"/>
      <c r="GJ762" s="211"/>
      <c r="GK762" s="211"/>
      <c r="GL762" s="211"/>
      <c r="GM762" s="211"/>
      <c r="GN762" s="211"/>
      <c r="GO762" s="211"/>
      <c r="GP762" s="211"/>
      <c r="GQ762" s="211"/>
      <c r="GR762" s="211"/>
      <c r="GS762" s="211"/>
      <c r="GT762" s="211"/>
      <c r="GU762" s="211"/>
      <c r="GV762" s="211"/>
      <c r="GW762" s="211"/>
      <c r="GX762" s="211"/>
      <c r="GY762" s="211"/>
      <c r="GZ762" s="211"/>
      <c r="HA762" s="211"/>
      <c r="HB762" s="211"/>
      <c r="HC762" s="211"/>
      <c r="HD762" s="211"/>
      <c r="HE762" s="211"/>
      <c r="HF762" s="211"/>
      <c r="HG762" s="211"/>
      <c r="HH762" s="211"/>
      <c r="HI762" s="211"/>
      <c r="HJ762" s="211"/>
      <c r="HK762" s="211"/>
      <c r="HL762" s="211"/>
      <c r="HM762" s="211"/>
      <c r="HN762" s="195"/>
      <c r="HO762" s="195"/>
      <c r="HP762" s="195"/>
      <c r="HQ762" s="196"/>
      <c r="HR762" s="196"/>
      <c r="HS762" s="196"/>
      <c r="HT762" s="196"/>
      <c r="HU762" s="196"/>
      <c r="HV762" s="196"/>
    </row>
    <row r="763" ht="15.75" customHeight="1">
      <c r="A763" s="190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GD763" s="211"/>
      <c r="GE763" s="211"/>
      <c r="GF763" s="211"/>
      <c r="GG763" s="211"/>
      <c r="GH763" s="211"/>
      <c r="GI763" s="211"/>
      <c r="GJ763" s="211"/>
      <c r="GK763" s="211"/>
      <c r="GL763" s="211"/>
      <c r="GM763" s="211"/>
      <c r="GN763" s="211"/>
      <c r="GO763" s="211"/>
      <c r="GP763" s="211"/>
      <c r="GQ763" s="211"/>
      <c r="GR763" s="211"/>
      <c r="GS763" s="211"/>
      <c r="GT763" s="211"/>
      <c r="GU763" s="211"/>
      <c r="GV763" s="211"/>
      <c r="GW763" s="211"/>
      <c r="GX763" s="211"/>
      <c r="GY763" s="211"/>
      <c r="GZ763" s="211"/>
      <c r="HA763" s="211"/>
      <c r="HB763" s="211"/>
      <c r="HC763" s="211"/>
      <c r="HD763" s="211"/>
      <c r="HE763" s="211"/>
      <c r="HF763" s="211"/>
      <c r="HG763" s="211"/>
      <c r="HH763" s="211"/>
      <c r="HI763" s="211"/>
      <c r="HJ763" s="211"/>
      <c r="HK763" s="211"/>
      <c r="HL763" s="211"/>
      <c r="HM763" s="211"/>
      <c r="HN763" s="195"/>
      <c r="HO763" s="195"/>
      <c r="HP763" s="195"/>
      <c r="HQ763" s="196"/>
      <c r="HR763" s="196"/>
      <c r="HS763" s="196"/>
      <c r="HT763" s="196"/>
      <c r="HU763" s="196"/>
      <c r="HV763" s="196"/>
    </row>
    <row r="764" ht="15.75" customHeight="1">
      <c r="A764" s="190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GD764" s="211"/>
      <c r="GE764" s="211"/>
      <c r="GF764" s="211"/>
      <c r="GG764" s="211"/>
      <c r="GH764" s="211"/>
      <c r="GI764" s="211"/>
      <c r="GJ764" s="211"/>
      <c r="GK764" s="211"/>
      <c r="GL764" s="211"/>
      <c r="GM764" s="211"/>
      <c r="GN764" s="211"/>
      <c r="GO764" s="211"/>
      <c r="GP764" s="211"/>
      <c r="GQ764" s="211"/>
      <c r="GR764" s="211"/>
      <c r="GS764" s="211"/>
      <c r="GT764" s="211"/>
      <c r="GU764" s="211"/>
      <c r="GV764" s="211"/>
      <c r="GW764" s="211"/>
      <c r="GX764" s="211"/>
      <c r="GY764" s="211"/>
      <c r="GZ764" s="211"/>
      <c r="HA764" s="211"/>
      <c r="HB764" s="211"/>
      <c r="HC764" s="211"/>
      <c r="HD764" s="211"/>
      <c r="HE764" s="211"/>
      <c r="HF764" s="211"/>
      <c r="HG764" s="211"/>
      <c r="HH764" s="211"/>
      <c r="HI764" s="211"/>
      <c r="HJ764" s="211"/>
      <c r="HK764" s="211"/>
      <c r="HL764" s="211"/>
      <c r="HM764" s="211"/>
      <c r="HN764" s="195"/>
      <c r="HO764" s="195"/>
      <c r="HP764" s="195"/>
      <c r="HQ764" s="196"/>
      <c r="HR764" s="196"/>
      <c r="HS764" s="196"/>
      <c r="HT764" s="196"/>
      <c r="HU764" s="196"/>
      <c r="HV764" s="196"/>
    </row>
    <row r="765" ht="15.75" customHeight="1">
      <c r="A765" s="190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GD765" s="211"/>
      <c r="GE765" s="211"/>
      <c r="GF765" s="211"/>
      <c r="GG765" s="211"/>
      <c r="GH765" s="211"/>
      <c r="GI765" s="211"/>
      <c r="GJ765" s="211"/>
      <c r="GK765" s="211"/>
      <c r="GL765" s="211"/>
      <c r="GM765" s="211"/>
      <c r="GN765" s="211"/>
      <c r="GO765" s="211"/>
      <c r="GP765" s="211"/>
      <c r="GQ765" s="211"/>
      <c r="GR765" s="211"/>
      <c r="GS765" s="211"/>
      <c r="GT765" s="211"/>
      <c r="GU765" s="211"/>
      <c r="GV765" s="211"/>
      <c r="GW765" s="211"/>
      <c r="GX765" s="211"/>
      <c r="GY765" s="211"/>
      <c r="GZ765" s="211"/>
      <c r="HA765" s="211"/>
      <c r="HB765" s="211"/>
      <c r="HC765" s="211"/>
      <c r="HD765" s="211"/>
      <c r="HE765" s="211"/>
      <c r="HF765" s="211"/>
      <c r="HG765" s="211"/>
      <c r="HH765" s="211"/>
      <c r="HI765" s="211"/>
      <c r="HJ765" s="211"/>
      <c r="HK765" s="211"/>
      <c r="HL765" s="211"/>
      <c r="HM765" s="211"/>
      <c r="HN765" s="195"/>
      <c r="HO765" s="195"/>
      <c r="HP765" s="195"/>
      <c r="HQ765" s="196"/>
      <c r="HR765" s="196"/>
      <c r="HS765" s="196"/>
      <c r="HT765" s="196"/>
      <c r="HU765" s="196"/>
      <c r="HV765" s="196"/>
    </row>
    <row r="766" ht="15.75" customHeight="1">
      <c r="A766" s="190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GD766" s="211"/>
      <c r="GE766" s="211"/>
      <c r="GF766" s="211"/>
      <c r="GG766" s="211"/>
      <c r="GH766" s="211"/>
      <c r="GI766" s="211"/>
      <c r="GJ766" s="211"/>
      <c r="GK766" s="211"/>
      <c r="GL766" s="211"/>
      <c r="GM766" s="211"/>
      <c r="GN766" s="211"/>
      <c r="GO766" s="211"/>
      <c r="GP766" s="211"/>
      <c r="GQ766" s="211"/>
      <c r="GR766" s="211"/>
      <c r="GS766" s="211"/>
      <c r="GT766" s="211"/>
      <c r="GU766" s="211"/>
      <c r="GV766" s="211"/>
      <c r="GW766" s="211"/>
      <c r="GX766" s="211"/>
      <c r="GY766" s="211"/>
      <c r="GZ766" s="211"/>
      <c r="HA766" s="211"/>
      <c r="HB766" s="211"/>
      <c r="HC766" s="211"/>
      <c r="HD766" s="211"/>
      <c r="HE766" s="211"/>
      <c r="HF766" s="211"/>
      <c r="HG766" s="211"/>
      <c r="HH766" s="211"/>
      <c r="HI766" s="211"/>
      <c r="HJ766" s="211"/>
      <c r="HK766" s="211"/>
      <c r="HL766" s="211"/>
      <c r="HM766" s="211"/>
      <c r="HN766" s="195"/>
      <c r="HO766" s="195"/>
      <c r="HP766" s="195"/>
      <c r="HQ766" s="196"/>
      <c r="HR766" s="196"/>
      <c r="HS766" s="196"/>
      <c r="HT766" s="196"/>
      <c r="HU766" s="196"/>
      <c r="HV766" s="196"/>
    </row>
    <row r="767" ht="15.75" customHeight="1">
      <c r="A767" s="190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GD767" s="211"/>
      <c r="GE767" s="211"/>
      <c r="GF767" s="211"/>
      <c r="GG767" s="211"/>
      <c r="GH767" s="211"/>
      <c r="GI767" s="211"/>
      <c r="GJ767" s="211"/>
      <c r="GK767" s="211"/>
      <c r="GL767" s="211"/>
      <c r="GM767" s="211"/>
      <c r="GN767" s="211"/>
      <c r="GO767" s="211"/>
      <c r="GP767" s="211"/>
      <c r="GQ767" s="211"/>
      <c r="GR767" s="211"/>
      <c r="GS767" s="211"/>
      <c r="GT767" s="211"/>
      <c r="GU767" s="211"/>
      <c r="GV767" s="211"/>
      <c r="GW767" s="211"/>
      <c r="GX767" s="211"/>
      <c r="GY767" s="211"/>
      <c r="GZ767" s="211"/>
      <c r="HA767" s="211"/>
      <c r="HB767" s="211"/>
      <c r="HC767" s="211"/>
      <c r="HD767" s="211"/>
      <c r="HE767" s="211"/>
      <c r="HF767" s="211"/>
      <c r="HG767" s="211"/>
      <c r="HH767" s="211"/>
      <c r="HI767" s="211"/>
      <c r="HJ767" s="211"/>
      <c r="HK767" s="211"/>
      <c r="HL767" s="211"/>
      <c r="HM767" s="211"/>
      <c r="HN767" s="195"/>
      <c r="HO767" s="195"/>
      <c r="HP767" s="195"/>
      <c r="HQ767" s="196"/>
      <c r="HR767" s="196"/>
      <c r="HS767" s="196"/>
      <c r="HT767" s="196"/>
      <c r="HU767" s="196"/>
      <c r="HV767" s="196"/>
    </row>
    <row r="768" ht="15.75" customHeight="1">
      <c r="A768" s="190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GD768" s="211"/>
      <c r="GE768" s="211"/>
      <c r="GF768" s="211"/>
      <c r="GG768" s="211"/>
      <c r="GH768" s="211"/>
      <c r="GI768" s="211"/>
      <c r="GJ768" s="211"/>
      <c r="GK768" s="211"/>
      <c r="GL768" s="211"/>
      <c r="GM768" s="211"/>
      <c r="GN768" s="211"/>
      <c r="GO768" s="211"/>
      <c r="GP768" s="211"/>
      <c r="GQ768" s="211"/>
      <c r="GR768" s="211"/>
      <c r="GS768" s="211"/>
      <c r="GT768" s="211"/>
      <c r="GU768" s="211"/>
      <c r="GV768" s="211"/>
      <c r="GW768" s="211"/>
      <c r="GX768" s="211"/>
      <c r="GY768" s="211"/>
      <c r="GZ768" s="211"/>
      <c r="HA768" s="211"/>
      <c r="HB768" s="211"/>
      <c r="HC768" s="211"/>
      <c r="HD768" s="211"/>
      <c r="HE768" s="211"/>
      <c r="HF768" s="211"/>
      <c r="HG768" s="211"/>
      <c r="HH768" s="211"/>
      <c r="HI768" s="211"/>
      <c r="HJ768" s="211"/>
      <c r="HK768" s="211"/>
      <c r="HL768" s="211"/>
      <c r="HM768" s="211"/>
      <c r="HN768" s="195"/>
      <c r="HO768" s="195"/>
      <c r="HP768" s="195"/>
      <c r="HQ768" s="196"/>
      <c r="HR768" s="196"/>
      <c r="HS768" s="196"/>
      <c r="HT768" s="196"/>
      <c r="HU768" s="196"/>
      <c r="HV768" s="196"/>
    </row>
    <row r="769" ht="15.75" customHeight="1">
      <c r="A769" s="190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GD769" s="211"/>
      <c r="GE769" s="211"/>
      <c r="GF769" s="211"/>
      <c r="GG769" s="211"/>
      <c r="GH769" s="211"/>
      <c r="GI769" s="211"/>
      <c r="GJ769" s="211"/>
      <c r="GK769" s="211"/>
      <c r="GL769" s="211"/>
      <c r="GM769" s="211"/>
      <c r="GN769" s="211"/>
      <c r="GO769" s="211"/>
      <c r="GP769" s="211"/>
      <c r="GQ769" s="211"/>
      <c r="GR769" s="211"/>
      <c r="GS769" s="211"/>
      <c r="GT769" s="211"/>
      <c r="GU769" s="211"/>
      <c r="GV769" s="211"/>
      <c r="GW769" s="211"/>
      <c r="GX769" s="211"/>
      <c r="GY769" s="211"/>
      <c r="GZ769" s="211"/>
      <c r="HA769" s="211"/>
      <c r="HB769" s="211"/>
      <c r="HC769" s="211"/>
      <c r="HD769" s="211"/>
      <c r="HE769" s="211"/>
      <c r="HF769" s="211"/>
      <c r="HG769" s="211"/>
      <c r="HH769" s="211"/>
      <c r="HI769" s="211"/>
      <c r="HJ769" s="211"/>
      <c r="HK769" s="211"/>
      <c r="HL769" s="211"/>
      <c r="HM769" s="211"/>
      <c r="HN769" s="195"/>
      <c r="HO769" s="195"/>
      <c r="HP769" s="195"/>
      <c r="HQ769" s="196"/>
      <c r="HR769" s="196"/>
      <c r="HS769" s="196"/>
      <c r="HT769" s="196"/>
      <c r="HU769" s="196"/>
      <c r="HV769" s="196"/>
    </row>
    <row r="770" ht="15.75" customHeight="1">
      <c r="A770" s="190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GD770" s="211"/>
      <c r="GE770" s="211"/>
      <c r="GF770" s="211"/>
      <c r="GG770" s="211"/>
      <c r="GH770" s="211"/>
      <c r="GI770" s="211"/>
      <c r="GJ770" s="211"/>
      <c r="GK770" s="211"/>
      <c r="GL770" s="211"/>
      <c r="GM770" s="211"/>
      <c r="GN770" s="211"/>
      <c r="GO770" s="211"/>
      <c r="GP770" s="211"/>
      <c r="GQ770" s="211"/>
      <c r="GR770" s="211"/>
      <c r="GS770" s="211"/>
      <c r="GT770" s="211"/>
      <c r="GU770" s="211"/>
      <c r="GV770" s="211"/>
      <c r="GW770" s="211"/>
      <c r="GX770" s="211"/>
      <c r="GY770" s="211"/>
      <c r="GZ770" s="211"/>
      <c r="HA770" s="211"/>
      <c r="HB770" s="211"/>
      <c r="HC770" s="211"/>
      <c r="HD770" s="211"/>
      <c r="HE770" s="211"/>
      <c r="HF770" s="211"/>
      <c r="HG770" s="211"/>
      <c r="HH770" s="211"/>
      <c r="HI770" s="211"/>
      <c r="HJ770" s="211"/>
      <c r="HK770" s="211"/>
      <c r="HL770" s="211"/>
      <c r="HM770" s="211"/>
      <c r="HN770" s="195"/>
      <c r="HO770" s="195"/>
      <c r="HP770" s="195"/>
      <c r="HQ770" s="196"/>
      <c r="HR770" s="196"/>
      <c r="HS770" s="196"/>
      <c r="HT770" s="196"/>
      <c r="HU770" s="196"/>
      <c r="HV770" s="196"/>
    </row>
    <row r="771" ht="15.75" customHeight="1">
      <c r="A771" s="190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GD771" s="211"/>
      <c r="GE771" s="211"/>
      <c r="GF771" s="211"/>
      <c r="GG771" s="211"/>
      <c r="GH771" s="211"/>
      <c r="GI771" s="211"/>
      <c r="GJ771" s="211"/>
      <c r="GK771" s="211"/>
      <c r="GL771" s="211"/>
      <c r="GM771" s="211"/>
      <c r="GN771" s="211"/>
      <c r="GO771" s="211"/>
      <c r="GP771" s="211"/>
      <c r="GQ771" s="211"/>
      <c r="GR771" s="211"/>
      <c r="GS771" s="211"/>
      <c r="GT771" s="211"/>
      <c r="GU771" s="211"/>
      <c r="GV771" s="211"/>
      <c r="GW771" s="211"/>
      <c r="GX771" s="211"/>
      <c r="GY771" s="211"/>
      <c r="GZ771" s="211"/>
      <c r="HA771" s="211"/>
      <c r="HB771" s="211"/>
      <c r="HC771" s="211"/>
      <c r="HD771" s="211"/>
      <c r="HE771" s="211"/>
      <c r="HF771" s="211"/>
      <c r="HG771" s="211"/>
      <c r="HH771" s="211"/>
      <c r="HI771" s="211"/>
      <c r="HJ771" s="211"/>
      <c r="HK771" s="211"/>
      <c r="HL771" s="211"/>
      <c r="HM771" s="211"/>
      <c r="HN771" s="195"/>
      <c r="HO771" s="195"/>
      <c r="HP771" s="195"/>
      <c r="HQ771" s="196"/>
      <c r="HR771" s="196"/>
      <c r="HS771" s="196"/>
      <c r="HT771" s="196"/>
      <c r="HU771" s="196"/>
      <c r="HV771" s="196"/>
    </row>
    <row r="772" ht="15.75" customHeight="1">
      <c r="A772" s="190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GD772" s="211"/>
      <c r="GE772" s="211"/>
      <c r="GF772" s="211"/>
      <c r="GG772" s="211"/>
      <c r="GH772" s="211"/>
      <c r="GI772" s="211"/>
      <c r="GJ772" s="211"/>
      <c r="GK772" s="211"/>
      <c r="GL772" s="211"/>
      <c r="GM772" s="211"/>
      <c r="GN772" s="211"/>
      <c r="GO772" s="211"/>
      <c r="GP772" s="211"/>
      <c r="GQ772" s="211"/>
      <c r="GR772" s="211"/>
      <c r="GS772" s="211"/>
      <c r="GT772" s="211"/>
      <c r="GU772" s="211"/>
      <c r="GV772" s="211"/>
      <c r="GW772" s="211"/>
      <c r="GX772" s="211"/>
      <c r="GY772" s="211"/>
      <c r="GZ772" s="211"/>
      <c r="HA772" s="211"/>
      <c r="HB772" s="211"/>
      <c r="HC772" s="211"/>
      <c r="HD772" s="211"/>
      <c r="HE772" s="211"/>
      <c r="HF772" s="211"/>
      <c r="HG772" s="211"/>
      <c r="HH772" s="211"/>
      <c r="HI772" s="211"/>
      <c r="HJ772" s="211"/>
      <c r="HK772" s="211"/>
      <c r="HL772" s="211"/>
      <c r="HM772" s="211"/>
      <c r="HN772" s="195"/>
      <c r="HO772" s="195"/>
      <c r="HP772" s="195"/>
      <c r="HQ772" s="196"/>
      <c r="HR772" s="196"/>
      <c r="HS772" s="196"/>
      <c r="HT772" s="196"/>
      <c r="HU772" s="196"/>
      <c r="HV772" s="196"/>
    </row>
    <row r="773" ht="15.75" customHeight="1">
      <c r="A773" s="190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GD773" s="211"/>
      <c r="GE773" s="211"/>
      <c r="GF773" s="211"/>
      <c r="GG773" s="211"/>
      <c r="GH773" s="211"/>
      <c r="GI773" s="211"/>
      <c r="GJ773" s="211"/>
      <c r="GK773" s="211"/>
      <c r="GL773" s="211"/>
      <c r="GM773" s="211"/>
      <c r="GN773" s="211"/>
      <c r="GO773" s="211"/>
      <c r="GP773" s="211"/>
      <c r="GQ773" s="211"/>
      <c r="GR773" s="211"/>
      <c r="GS773" s="211"/>
      <c r="GT773" s="211"/>
      <c r="GU773" s="211"/>
      <c r="GV773" s="211"/>
      <c r="GW773" s="211"/>
      <c r="GX773" s="211"/>
      <c r="GY773" s="211"/>
      <c r="GZ773" s="211"/>
      <c r="HA773" s="211"/>
      <c r="HB773" s="211"/>
      <c r="HC773" s="211"/>
      <c r="HD773" s="211"/>
      <c r="HE773" s="211"/>
      <c r="HF773" s="211"/>
      <c r="HG773" s="211"/>
      <c r="HH773" s="211"/>
      <c r="HI773" s="211"/>
      <c r="HJ773" s="211"/>
      <c r="HK773" s="211"/>
      <c r="HL773" s="211"/>
      <c r="HM773" s="211"/>
      <c r="HN773" s="195"/>
      <c r="HO773" s="195"/>
      <c r="HP773" s="195"/>
      <c r="HQ773" s="196"/>
      <c r="HR773" s="196"/>
      <c r="HS773" s="196"/>
      <c r="HT773" s="196"/>
      <c r="HU773" s="196"/>
      <c r="HV773" s="196"/>
    </row>
    <row r="774" ht="15.75" customHeight="1">
      <c r="A774" s="190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GD774" s="211"/>
      <c r="GE774" s="211"/>
      <c r="GF774" s="211"/>
      <c r="GG774" s="211"/>
      <c r="GH774" s="211"/>
      <c r="GI774" s="211"/>
      <c r="GJ774" s="211"/>
      <c r="GK774" s="211"/>
      <c r="GL774" s="211"/>
      <c r="GM774" s="211"/>
      <c r="GN774" s="211"/>
      <c r="GO774" s="211"/>
      <c r="GP774" s="211"/>
      <c r="GQ774" s="211"/>
      <c r="GR774" s="211"/>
      <c r="GS774" s="211"/>
      <c r="GT774" s="211"/>
      <c r="GU774" s="211"/>
      <c r="GV774" s="211"/>
      <c r="GW774" s="211"/>
      <c r="GX774" s="211"/>
      <c r="GY774" s="211"/>
      <c r="GZ774" s="211"/>
      <c r="HA774" s="211"/>
      <c r="HB774" s="211"/>
      <c r="HC774" s="211"/>
      <c r="HD774" s="211"/>
      <c r="HE774" s="211"/>
      <c r="HF774" s="211"/>
      <c r="HG774" s="211"/>
      <c r="HH774" s="211"/>
      <c r="HI774" s="211"/>
      <c r="HJ774" s="211"/>
      <c r="HK774" s="211"/>
      <c r="HL774" s="211"/>
      <c r="HM774" s="211"/>
      <c r="HN774" s="195"/>
      <c r="HO774" s="195"/>
      <c r="HP774" s="195"/>
      <c r="HQ774" s="196"/>
      <c r="HR774" s="196"/>
      <c r="HS774" s="196"/>
      <c r="HT774" s="196"/>
      <c r="HU774" s="196"/>
      <c r="HV774" s="196"/>
    </row>
    <row r="775" ht="15.75" customHeight="1">
      <c r="A775" s="190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GD775" s="211"/>
      <c r="GE775" s="211"/>
      <c r="GF775" s="211"/>
      <c r="GG775" s="211"/>
      <c r="GH775" s="211"/>
      <c r="GI775" s="211"/>
      <c r="GJ775" s="211"/>
      <c r="GK775" s="211"/>
      <c r="GL775" s="211"/>
      <c r="GM775" s="211"/>
      <c r="GN775" s="211"/>
      <c r="GO775" s="211"/>
      <c r="GP775" s="211"/>
      <c r="GQ775" s="211"/>
      <c r="GR775" s="211"/>
      <c r="GS775" s="211"/>
      <c r="GT775" s="211"/>
      <c r="GU775" s="211"/>
      <c r="GV775" s="211"/>
      <c r="GW775" s="211"/>
      <c r="GX775" s="211"/>
      <c r="GY775" s="211"/>
      <c r="GZ775" s="211"/>
      <c r="HA775" s="211"/>
      <c r="HB775" s="211"/>
      <c r="HC775" s="211"/>
      <c r="HD775" s="211"/>
      <c r="HE775" s="211"/>
      <c r="HF775" s="211"/>
      <c r="HG775" s="211"/>
      <c r="HH775" s="211"/>
      <c r="HI775" s="211"/>
      <c r="HJ775" s="211"/>
      <c r="HK775" s="211"/>
      <c r="HL775" s="211"/>
      <c r="HM775" s="211"/>
      <c r="HN775" s="195"/>
      <c r="HO775" s="195"/>
      <c r="HP775" s="195"/>
      <c r="HQ775" s="196"/>
      <c r="HR775" s="196"/>
      <c r="HS775" s="196"/>
      <c r="HT775" s="196"/>
      <c r="HU775" s="196"/>
      <c r="HV775" s="196"/>
    </row>
    <row r="776" ht="15.75" customHeight="1">
      <c r="A776" s="190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GD776" s="211"/>
      <c r="GE776" s="211"/>
      <c r="GF776" s="211"/>
      <c r="GG776" s="211"/>
      <c r="GH776" s="211"/>
      <c r="GI776" s="211"/>
      <c r="GJ776" s="211"/>
      <c r="GK776" s="211"/>
      <c r="GL776" s="211"/>
      <c r="GM776" s="211"/>
      <c r="GN776" s="211"/>
      <c r="GO776" s="211"/>
      <c r="GP776" s="211"/>
      <c r="GQ776" s="211"/>
      <c r="GR776" s="211"/>
      <c r="GS776" s="211"/>
      <c r="GT776" s="211"/>
      <c r="GU776" s="211"/>
      <c r="GV776" s="211"/>
      <c r="GW776" s="211"/>
      <c r="GX776" s="211"/>
      <c r="GY776" s="211"/>
      <c r="GZ776" s="211"/>
      <c r="HA776" s="211"/>
      <c r="HB776" s="211"/>
      <c r="HC776" s="211"/>
      <c r="HD776" s="211"/>
      <c r="HE776" s="211"/>
      <c r="HF776" s="211"/>
      <c r="HG776" s="211"/>
      <c r="HH776" s="211"/>
      <c r="HI776" s="211"/>
      <c r="HJ776" s="211"/>
      <c r="HK776" s="211"/>
      <c r="HL776" s="211"/>
      <c r="HM776" s="211"/>
      <c r="HN776" s="195"/>
      <c r="HO776" s="195"/>
      <c r="HP776" s="195"/>
      <c r="HQ776" s="196"/>
      <c r="HR776" s="196"/>
      <c r="HS776" s="196"/>
      <c r="HT776" s="196"/>
      <c r="HU776" s="196"/>
      <c r="HV776" s="196"/>
    </row>
    <row r="777" ht="15.75" customHeight="1">
      <c r="A777" s="190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GD777" s="211"/>
      <c r="GE777" s="211"/>
      <c r="GF777" s="211"/>
      <c r="GG777" s="211"/>
      <c r="GH777" s="211"/>
      <c r="GI777" s="211"/>
      <c r="GJ777" s="211"/>
      <c r="GK777" s="211"/>
      <c r="GL777" s="211"/>
      <c r="GM777" s="211"/>
      <c r="GN777" s="211"/>
      <c r="GO777" s="211"/>
      <c r="GP777" s="211"/>
      <c r="GQ777" s="211"/>
      <c r="GR777" s="211"/>
      <c r="GS777" s="211"/>
      <c r="GT777" s="211"/>
      <c r="GU777" s="211"/>
      <c r="GV777" s="211"/>
      <c r="GW777" s="211"/>
      <c r="GX777" s="211"/>
      <c r="GY777" s="211"/>
      <c r="GZ777" s="211"/>
      <c r="HA777" s="211"/>
      <c r="HB777" s="211"/>
      <c r="HC777" s="211"/>
      <c r="HD777" s="211"/>
      <c r="HE777" s="211"/>
      <c r="HF777" s="211"/>
      <c r="HG777" s="211"/>
      <c r="HH777" s="211"/>
      <c r="HI777" s="211"/>
      <c r="HJ777" s="211"/>
      <c r="HK777" s="211"/>
      <c r="HL777" s="211"/>
      <c r="HM777" s="211"/>
      <c r="HN777" s="195"/>
      <c r="HO777" s="195"/>
      <c r="HP777" s="195"/>
      <c r="HQ777" s="196"/>
      <c r="HR777" s="196"/>
      <c r="HS777" s="196"/>
      <c r="HT777" s="196"/>
      <c r="HU777" s="196"/>
      <c r="HV777" s="196"/>
    </row>
    <row r="778" ht="15.75" customHeight="1">
      <c r="A778" s="190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GD778" s="211"/>
      <c r="GE778" s="211"/>
      <c r="GF778" s="211"/>
      <c r="GG778" s="211"/>
      <c r="GH778" s="211"/>
      <c r="GI778" s="211"/>
      <c r="GJ778" s="211"/>
      <c r="GK778" s="211"/>
      <c r="GL778" s="211"/>
      <c r="GM778" s="211"/>
      <c r="GN778" s="211"/>
      <c r="GO778" s="211"/>
      <c r="GP778" s="211"/>
      <c r="GQ778" s="211"/>
      <c r="GR778" s="211"/>
      <c r="GS778" s="211"/>
      <c r="GT778" s="211"/>
      <c r="GU778" s="211"/>
      <c r="GV778" s="211"/>
      <c r="GW778" s="211"/>
      <c r="GX778" s="211"/>
      <c r="GY778" s="211"/>
      <c r="GZ778" s="211"/>
      <c r="HA778" s="211"/>
      <c r="HB778" s="211"/>
      <c r="HC778" s="211"/>
      <c r="HD778" s="211"/>
      <c r="HE778" s="211"/>
      <c r="HF778" s="211"/>
      <c r="HG778" s="211"/>
      <c r="HH778" s="211"/>
      <c r="HI778" s="211"/>
      <c r="HJ778" s="211"/>
      <c r="HK778" s="211"/>
      <c r="HL778" s="211"/>
      <c r="HM778" s="211"/>
      <c r="HN778" s="195"/>
      <c r="HO778" s="195"/>
      <c r="HP778" s="195"/>
      <c r="HQ778" s="196"/>
      <c r="HR778" s="196"/>
      <c r="HS778" s="196"/>
      <c r="HT778" s="196"/>
      <c r="HU778" s="196"/>
      <c r="HV778" s="196"/>
    </row>
    <row r="779" ht="15.75" customHeight="1">
      <c r="A779" s="190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GD779" s="211"/>
      <c r="GE779" s="211"/>
      <c r="GF779" s="211"/>
      <c r="GG779" s="211"/>
      <c r="GH779" s="211"/>
      <c r="GI779" s="211"/>
      <c r="GJ779" s="211"/>
      <c r="GK779" s="211"/>
      <c r="GL779" s="211"/>
      <c r="GM779" s="211"/>
      <c r="GN779" s="211"/>
      <c r="GO779" s="211"/>
      <c r="GP779" s="211"/>
      <c r="GQ779" s="211"/>
      <c r="GR779" s="211"/>
      <c r="GS779" s="211"/>
      <c r="GT779" s="211"/>
      <c r="GU779" s="211"/>
      <c r="GV779" s="211"/>
      <c r="GW779" s="211"/>
      <c r="GX779" s="211"/>
      <c r="GY779" s="211"/>
      <c r="GZ779" s="211"/>
      <c r="HA779" s="211"/>
      <c r="HB779" s="211"/>
      <c r="HC779" s="211"/>
      <c r="HD779" s="211"/>
      <c r="HE779" s="211"/>
      <c r="HF779" s="211"/>
      <c r="HG779" s="211"/>
      <c r="HH779" s="211"/>
      <c r="HI779" s="211"/>
      <c r="HJ779" s="211"/>
      <c r="HK779" s="211"/>
      <c r="HL779" s="211"/>
      <c r="HM779" s="211"/>
      <c r="HN779" s="195"/>
      <c r="HO779" s="195"/>
      <c r="HP779" s="195"/>
      <c r="HQ779" s="196"/>
      <c r="HR779" s="196"/>
      <c r="HS779" s="196"/>
      <c r="HT779" s="196"/>
      <c r="HU779" s="196"/>
      <c r="HV779" s="196"/>
    </row>
    <row r="780" ht="15.75" customHeight="1">
      <c r="A780" s="190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GD780" s="211"/>
      <c r="GE780" s="211"/>
      <c r="GF780" s="211"/>
      <c r="GG780" s="211"/>
      <c r="GH780" s="211"/>
      <c r="GI780" s="211"/>
      <c r="GJ780" s="211"/>
      <c r="GK780" s="211"/>
      <c r="GL780" s="211"/>
      <c r="GM780" s="211"/>
      <c r="GN780" s="211"/>
      <c r="GO780" s="211"/>
      <c r="GP780" s="211"/>
      <c r="GQ780" s="211"/>
      <c r="GR780" s="211"/>
      <c r="GS780" s="211"/>
      <c r="GT780" s="211"/>
      <c r="GU780" s="211"/>
      <c r="GV780" s="211"/>
      <c r="GW780" s="211"/>
      <c r="GX780" s="211"/>
      <c r="GY780" s="211"/>
      <c r="GZ780" s="211"/>
      <c r="HA780" s="211"/>
      <c r="HB780" s="211"/>
      <c r="HC780" s="211"/>
      <c r="HD780" s="211"/>
      <c r="HE780" s="211"/>
      <c r="HF780" s="211"/>
      <c r="HG780" s="211"/>
      <c r="HH780" s="211"/>
      <c r="HI780" s="211"/>
      <c r="HJ780" s="211"/>
      <c r="HK780" s="211"/>
      <c r="HL780" s="211"/>
      <c r="HM780" s="211"/>
      <c r="HN780" s="195"/>
      <c r="HO780" s="195"/>
      <c r="HP780" s="195"/>
      <c r="HQ780" s="196"/>
      <c r="HR780" s="196"/>
      <c r="HS780" s="196"/>
      <c r="HT780" s="196"/>
      <c r="HU780" s="196"/>
      <c r="HV780" s="196"/>
    </row>
    <row r="781" ht="15.75" customHeight="1">
      <c r="A781" s="190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GD781" s="211"/>
      <c r="GE781" s="211"/>
      <c r="GF781" s="211"/>
      <c r="GG781" s="211"/>
      <c r="GH781" s="211"/>
      <c r="GI781" s="211"/>
      <c r="GJ781" s="211"/>
      <c r="GK781" s="211"/>
      <c r="GL781" s="211"/>
      <c r="GM781" s="211"/>
      <c r="GN781" s="211"/>
      <c r="GO781" s="211"/>
      <c r="GP781" s="211"/>
      <c r="GQ781" s="211"/>
      <c r="GR781" s="211"/>
      <c r="GS781" s="211"/>
      <c r="GT781" s="211"/>
      <c r="GU781" s="211"/>
      <c r="GV781" s="211"/>
      <c r="GW781" s="211"/>
      <c r="GX781" s="211"/>
      <c r="GY781" s="211"/>
      <c r="GZ781" s="211"/>
      <c r="HA781" s="211"/>
      <c r="HB781" s="211"/>
      <c r="HC781" s="211"/>
      <c r="HD781" s="211"/>
      <c r="HE781" s="211"/>
      <c r="HF781" s="211"/>
      <c r="HG781" s="211"/>
      <c r="HH781" s="211"/>
      <c r="HI781" s="211"/>
      <c r="HJ781" s="211"/>
      <c r="HK781" s="211"/>
      <c r="HL781" s="211"/>
      <c r="HM781" s="211"/>
      <c r="HN781" s="195"/>
      <c r="HO781" s="195"/>
      <c r="HP781" s="195"/>
      <c r="HQ781" s="196"/>
      <c r="HR781" s="196"/>
      <c r="HS781" s="196"/>
      <c r="HT781" s="196"/>
      <c r="HU781" s="196"/>
      <c r="HV781" s="196"/>
    </row>
    <row r="782" ht="15.75" customHeight="1">
      <c r="A782" s="190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GD782" s="211"/>
      <c r="GE782" s="211"/>
      <c r="GF782" s="211"/>
      <c r="GG782" s="211"/>
      <c r="GH782" s="211"/>
      <c r="GI782" s="211"/>
      <c r="GJ782" s="211"/>
      <c r="GK782" s="211"/>
      <c r="GL782" s="211"/>
      <c r="GM782" s="211"/>
      <c r="GN782" s="211"/>
      <c r="GO782" s="211"/>
      <c r="GP782" s="211"/>
      <c r="GQ782" s="211"/>
      <c r="GR782" s="211"/>
      <c r="GS782" s="211"/>
      <c r="GT782" s="211"/>
      <c r="GU782" s="211"/>
      <c r="GV782" s="211"/>
      <c r="GW782" s="211"/>
      <c r="GX782" s="211"/>
      <c r="GY782" s="211"/>
      <c r="GZ782" s="211"/>
      <c r="HA782" s="211"/>
      <c r="HB782" s="211"/>
      <c r="HC782" s="211"/>
      <c r="HD782" s="211"/>
      <c r="HE782" s="211"/>
      <c r="HF782" s="211"/>
      <c r="HG782" s="211"/>
      <c r="HH782" s="211"/>
      <c r="HI782" s="211"/>
      <c r="HJ782" s="211"/>
      <c r="HK782" s="211"/>
      <c r="HL782" s="211"/>
      <c r="HM782" s="211"/>
      <c r="HN782" s="195"/>
      <c r="HO782" s="195"/>
      <c r="HP782" s="195"/>
      <c r="HQ782" s="196"/>
      <c r="HR782" s="196"/>
      <c r="HS782" s="196"/>
      <c r="HT782" s="196"/>
      <c r="HU782" s="196"/>
      <c r="HV782" s="196"/>
    </row>
    <row r="783" ht="15.75" customHeight="1">
      <c r="A783" s="190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GD783" s="211"/>
      <c r="GE783" s="211"/>
      <c r="GF783" s="211"/>
      <c r="GG783" s="211"/>
      <c r="GH783" s="211"/>
      <c r="GI783" s="211"/>
      <c r="GJ783" s="211"/>
      <c r="GK783" s="211"/>
      <c r="GL783" s="211"/>
      <c r="GM783" s="211"/>
      <c r="GN783" s="211"/>
      <c r="GO783" s="211"/>
      <c r="GP783" s="211"/>
      <c r="GQ783" s="211"/>
      <c r="GR783" s="211"/>
      <c r="GS783" s="211"/>
      <c r="GT783" s="211"/>
      <c r="GU783" s="211"/>
      <c r="GV783" s="211"/>
      <c r="GW783" s="211"/>
      <c r="GX783" s="211"/>
      <c r="GY783" s="211"/>
      <c r="GZ783" s="211"/>
      <c r="HA783" s="211"/>
      <c r="HB783" s="211"/>
      <c r="HC783" s="211"/>
      <c r="HD783" s="211"/>
      <c r="HE783" s="211"/>
      <c r="HF783" s="211"/>
      <c r="HG783" s="211"/>
      <c r="HH783" s="211"/>
      <c r="HI783" s="211"/>
      <c r="HJ783" s="211"/>
      <c r="HK783" s="211"/>
      <c r="HL783" s="211"/>
      <c r="HM783" s="211"/>
      <c r="HN783" s="195"/>
      <c r="HO783" s="195"/>
      <c r="HP783" s="195"/>
      <c r="HQ783" s="196"/>
      <c r="HR783" s="196"/>
      <c r="HS783" s="196"/>
      <c r="HT783" s="196"/>
      <c r="HU783" s="196"/>
      <c r="HV783" s="196"/>
    </row>
    <row r="784" ht="15.75" customHeight="1">
      <c r="A784" s="190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GD784" s="211"/>
      <c r="GE784" s="211"/>
      <c r="GF784" s="211"/>
      <c r="GG784" s="211"/>
      <c r="GH784" s="211"/>
      <c r="GI784" s="211"/>
      <c r="GJ784" s="211"/>
      <c r="GK784" s="211"/>
      <c r="GL784" s="211"/>
      <c r="GM784" s="211"/>
      <c r="GN784" s="211"/>
      <c r="GO784" s="211"/>
      <c r="GP784" s="211"/>
      <c r="GQ784" s="211"/>
      <c r="GR784" s="211"/>
      <c r="GS784" s="211"/>
      <c r="GT784" s="211"/>
      <c r="GU784" s="211"/>
      <c r="GV784" s="211"/>
      <c r="GW784" s="211"/>
      <c r="GX784" s="211"/>
      <c r="GY784" s="211"/>
      <c r="GZ784" s="211"/>
      <c r="HA784" s="211"/>
      <c r="HB784" s="211"/>
      <c r="HC784" s="211"/>
      <c r="HD784" s="211"/>
      <c r="HE784" s="211"/>
      <c r="HF784" s="211"/>
      <c r="HG784" s="211"/>
      <c r="HH784" s="211"/>
      <c r="HI784" s="211"/>
      <c r="HJ784" s="211"/>
      <c r="HK784" s="211"/>
      <c r="HL784" s="211"/>
      <c r="HM784" s="211"/>
      <c r="HN784" s="195"/>
      <c r="HO784" s="195"/>
      <c r="HP784" s="195"/>
      <c r="HQ784" s="196"/>
      <c r="HR784" s="196"/>
      <c r="HS784" s="196"/>
      <c r="HT784" s="196"/>
      <c r="HU784" s="196"/>
      <c r="HV784" s="196"/>
    </row>
    <row r="785" ht="15.75" customHeight="1">
      <c r="A785" s="190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GD785" s="211"/>
      <c r="GE785" s="211"/>
      <c r="GF785" s="211"/>
      <c r="GG785" s="211"/>
      <c r="GH785" s="211"/>
      <c r="GI785" s="211"/>
      <c r="GJ785" s="211"/>
      <c r="GK785" s="211"/>
      <c r="GL785" s="211"/>
      <c r="GM785" s="211"/>
      <c r="GN785" s="211"/>
      <c r="GO785" s="211"/>
      <c r="GP785" s="211"/>
      <c r="GQ785" s="211"/>
      <c r="GR785" s="211"/>
      <c r="GS785" s="211"/>
      <c r="GT785" s="211"/>
      <c r="GU785" s="211"/>
      <c r="GV785" s="211"/>
      <c r="GW785" s="211"/>
      <c r="GX785" s="211"/>
      <c r="GY785" s="211"/>
      <c r="GZ785" s="211"/>
      <c r="HA785" s="211"/>
      <c r="HB785" s="211"/>
      <c r="HC785" s="211"/>
      <c r="HD785" s="211"/>
      <c r="HE785" s="211"/>
      <c r="HF785" s="211"/>
      <c r="HG785" s="211"/>
      <c r="HH785" s="211"/>
      <c r="HI785" s="211"/>
      <c r="HJ785" s="211"/>
      <c r="HK785" s="211"/>
      <c r="HL785" s="211"/>
      <c r="HM785" s="211"/>
      <c r="HN785" s="195"/>
      <c r="HO785" s="195"/>
      <c r="HP785" s="195"/>
      <c r="HQ785" s="196"/>
      <c r="HR785" s="196"/>
      <c r="HS785" s="196"/>
      <c r="HT785" s="196"/>
      <c r="HU785" s="196"/>
      <c r="HV785" s="196"/>
    </row>
    <row r="786" ht="15.75" customHeight="1">
      <c r="A786" s="190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GD786" s="211"/>
      <c r="GE786" s="211"/>
      <c r="GF786" s="211"/>
      <c r="GG786" s="211"/>
      <c r="GH786" s="211"/>
      <c r="GI786" s="211"/>
      <c r="GJ786" s="211"/>
      <c r="GK786" s="211"/>
      <c r="GL786" s="211"/>
      <c r="GM786" s="211"/>
      <c r="GN786" s="211"/>
      <c r="GO786" s="211"/>
      <c r="GP786" s="211"/>
      <c r="GQ786" s="211"/>
      <c r="GR786" s="211"/>
      <c r="GS786" s="211"/>
      <c r="GT786" s="211"/>
      <c r="GU786" s="211"/>
      <c r="GV786" s="211"/>
      <c r="GW786" s="211"/>
      <c r="GX786" s="211"/>
      <c r="GY786" s="211"/>
      <c r="GZ786" s="211"/>
      <c r="HA786" s="211"/>
      <c r="HB786" s="211"/>
      <c r="HC786" s="211"/>
      <c r="HD786" s="211"/>
      <c r="HE786" s="211"/>
      <c r="HF786" s="211"/>
      <c r="HG786" s="211"/>
      <c r="HH786" s="211"/>
      <c r="HI786" s="211"/>
      <c r="HJ786" s="211"/>
      <c r="HK786" s="211"/>
      <c r="HL786" s="211"/>
      <c r="HM786" s="211"/>
      <c r="HN786" s="195"/>
      <c r="HO786" s="195"/>
      <c r="HP786" s="195"/>
      <c r="HQ786" s="196"/>
      <c r="HR786" s="196"/>
      <c r="HS786" s="196"/>
      <c r="HT786" s="196"/>
      <c r="HU786" s="196"/>
      <c r="HV786" s="196"/>
    </row>
    <row r="787" ht="15.75" customHeight="1">
      <c r="A787" s="190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GD787" s="211"/>
      <c r="GE787" s="211"/>
      <c r="GF787" s="211"/>
      <c r="GG787" s="211"/>
      <c r="GH787" s="211"/>
      <c r="GI787" s="211"/>
      <c r="GJ787" s="211"/>
      <c r="GK787" s="211"/>
      <c r="GL787" s="211"/>
      <c r="GM787" s="211"/>
      <c r="GN787" s="211"/>
      <c r="GO787" s="211"/>
      <c r="GP787" s="211"/>
      <c r="GQ787" s="211"/>
      <c r="GR787" s="211"/>
      <c r="GS787" s="211"/>
      <c r="GT787" s="211"/>
      <c r="GU787" s="211"/>
      <c r="GV787" s="211"/>
      <c r="GW787" s="211"/>
      <c r="GX787" s="211"/>
      <c r="GY787" s="211"/>
      <c r="GZ787" s="211"/>
      <c r="HA787" s="211"/>
      <c r="HB787" s="211"/>
      <c r="HC787" s="211"/>
      <c r="HD787" s="211"/>
      <c r="HE787" s="211"/>
      <c r="HF787" s="211"/>
      <c r="HG787" s="211"/>
      <c r="HH787" s="211"/>
      <c r="HI787" s="211"/>
      <c r="HJ787" s="211"/>
      <c r="HK787" s="211"/>
      <c r="HL787" s="211"/>
      <c r="HM787" s="211"/>
      <c r="HN787" s="195"/>
      <c r="HO787" s="195"/>
      <c r="HP787" s="195"/>
      <c r="HQ787" s="196"/>
      <c r="HR787" s="196"/>
      <c r="HS787" s="196"/>
      <c r="HT787" s="196"/>
      <c r="HU787" s="196"/>
      <c r="HV787" s="196"/>
    </row>
    <row r="788" ht="15.75" customHeight="1">
      <c r="A788" s="190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GD788" s="211"/>
      <c r="GE788" s="211"/>
      <c r="GF788" s="211"/>
      <c r="GG788" s="211"/>
      <c r="GH788" s="211"/>
      <c r="GI788" s="211"/>
      <c r="GJ788" s="211"/>
      <c r="GK788" s="211"/>
      <c r="GL788" s="211"/>
      <c r="GM788" s="211"/>
      <c r="GN788" s="211"/>
      <c r="GO788" s="211"/>
      <c r="GP788" s="211"/>
      <c r="GQ788" s="211"/>
      <c r="GR788" s="211"/>
      <c r="GS788" s="211"/>
      <c r="GT788" s="211"/>
      <c r="GU788" s="211"/>
      <c r="GV788" s="211"/>
      <c r="GW788" s="211"/>
      <c r="GX788" s="211"/>
      <c r="GY788" s="211"/>
      <c r="GZ788" s="211"/>
      <c r="HA788" s="211"/>
      <c r="HB788" s="211"/>
      <c r="HC788" s="211"/>
      <c r="HD788" s="211"/>
      <c r="HE788" s="211"/>
      <c r="HF788" s="211"/>
      <c r="HG788" s="211"/>
      <c r="HH788" s="211"/>
      <c r="HI788" s="211"/>
      <c r="HJ788" s="211"/>
      <c r="HK788" s="211"/>
      <c r="HL788" s="211"/>
      <c r="HM788" s="211"/>
      <c r="HN788" s="195"/>
      <c r="HO788" s="195"/>
      <c r="HP788" s="195"/>
      <c r="HQ788" s="196"/>
      <c r="HR788" s="196"/>
      <c r="HS788" s="196"/>
      <c r="HT788" s="196"/>
      <c r="HU788" s="196"/>
      <c r="HV788" s="196"/>
    </row>
    <row r="789" ht="15.75" customHeight="1">
      <c r="A789" s="190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GD789" s="211"/>
      <c r="GE789" s="211"/>
      <c r="GF789" s="211"/>
      <c r="GG789" s="211"/>
      <c r="GH789" s="211"/>
      <c r="GI789" s="211"/>
      <c r="GJ789" s="211"/>
      <c r="GK789" s="211"/>
      <c r="GL789" s="211"/>
      <c r="GM789" s="211"/>
      <c r="GN789" s="211"/>
      <c r="GO789" s="211"/>
      <c r="GP789" s="211"/>
      <c r="GQ789" s="211"/>
      <c r="GR789" s="211"/>
      <c r="GS789" s="211"/>
      <c r="GT789" s="211"/>
      <c r="GU789" s="211"/>
      <c r="GV789" s="211"/>
      <c r="GW789" s="211"/>
      <c r="GX789" s="211"/>
      <c r="GY789" s="211"/>
      <c r="GZ789" s="211"/>
      <c r="HA789" s="211"/>
      <c r="HB789" s="211"/>
      <c r="HC789" s="211"/>
      <c r="HD789" s="211"/>
      <c r="HE789" s="211"/>
      <c r="HF789" s="211"/>
      <c r="HG789" s="211"/>
      <c r="HH789" s="211"/>
      <c r="HI789" s="211"/>
      <c r="HJ789" s="211"/>
      <c r="HK789" s="211"/>
      <c r="HL789" s="211"/>
      <c r="HM789" s="211"/>
      <c r="HN789" s="195"/>
      <c r="HO789" s="195"/>
      <c r="HP789" s="195"/>
      <c r="HQ789" s="196"/>
      <c r="HR789" s="196"/>
      <c r="HS789" s="196"/>
      <c r="HT789" s="196"/>
      <c r="HU789" s="196"/>
      <c r="HV789" s="196"/>
    </row>
    <row r="790" ht="15.75" customHeight="1">
      <c r="A790" s="190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GD790" s="211"/>
      <c r="GE790" s="211"/>
      <c r="GF790" s="211"/>
      <c r="GG790" s="211"/>
      <c r="GH790" s="211"/>
      <c r="GI790" s="211"/>
      <c r="GJ790" s="211"/>
      <c r="GK790" s="211"/>
      <c r="GL790" s="211"/>
      <c r="GM790" s="211"/>
      <c r="GN790" s="211"/>
      <c r="GO790" s="211"/>
      <c r="GP790" s="211"/>
      <c r="GQ790" s="211"/>
      <c r="GR790" s="211"/>
      <c r="GS790" s="211"/>
      <c r="GT790" s="211"/>
      <c r="GU790" s="211"/>
      <c r="GV790" s="211"/>
      <c r="GW790" s="211"/>
      <c r="GX790" s="211"/>
      <c r="GY790" s="211"/>
      <c r="GZ790" s="211"/>
      <c r="HA790" s="211"/>
      <c r="HB790" s="211"/>
      <c r="HC790" s="211"/>
      <c r="HD790" s="211"/>
      <c r="HE790" s="211"/>
      <c r="HF790" s="211"/>
      <c r="HG790" s="211"/>
      <c r="HH790" s="211"/>
      <c r="HI790" s="211"/>
      <c r="HJ790" s="211"/>
      <c r="HK790" s="211"/>
      <c r="HL790" s="211"/>
      <c r="HM790" s="211"/>
      <c r="HN790" s="195"/>
      <c r="HO790" s="195"/>
      <c r="HP790" s="195"/>
      <c r="HQ790" s="196"/>
      <c r="HR790" s="196"/>
      <c r="HS790" s="196"/>
      <c r="HT790" s="196"/>
      <c r="HU790" s="196"/>
      <c r="HV790" s="196"/>
    </row>
    <row r="791" ht="15.75" customHeight="1">
      <c r="A791" s="190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GD791" s="211"/>
      <c r="GE791" s="211"/>
      <c r="GF791" s="211"/>
      <c r="GG791" s="211"/>
      <c r="GH791" s="211"/>
      <c r="GI791" s="211"/>
      <c r="GJ791" s="211"/>
      <c r="GK791" s="211"/>
      <c r="GL791" s="211"/>
      <c r="GM791" s="211"/>
      <c r="GN791" s="211"/>
      <c r="GO791" s="211"/>
      <c r="GP791" s="211"/>
      <c r="GQ791" s="211"/>
      <c r="GR791" s="211"/>
      <c r="GS791" s="211"/>
      <c r="GT791" s="211"/>
      <c r="GU791" s="211"/>
      <c r="GV791" s="211"/>
      <c r="GW791" s="211"/>
      <c r="GX791" s="211"/>
      <c r="GY791" s="211"/>
      <c r="GZ791" s="211"/>
      <c r="HA791" s="211"/>
      <c r="HB791" s="211"/>
      <c r="HC791" s="211"/>
      <c r="HD791" s="211"/>
      <c r="HE791" s="211"/>
      <c r="HF791" s="211"/>
      <c r="HG791" s="211"/>
      <c r="HH791" s="211"/>
      <c r="HI791" s="211"/>
      <c r="HJ791" s="211"/>
      <c r="HK791" s="211"/>
      <c r="HL791" s="211"/>
      <c r="HM791" s="211"/>
      <c r="HN791" s="195"/>
      <c r="HO791" s="195"/>
      <c r="HP791" s="195"/>
      <c r="HQ791" s="196"/>
      <c r="HR791" s="196"/>
      <c r="HS791" s="196"/>
      <c r="HT791" s="196"/>
      <c r="HU791" s="196"/>
      <c r="HV791" s="196"/>
    </row>
    <row r="792" ht="15.75" customHeight="1">
      <c r="A792" s="190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GD792" s="211"/>
      <c r="GE792" s="211"/>
      <c r="GF792" s="211"/>
      <c r="GG792" s="211"/>
      <c r="GH792" s="211"/>
      <c r="GI792" s="211"/>
      <c r="GJ792" s="211"/>
      <c r="GK792" s="211"/>
      <c r="GL792" s="211"/>
      <c r="GM792" s="211"/>
      <c r="GN792" s="211"/>
      <c r="GO792" s="211"/>
      <c r="GP792" s="211"/>
      <c r="GQ792" s="211"/>
      <c r="GR792" s="211"/>
      <c r="GS792" s="211"/>
      <c r="GT792" s="211"/>
      <c r="GU792" s="211"/>
      <c r="GV792" s="211"/>
      <c r="GW792" s="211"/>
      <c r="GX792" s="211"/>
      <c r="GY792" s="211"/>
      <c r="GZ792" s="211"/>
      <c r="HA792" s="211"/>
      <c r="HB792" s="211"/>
      <c r="HC792" s="211"/>
      <c r="HD792" s="211"/>
      <c r="HE792" s="211"/>
      <c r="HF792" s="211"/>
      <c r="HG792" s="211"/>
      <c r="HH792" s="211"/>
      <c r="HI792" s="211"/>
      <c r="HJ792" s="211"/>
      <c r="HK792" s="211"/>
      <c r="HL792" s="211"/>
      <c r="HM792" s="211"/>
      <c r="HN792" s="195"/>
      <c r="HO792" s="195"/>
      <c r="HP792" s="195"/>
      <c r="HQ792" s="196"/>
      <c r="HR792" s="196"/>
      <c r="HS792" s="196"/>
      <c r="HT792" s="196"/>
      <c r="HU792" s="196"/>
      <c r="HV792" s="196"/>
    </row>
    <row r="793" ht="15.75" customHeight="1">
      <c r="A793" s="190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GD793" s="211"/>
      <c r="GE793" s="211"/>
      <c r="GF793" s="211"/>
      <c r="GG793" s="211"/>
      <c r="GH793" s="211"/>
      <c r="GI793" s="211"/>
      <c r="GJ793" s="211"/>
      <c r="GK793" s="211"/>
      <c r="GL793" s="211"/>
      <c r="GM793" s="211"/>
      <c r="GN793" s="211"/>
      <c r="GO793" s="211"/>
      <c r="GP793" s="211"/>
      <c r="GQ793" s="211"/>
      <c r="GR793" s="211"/>
      <c r="GS793" s="211"/>
      <c r="GT793" s="211"/>
      <c r="GU793" s="211"/>
      <c r="GV793" s="211"/>
      <c r="GW793" s="211"/>
      <c r="GX793" s="211"/>
      <c r="GY793" s="211"/>
      <c r="GZ793" s="211"/>
      <c r="HA793" s="211"/>
      <c r="HB793" s="211"/>
      <c r="HC793" s="211"/>
      <c r="HD793" s="211"/>
      <c r="HE793" s="211"/>
      <c r="HF793" s="211"/>
      <c r="HG793" s="211"/>
      <c r="HH793" s="211"/>
      <c r="HI793" s="211"/>
      <c r="HJ793" s="211"/>
      <c r="HK793" s="211"/>
      <c r="HL793" s="211"/>
      <c r="HM793" s="211"/>
      <c r="HN793" s="195"/>
      <c r="HO793" s="195"/>
      <c r="HP793" s="195"/>
      <c r="HQ793" s="196"/>
      <c r="HR793" s="196"/>
      <c r="HS793" s="196"/>
      <c r="HT793" s="196"/>
      <c r="HU793" s="196"/>
      <c r="HV793" s="196"/>
    </row>
    <row r="794" ht="15.75" customHeight="1">
      <c r="A794" s="190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GD794" s="211"/>
      <c r="GE794" s="211"/>
      <c r="GF794" s="211"/>
      <c r="GG794" s="211"/>
      <c r="GH794" s="211"/>
      <c r="GI794" s="211"/>
      <c r="GJ794" s="211"/>
      <c r="GK794" s="211"/>
      <c r="GL794" s="211"/>
      <c r="GM794" s="211"/>
      <c r="GN794" s="211"/>
      <c r="GO794" s="211"/>
      <c r="GP794" s="211"/>
      <c r="GQ794" s="211"/>
      <c r="GR794" s="211"/>
      <c r="GS794" s="211"/>
      <c r="GT794" s="211"/>
      <c r="GU794" s="211"/>
      <c r="GV794" s="211"/>
      <c r="GW794" s="211"/>
      <c r="GX794" s="211"/>
      <c r="GY794" s="211"/>
      <c r="GZ794" s="211"/>
      <c r="HA794" s="211"/>
      <c r="HB794" s="211"/>
      <c r="HC794" s="211"/>
      <c r="HD794" s="211"/>
      <c r="HE794" s="211"/>
      <c r="HF794" s="211"/>
      <c r="HG794" s="211"/>
      <c r="HH794" s="211"/>
      <c r="HI794" s="211"/>
      <c r="HJ794" s="211"/>
      <c r="HK794" s="211"/>
      <c r="HL794" s="211"/>
      <c r="HM794" s="211"/>
      <c r="HN794" s="195"/>
      <c r="HO794" s="195"/>
      <c r="HP794" s="195"/>
      <c r="HQ794" s="196"/>
      <c r="HR794" s="196"/>
      <c r="HS794" s="196"/>
      <c r="HT794" s="196"/>
      <c r="HU794" s="196"/>
      <c r="HV794" s="196"/>
    </row>
    <row r="795" ht="15.75" customHeight="1">
      <c r="A795" s="190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GD795" s="211"/>
      <c r="GE795" s="211"/>
      <c r="GF795" s="211"/>
      <c r="GG795" s="211"/>
      <c r="GH795" s="211"/>
      <c r="GI795" s="211"/>
      <c r="GJ795" s="211"/>
      <c r="GK795" s="211"/>
      <c r="GL795" s="211"/>
      <c r="GM795" s="211"/>
      <c r="GN795" s="211"/>
      <c r="GO795" s="211"/>
      <c r="GP795" s="211"/>
      <c r="GQ795" s="211"/>
      <c r="GR795" s="211"/>
      <c r="GS795" s="211"/>
      <c r="GT795" s="211"/>
      <c r="GU795" s="211"/>
      <c r="GV795" s="211"/>
      <c r="GW795" s="211"/>
      <c r="GX795" s="211"/>
      <c r="GY795" s="211"/>
      <c r="GZ795" s="211"/>
      <c r="HA795" s="211"/>
      <c r="HB795" s="211"/>
      <c r="HC795" s="211"/>
      <c r="HD795" s="211"/>
      <c r="HE795" s="211"/>
      <c r="HF795" s="211"/>
      <c r="HG795" s="211"/>
      <c r="HH795" s="211"/>
      <c r="HI795" s="211"/>
      <c r="HJ795" s="211"/>
      <c r="HK795" s="211"/>
      <c r="HL795" s="211"/>
      <c r="HM795" s="211"/>
      <c r="HN795" s="195"/>
      <c r="HO795" s="195"/>
      <c r="HP795" s="195"/>
      <c r="HQ795" s="196"/>
      <c r="HR795" s="196"/>
      <c r="HS795" s="196"/>
      <c r="HT795" s="196"/>
      <c r="HU795" s="196"/>
      <c r="HV795" s="196"/>
    </row>
    <row r="796" ht="15.75" customHeight="1">
      <c r="A796" s="190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GD796" s="211"/>
      <c r="GE796" s="211"/>
      <c r="GF796" s="211"/>
      <c r="GG796" s="211"/>
      <c r="GH796" s="211"/>
      <c r="GI796" s="211"/>
      <c r="GJ796" s="211"/>
      <c r="GK796" s="211"/>
      <c r="GL796" s="211"/>
      <c r="GM796" s="211"/>
      <c r="GN796" s="211"/>
      <c r="GO796" s="211"/>
      <c r="GP796" s="211"/>
      <c r="GQ796" s="211"/>
      <c r="GR796" s="211"/>
      <c r="GS796" s="211"/>
      <c r="GT796" s="211"/>
      <c r="GU796" s="211"/>
      <c r="GV796" s="211"/>
      <c r="GW796" s="211"/>
      <c r="GX796" s="211"/>
      <c r="GY796" s="211"/>
      <c r="GZ796" s="211"/>
      <c r="HA796" s="211"/>
      <c r="HB796" s="211"/>
      <c r="HC796" s="211"/>
      <c r="HD796" s="211"/>
      <c r="HE796" s="211"/>
      <c r="HF796" s="211"/>
      <c r="HG796" s="211"/>
      <c r="HH796" s="211"/>
      <c r="HI796" s="211"/>
      <c r="HJ796" s="211"/>
      <c r="HK796" s="211"/>
      <c r="HL796" s="211"/>
      <c r="HM796" s="211"/>
      <c r="HN796" s="195"/>
      <c r="HO796" s="195"/>
      <c r="HP796" s="195"/>
      <c r="HQ796" s="196"/>
      <c r="HR796" s="196"/>
      <c r="HS796" s="196"/>
      <c r="HT796" s="196"/>
      <c r="HU796" s="196"/>
      <c r="HV796" s="196"/>
    </row>
    <row r="797" ht="15.75" customHeight="1">
      <c r="A797" s="190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GD797" s="211"/>
      <c r="GE797" s="211"/>
      <c r="GF797" s="211"/>
      <c r="GG797" s="211"/>
      <c r="GH797" s="211"/>
      <c r="GI797" s="211"/>
      <c r="GJ797" s="211"/>
      <c r="GK797" s="211"/>
      <c r="GL797" s="211"/>
      <c r="GM797" s="211"/>
      <c r="GN797" s="211"/>
      <c r="GO797" s="211"/>
      <c r="GP797" s="211"/>
      <c r="GQ797" s="211"/>
      <c r="GR797" s="211"/>
      <c r="GS797" s="211"/>
      <c r="GT797" s="211"/>
      <c r="GU797" s="211"/>
      <c r="GV797" s="211"/>
      <c r="GW797" s="211"/>
      <c r="GX797" s="211"/>
      <c r="GY797" s="211"/>
      <c r="GZ797" s="211"/>
      <c r="HA797" s="211"/>
      <c r="HB797" s="211"/>
      <c r="HC797" s="211"/>
      <c r="HD797" s="211"/>
      <c r="HE797" s="211"/>
      <c r="HF797" s="211"/>
      <c r="HG797" s="211"/>
      <c r="HH797" s="211"/>
      <c r="HI797" s="211"/>
      <c r="HJ797" s="211"/>
      <c r="HK797" s="211"/>
      <c r="HL797" s="211"/>
      <c r="HM797" s="211"/>
      <c r="HN797" s="195"/>
      <c r="HO797" s="195"/>
      <c r="HP797" s="195"/>
      <c r="HQ797" s="196"/>
      <c r="HR797" s="196"/>
      <c r="HS797" s="196"/>
      <c r="HT797" s="196"/>
      <c r="HU797" s="196"/>
      <c r="HV797" s="196"/>
    </row>
    <row r="798" ht="15.75" customHeight="1">
      <c r="A798" s="190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GD798" s="211"/>
      <c r="GE798" s="211"/>
      <c r="GF798" s="211"/>
      <c r="GG798" s="211"/>
      <c r="GH798" s="211"/>
      <c r="GI798" s="211"/>
      <c r="GJ798" s="211"/>
      <c r="GK798" s="211"/>
      <c r="GL798" s="211"/>
      <c r="GM798" s="211"/>
      <c r="GN798" s="211"/>
      <c r="GO798" s="211"/>
      <c r="GP798" s="211"/>
      <c r="GQ798" s="211"/>
      <c r="GR798" s="211"/>
      <c r="GS798" s="211"/>
      <c r="GT798" s="211"/>
      <c r="GU798" s="211"/>
      <c r="GV798" s="211"/>
      <c r="GW798" s="211"/>
      <c r="GX798" s="211"/>
      <c r="GY798" s="211"/>
      <c r="GZ798" s="211"/>
      <c r="HA798" s="211"/>
      <c r="HB798" s="211"/>
      <c r="HC798" s="211"/>
      <c r="HD798" s="211"/>
      <c r="HE798" s="211"/>
      <c r="HF798" s="211"/>
      <c r="HG798" s="211"/>
      <c r="HH798" s="211"/>
      <c r="HI798" s="211"/>
      <c r="HJ798" s="211"/>
      <c r="HK798" s="211"/>
      <c r="HL798" s="211"/>
      <c r="HM798" s="211"/>
      <c r="HN798" s="195"/>
      <c r="HO798" s="195"/>
      <c r="HP798" s="195"/>
      <c r="HQ798" s="196"/>
      <c r="HR798" s="196"/>
      <c r="HS798" s="196"/>
      <c r="HT798" s="196"/>
      <c r="HU798" s="196"/>
      <c r="HV798" s="196"/>
    </row>
    <row r="799" ht="15.75" customHeight="1">
      <c r="A799" s="190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GD799" s="211"/>
      <c r="GE799" s="211"/>
      <c r="GF799" s="211"/>
      <c r="GG799" s="211"/>
      <c r="GH799" s="211"/>
      <c r="GI799" s="211"/>
      <c r="GJ799" s="211"/>
      <c r="GK799" s="211"/>
      <c r="GL799" s="211"/>
      <c r="GM799" s="211"/>
      <c r="GN799" s="211"/>
      <c r="GO799" s="211"/>
      <c r="GP799" s="211"/>
      <c r="GQ799" s="211"/>
      <c r="GR799" s="211"/>
      <c r="GS799" s="211"/>
      <c r="GT799" s="211"/>
      <c r="GU799" s="211"/>
      <c r="GV799" s="211"/>
      <c r="GW799" s="211"/>
      <c r="GX799" s="211"/>
      <c r="GY799" s="211"/>
      <c r="GZ799" s="211"/>
      <c r="HA799" s="211"/>
      <c r="HB799" s="211"/>
      <c r="HC799" s="211"/>
      <c r="HD799" s="211"/>
      <c r="HE799" s="211"/>
      <c r="HF799" s="211"/>
      <c r="HG799" s="211"/>
      <c r="HH799" s="211"/>
      <c r="HI799" s="211"/>
      <c r="HJ799" s="211"/>
      <c r="HK799" s="211"/>
      <c r="HL799" s="211"/>
      <c r="HM799" s="211"/>
      <c r="HN799" s="195"/>
      <c r="HO799" s="195"/>
      <c r="HP799" s="195"/>
      <c r="HQ799" s="196"/>
      <c r="HR799" s="196"/>
      <c r="HS799" s="196"/>
      <c r="HT799" s="196"/>
      <c r="HU799" s="196"/>
      <c r="HV799" s="196"/>
    </row>
    <row r="800" ht="15.75" customHeight="1">
      <c r="A800" s="190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GD800" s="211"/>
      <c r="GE800" s="211"/>
      <c r="GF800" s="211"/>
      <c r="GG800" s="211"/>
      <c r="GH800" s="211"/>
      <c r="GI800" s="211"/>
      <c r="GJ800" s="211"/>
      <c r="GK800" s="211"/>
      <c r="GL800" s="211"/>
      <c r="GM800" s="211"/>
      <c r="GN800" s="211"/>
      <c r="GO800" s="211"/>
      <c r="GP800" s="211"/>
      <c r="GQ800" s="211"/>
      <c r="GR800" s="211"/>
      <c r="GS800" s="211"/>
      <c r="GT800" s="211"/>
      <c r="GU800" s="211"/>
      <c r="GV800" s="211"/>
      <c r="GW800" s="211"/>
      <c r="GX800" s="211"/>
      <c r="GY800" s="211"/>
      <c r="GZ800" s="211"/>
      <c r="HA800" s="211"/>
      <c r="HB800" s="211"/>
      <c r="HC800" s="211"/>
      <c r="HD800" s="211"/>
      <c r="HE800" s="211"/>
      <c r="HF800" s="211"/>
      <c r="HG800" s="211"/>
      <c r="HH800" s="211"/>
      <c r="HI800" s="211"/>
      <c r="HJ800" s="211"/>
      <c r="HK800" s="211"/>
      <c r="HL800" s="211"/>
      <c r="HM800" s="211"/>
      <c r="HN800" s="195"/>
      <c r="HO800" s="195"/>
      <c r="HP800" s="195"/>
      <c r="HQ800" s="196"/>
      <c r="HR800" s="196"/>
      <c r="HS800" s="196"/>
      <c r="HT800" s="196"/>
      <c r="HU800" s="196"/>
      <c r="HV800" s="196"/>
    </row>
    <row r="801" ht="15.75" customHeight="1">
      <c r="A801" s="190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GD801" s="211"/>
      <c r="GE801" s="211"/>
      <c r="GF801" s="211"/>
      <c r="GG801" s="211"/>
      <c r="GH801" s="211"/>
      <c r="GI801" s="211"/>
      <c r="GJ801" s="211"/>
      <c r="GK801" s="211"/>
      <c r="GL801" s="211"/>
      <c r="GM801" s="211"/>
      <c r="GN801" s="211"/>
      <c r="GO801" s="211"/>
      <c r="GP801" s="211"/>
      <c r="GQ801" s="211"/>
      <c r="GR801" s="211"/>
      <c r="GS801" s="211"/>
      <c r="GT801" s="211"/>
      <c r="GU801" s="211"/>
      <c r="GV801" s="211"/>
      <c r="GW801" s="211"/>
      <c r="GX801" s="211"/>
      <c r="GY801" s="211"/>
      <c r="GZ801" s="211"/>
      <c r="HA801" s="211"/>
      <c r="HB801" s="211"/>
      <c r="HC801" s="211"/>
      <c r="HD801" s="211"/>
      <c r="HE801" s="211"/>
      <c r="HF801" s="211"/>
      <c r="HG801" s="211"/>
      <c r="HH801" s="211"/>
      <c r="HI801" s="211"/>
      <c r="HJ801" s="211"/>
      <c r="HK801" s="211"/>
      <c r="HL801" s="211"/>
      <c r="HM801" s="211"/>
      <c r="HN801" s="195"/>
      <c r="HO801" s="195"/>
      <c r="HP801" s="195"/>
      <c r="HQ801" s="196"/>
      <c r="HR801" s="196"/>
      <c r="HS801" s="196"/>
      <c r="HT801" s="196"/>
      <c r="HU801" s="196"/>
      <c r="HV801" s="196"/>
    </row>
    <row r="802" ht="15.75" customHeight="1">
      <c r="A802" s="190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GD802" s="211"/>
      <c r="GE802" s="211"/>
      <c r="GF802" s="211"/>
      <c r="GG802" s="211"/>
      <c r="GH802" s="211"/>
      <c r="GI802" s="211"/>
      <c r="GJ802" s="211"/>
      <c r="GK802" s="211"/>
      <c r="GL802" s="211"/>
      <c r="GM802" s="211"/>
      <c r="GN802" s="211"/>
      <c r="GO802" s="211"/>
      <c r="GP802" s="211"/>
      <c r="GQ802" s="211"/>
      <c r="GR802" s="211"/>
      <c r="GS802" s="211"/>
      <c r="GT802" s="211"/>
      <c r="GU802" s="211"/>
      <c r="GV802" s="211"/>
      <c r="GW802" s="211"/>
      <c r="GX802" s="211"/>
      <c r="GY802" s="211"/>
      <c r="GZ802" s="211"/>
      <c r="HA802" s="211"/>
      <c r="HB802" s="211"/>
      <c r="HC802" s="211"/>
      <c r="HD802" s="211"/>
      <c r="HE802" s="211"/>
      <c r="HF802" s="211"/>
      <c r="HG802" s="211"/>
      <c r="HH802" s="211"/>
      <c r="HI802" s="211"/>
      <c r="HJ802" s="211"/>
      <c r="HK802" s="211"/>
      <c r="HL802" s="211"/>
      <c r="HM802" s="211"/>
      <c r="HN802" s="195"/>
      <c r="HO802" s="195"/>
      <c r="HP802" s="195"/>
      <c r="HQ802" s="196"/>
      <c r="HR802" s="196"/>
      <c r="HS802" s="196"/>
      <c r="HT802" s="196"/>
      <c r="HU802" s="196"/>
      <c r="HV802" s="196"/>
    </row>
    <row r="803" ht="15.75" customHeight="1">
      <c r="A803" s="190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GD803" s="211"/>
      <c r="GE803" s="211"/>
      <c r="GF803" s="211"/>
      <c r="GG803" s="211"/>
      <c r="GH803" s="211"/>
      <c r="GI803" s="211"/>
      <c r="GJ803" s="211"/>
      <c r="GK803" s="211"/>
      <c r="GL803" s="211"/>
      <c r="GM803" s="211"/>
      <c r="GN803" s="211"/>
      <c r="GO803" s="211"/>
      <c r="GP803" s="211"/>
      <c r="GQ803" s="211"/>
      <c r="GR803" s="211"/>
      <c r="GS803" s="211"/>
      <c r="GT803" s="211"/>
      <c r="GU803" s="211"/>
      <c r="GV803" s="211"/>
      <c r="GW803" s="211"/>
      <c r="GX803" s="211"/>
      <c r="GY803" s="211"/>
      <c r="GZ803" s="211"/>
      <c r="HA803" s="211"/>
      <c r="HB803" s="211"/>
      <c r="HC803" s="211"/>
      <c r="HD803" s="211"/>
      <c r="HE803" s="211"/>
      <c r="HF803" s="211"/>
      <c r="HG803" s="211"/>
      <c r="HH803" s="211"/>
      <c r="HI803" s="211"/>
      <c r="HJ803" s="211"/>
      <c r="HK803" s="211"/>
      <c r="HL803" s="211"/>
      <c r="HM803" s="211"/>
      <c r="HN803" s="195"/>
      <c r="HO803" s="195"/>
      <c r="HP803" s="195"/>
      <c r="HQ803" s="196"/>
      <c r="HR803" s="196"/>
      <c r="HS803" s="196"/>
      <c r="HT803" s="196"/>
      <c r="HU803" s="196"/>
      <c r="HV803" s="196"/>
    </row>
    <row r="804" ht="15.75" customHeight="1">
      <c r="A804" s="190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GD804" s="211"/>
      <c r="GE804" s="211"/>
      <c r="GF804" s="211"/>
      <c r="GG804" s="211"/>
      <c r="GH804" s="211"/>
      <c r="GI804" s="211"/>
      <c r="GJ804" s="211"/>
      <c r="GK804" s="211"/>
      <c r="GL804" s="211"/>
      <c r="GM804" s="211"/>
      <c r="GN804" s="211"/>
      <c r="GO804" s="211"/>
      <c r="GP804" s="211"/>
      <c r="GQ804" s="211"/>
      <c r="GR804" s="211"/>
      <c r="GS804" s="211"/>
      <c r="GT804" s="211"/>
      <c r="GU804" s="211"/>
      <c r="GV804" s="211"/>
      <c r="GW804" s="211"/>
      <c r="GX804" s="211"/>
      <c r="GY804" s="211"/>
      <c r="GZ804" s="211"/>
      <c r="HA804" s="211"/>
      <c r="HB804" s="211"/>
      <c r="HC804" s="211"/>
      <c r="HD804" s="211"/>
      <c r="HE804" s="211"/>
      <c r="HF804" s="211"/>
      <c r="HG804" s="211"/>
      <c r="HH804" s="211"/>
      <c r="HI804" s="211"/>
      <c r="HJ804" s="211"/>
      <c r="HK804" s="211"/>
      <c r="HL804" s="211"/>
      <c r="HM804" s="211"/>
      <c r="HN804" s="195"/>
      <c r="HO804" s="195"/>
      <c r="HP804" s="195"/>
      <c r="HQ804" s="196"/>
      <c r="HR804" s="196"/>
      <c r="HS804" s="196"/>
      <c r="HT804" s="196"/>
      <c r="HU804" s="196"/>
      <c r="HV804" s="196"/>
    </row>
    <row r="805" ht="15.75" customHeight="1">
      <c r="A805" s="190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GD805" s="211"/>
      <c r="GE805" s="211"/>
      <c r="GF805" s="211"/>
      <c r="GG805" s="211"/>
      <c r="GH805" s="211"/>
      <c r="GI805" s="211"/>
      <c r="GJ805" s="211"/>
      <c r="GK805" s="211"/>
      <c r="GL805" s="211"/>
      <c r="GM805" s="211"/>
      <c r="GN805" s="211"/>
      <c r="GO805" s="211"/>
      <c r="GP805" s="211"/>
      <c r="GQ805" s="211"/>
      <c r="GR805" s="211"/>
      <c r="GS805" s="211"/>
      <c r="GT805" s="211"/>
      <c r="GU805" s="211"/>
      <c r="GV805" s="211"/>
      <c r="GW805" s="211"/>
      <c r="GX805" s="211"/>
      <c r="GY805" s="211"/>
      <c r="GZ805" s="211"/>
      <c r="HA805" s="211"/>
      <c r="HB805" s="211"/>
      <c r="HC805" s="211"/>
      <c r="HD805" s="211"/>
      <c r="HE805" s="211"/>
      <c r="HF805" s="211"/>
      <c r="HG805" s="211"/>
      <c r="HH805" s="211"/>
      <c r="HI805" s="211"/>
      <c r="HJ805" s="211"/>
      <c r="HK805" s="211"/>
      <c r="HL805" s="211"/>
      <c r="HM805" s="211"/>
      <c r="HN805" s="195"/>
      <c r="HO805" s="195"/>
      <c r="HP805" s="195"/>
      <c r="HQ805" s="196"/>
      <c r="HR805" s="196"/>
      <c r="HS805" s="196"/>
      <c r="HT805" s="196"/>
      <c r="HU805" s="196"/>
      <c r="HV805" s="196"/>
    </row>
    <row r="806" ht="15.75" customHeight="1">
      <c r="A806" s="190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GD806" s="211"/>
      <c r="GE806" s="211"/>
      <c r="GF806" s="211"/>
      <c r="GG806" s="211"/>
      <c r="GH806" s="211"/>
      <c r="GI806" s="211"/>
      <c r="GJ806" s="211"/>
      <c r="GK806" s="211"/>
      <c r="GL806" s="211"/>
      <c r="GM806" s="211"/>
      <c r="GN806" s="211"/>
      <c r="GO806" s="211"/>
      <c r="GP806" s="211"/>
      <c r="GQ806" s="211"/>
      <c r="GR806" s="211"/>
      <c r="GS806" s="211"/>
      <c r="GT806" s="211"/>
      <c r="GU806" s="211"/>
      <c r="GV806" s="211"/>
      <c r="GW806" s="211"/>
      <c r="GX806" s="211"/>
      <c r="GY806" s="211"/>
      <c r="GZ806" s="211"/>
      <c r="HA806" s="211"/>
      <c r="HB806" s="211"/>
      <c r="HC806" s="211"/>
      <c r="HD806" s="211"/>
      <c r="HE806" s="211"/>
      <c r="HF806" s="211"/>
      <c r="HG806" s="211"/>
      <c r="HH806" s="211"/>
      <c r="HI806" s="211"/>
      <c r="HJ806" s="211"/>
      <c r="HK806" s="211"/>
      <c r="HL806" s="211"/>
      <c r="HM806" s="211"/>
      <c r="HN806" s="195"/>
      <c r="HO806" s="195"/>
      <c r="HP806" s="195"/>
      <c r="HQ806" s="196"/>
      <c r="HR806" s="196"/>
      <c r="HS806" s="196"/>
      <c r="HT806" s="196"/>
      <c r="HU806" s="196"/>
      <c r="HV806" s="196"/>
    </row>
    <row r="807" ht="15.75" customHeight="1">
      <c r="A807" s="190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GD807" s="211"/>
      <c r="GE807" s="211"/>
      <c r="GF807" s="211"/>
      <c r="GG807" s="211"/>
      <c r="GH807" s="211"/>
      <c r="GI807" s="211"/>
      <c r="GJ807" s="211"/>
      <c r="GK807" s="211"/>
      <c r="GL807" s="211"/>
      <c r="GM807" s="211"/>
      <c r="GN807" s="211"/>
      <c r="GO807" s="211"/>
      <c r="GP807" s="211"/>
      <c r="GQ807" s="211"/>
      <c r="GR807" s="211"/>
      <c r="GS807" s="211"/>
      <c r="GT807" s="211"/>
      <c r="GU807" s="211"/>
      <c r="GV807" s="211"/>
      <c r="GW807" s="211"/>
      <c r="GX807" s="211"/>
      <c r="GY807" s="211"/>
      <c r="GZ807" s="211"/>
      <c r="HA807" s="211"/>
      <c r="HB807" s="211"/>
      <c r="HC807" s="211"/>
      <c r="HD807" s="211"/>
      <c r="HE807" s="211"/>
      <c r="HF807" s="211"/>
      <c r="HG807" s="211"/>
      <c r="HH807" s="211"/>
      <c r="HI807" s="211"/>
      <c r="HJ807" s="211"/>
      <c r="HK807" s="211"/>
      <c r="HL807" s="211"/>
      <c r="HM807" s="211"/>
      <c r="HN807" s="195"/>
      <c r="HO807" s="195"/>
      <c r="HP807" s="195"/>
      <c r="HQ807" s="196"/>
      <c r="HR807" s="196"/>
      <c r="HS807" s="196"/>
      <c r="HT807" s="196"/>
      <c r="HU807" s="196"/>
      <c r="HV807" s="196"/>
    </row>
    <row r="808" ht="15.75" customHeight="1">
      <c r="A808" s="190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GD808" s="211"/>
      <c r="GE808" s="211"/>
      <c r="GF808" s="211"/>
      <c r="GG808" s="211"/>
      <c r="GH808" s="211"/>
      <c r="GI808" s="211"/>
      <c r="GJ808" s="211"/>
      <c r="GK808" s="211"/>
      <c r="GL808" s="211"/>
      <c r="GM808" s="211"/>
      <c r="GN808" s="211"/>
      <c r="GO808" s="211"/>
      <c r="GP808" s="211"/>
      <c r="GQ808" s="211"/>
      <c r="GR808" s="211"/>
      <c r="GS808" s="211"/>
      <c r="GT808" s="211"/>
      <c r="GU808" s="211"/>
      <c r="GV808" s="211"/>
      <c r="GW808" s="211"/>
      <c r="GX808" s="211"/>
      <c r="GY808" s="211"/>
      <c r="GZ808" s="211"/>
      <c r="HA808" s="211"/>
      <c r="HB808" s="211"/>
      <c r="HC808" s="211"/>
      <c r="HD808" s="211"/>
      <c r="HE808" s="211"/>
      <c r="HF808" s="211"/>
      <c r="HG808" s="211"/>
      <c r="HH808" s="211"/>
      <c r="HI808" s="211"/>
      <c r="HJ808" s="211"/>
      <c r="HK808" s="211"/>
      <c r="HL808" s="211"/>
      <c r="HM808" s="211"/>
      <c r="HN808" s="195"/>
      <c r="HO808" s="195"/>
      <c r="HP808" s="195"/>
      <c r="HQ808" s="196"/>
      <c r="HR808" s="196"/>
      <c r="HS808" s="196"/>
      <c r="HT808" s="196"/>
      <c r="HU808" s="196"/>
      <c r="HV808" s="196"/>
    </row>
    <row r="809" ht="15.75" customHeight="1">
      <c r="A809" s="190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GD809" s="211"/>
      <c r="GE809" s="211"/>
      <c r="GF809" s="211"/>
      <c r="GG809" s="211"/>
      <c r="GH809" s="211"/>
      <c r="GI809" s="211"/>
      <c r="GJ809" s="211"/>
      <c r="GK809" s="211"/>
      <c r="GL809" s="211"/>
      <c r="GM809" s="211"/>
      <c r="GN809" s="211"/>
      <c r="GO809" s="211"/>
      <c r="GP809" s="211"/>
      <c r="GQ809" s="211"/>
      <c r="GR809" s="211"/>
      <c r="GS809" s="211"/>
      <c r="GT809" s="211"/>
      <c r="GU809" s="211"/>
      <c r="GV809" s="211"/>
      <c r="GW809" s="211"/>
      <c r="GX809" s="211"/>
      <c r="GY809" s="211"/>
      <c r="GZ809" s="211"/>
      <c r="HA809" s="211"/>
      <c r="HB809" s="211"/>
      <c r="HC809" s="211"/>
      <c r="HD809" s="211"/>
      <c r="HE809" s="211"/>
      <c r="HF809" s="211"/>
      <c r="HG809" s="211"/>
      <c r="HH809" s="211"/>
      <c r="HI809" s="211"/>
      <c r="HJ809" s="211"/>
      <c r="HK809" s="211"/>
      <c r="HL809" s="211"/>
      <c r="HM809" s="211"/>
      <c r="HN809" s="195"/>
      <c r="HO809" s="195"/>
      <c r="HP809" s="195"/>
      <c r="HQ809" s="196"/>
      <c r="HR809" s="196"/>
      <c r="HS809" s="196"/>
      <c r="HT809" s="196"/>
      <c r="HU809" s="196"/>
      <c r="HV809" s="196"/>
    </row>
    <row r="810" ht="15.75" customHeight="1">
      <c r="A810" s="190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GD810" s="211"/>
      <c r="GE810" s="211"/>
      <c r="GF810" s="211"/>
      <c r="GG810" s="211"/>
      <c r="GH810" s="211"/>
      <c r="GI810" s="211"/>
      <c r="GJ810" s="211"/>
      <c r="GK810" s="211"/>
      <c r="GL810" s="211"/>
      <c r="GM810" s="211"/>
      <c r="GN810" s="211"/>
      <c r="GO810" s="211"/>
      <c r="GP810" s="211"/>
      <c r="GQ810" s="211"/>
      <c r="GR810" s="211"/>
      <c r="GS810" s="211"/>
      <c r="GT810" s="211"/>
      <c r="GU810" s="211"/>
      <c r="GV810" s="211"/>
      <c r="GW810" s="211"/>
      <c r="GX810" s="211"/>
      <c r="GY810" s="211"/>
      <c r="GZ810" s="211"/>
      <c r="HA810" s="211"/>
      <c r="HB810" s="211"/>
      <c r="HC810" s="211"/>
      <c r="HD810" s="211"/>
      <c r="HE810" s="211"/>
      <c r="HF810" s="211"/>
      <c r="HG810" s="211"/>
      <c r="HH810" s="211"/>
      <c r="HI810" s="211"/>
      <c r="HJ810" s="211"/>
      <c r="HK810" s="211"/>
      <c r="HL810" s="211"/>
      <c r="HM810" s="211"/>
      <c r="HN810" s="195"/>
      <c r="HO810" s="195"/>
      <c r="HP810" s="195"/>
      <c r="HQ810" s="196"/>
      <c r="HR810" s="196"/>
      <c r="HS810" s="196"/>
      <c r="HT810" s="196"/>
      <c r="HU810" s="196"/>
      <c r="HV810" s="196"/>
    </row>
    <row r="811" ht="15.75" customHeight="1">
      <c r="A811" s="190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GD811" s="211"/>
      <c r="GE811" s="211"/>
      <c r="GF811" s="211"/>
      <c r="GG811" s="211"/>
      <c r="GH811" s="211"/>
      <c r="GI811" s="211"/>
      <c r="GJ811" s="211"/>
      <c r="GK811" s="211"/>
      <c r="GL811" s="211"/>
      <c r="GM811" s="211"/>
      <c r="GN811" s="211"/>
      <c r="GO811" s="211"/>
      <c r="GP811" s="211"/>
      <c r="GQ811" s="211"/>
      <c r="GR811" s="211"/>
      <c r="GS811" s="211"/>
      <c r="GT811" s="211"/>
      <c r="GU811" s="211"/>
      <c r="GV811" s="211"/>
      <c r="GW811" s="211"/>
      <c r="GX811" s="211"/>
      <c r="GY811" s="211"/>
      <c r="GZ811" s="211"/>
      <c r="HA811" s="211"/>
      <c r="HB811" s="211"/>
      <c r="HC811" s="211"/>
      <c r="HD811" s="211"/>
      <c r="HE811" s="211"/>
      <c r="HF811" s="211"/>
      <c r="HG811" s="211"/>
      <c r="HH811" s="211"/>
      <c r="HI811" s="211"/>
      <c r="HJ811" s="211"/>
      <c r="HK811" s="211"/>
      <c r="HL811" s="211"/>
      <c r="HM811" s="211"/>
      <c r="HN811" s="195"/>
      <c r="HO811" s="195"/>
      <c r="HP811" s="195"/>
      <c r="HQ811" s="196"/>
      <c r="HR811" s="196"/>
      <c r="HS811" s="196"/>
      <c r="HT811" s="196"/>
      <c r="HU811" s="196"/>
      <c r="HV811" s="196"/>
    </row>
    <row r="812" ht="15.75" customHeight="1">
      <c r="A812" s="190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GD812" s="211"/>
      <c r="GE812" s="211"/>
      <c r="GF812" s="211"/>
      <c r="GG812" s="211"/>
      <c r="GH812" s="211"/>
      <c r="GI812" s="211"/>
      <c r="GJ812" s="211"/>
      <c r="GK812" s="211"/>
      <c r="GL812" s="211"/>
      <c r="GM812" s="211"/>
      <c r="GN812" s="211"/>
      <c r="GO812" s="211"/>
      <c r="GP812" s="211"/>
      <c r="GQ812" s="211"/>
      <c r="GR812" s="211"/>
      <c r="GS812" s="211"/>
      <c r="GT812" s="211"/>
      <c r="GU812" s="211"/>
      <c r="GV812" s="211"/>
      <c r="GW812" s="211"/>
      <c r="GX812" s="211"/>
      <c r="GY812" s="211"/>
      <c r="GZ812" s="211"/>
      <c r="HA812" s="211"/>
      <c r="HB812" s="211"/>
      <c r="HC812" s="211"/>
      <c r="HD812" s="211"/>
      <c r="HE812" s="211"/>
      <c r="HF812" s="211"/>
      <c r="HG812" s="211"/>
      <c r="HH812" s="211"/>
      <c r="HI812" s="211"/>
      <c r="HJ812" s="211"/>
      <c r="HK812" s="211"/>
      <c r="HL812" s="211"/>
      <c r="HM812" s="211"/>
      <c r="HN812" s="195"/>
      <c r="HO812" s="195"/>
      <c r="HP812" s="195"/>
      <c r="HQ812" s="196"/>
      <c r="HR812" s="196"/>
      <c r="HS812" s="196"/>
      <c r="HT812" s="196"/>
      <c r="HU812" s="196"/>
      <c r="HV812" s="196"/>
    </row>
    <row r="813" ht="15.75" customHeight="1">
      <c r="A813" s="190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GD813" s="211"/>
      <c r="GE813" s="211"/>
      <c r="GF813" s="211"/>
      <c r="GG813" s="211"/>
      <c r="GH813" s="211"/>
      <c r="GI813" s="211"/>
      <c r="GJ813" s="211"/>
      <c r="GK813" s="211"/>
      <c r="GL813" s="211"/>
      <c r="GM813" s="211"/>
      <c r="GN813" s="211"/>
      <c r="GO813" s="211"/>
      <c r="GP813" s="211"/>
      <c r="GQ813" s="211"/>
      <c r="GR813" s="211"/>
      <c r="GS813" s="211"/>
      <c r="GT813" s="211"/>
      <c r="GU813" s="211"/>
      <c r="GV813" s="211"/>
      <c r="GW813" s="211"/>
      <c r="GX813" s="211"/>
      <c r="GY813" s="211"/>
      <c r="GZ813" s="211"/>
      <c r="HA813" s="211"/>
      <c r="HB813" s="211"/>
      <c r="HC813" s="211"/>
      <c r="HD813" s="211"/>
      <c r="HE813" s="211"/>
      <c r="HF813" s="211"/>
      <c r="HG813" s="211"/>
      <c r="HH813" s="211"/>
      <c r="HI813" s="211"/>
      <c r="HJ813" s="211"/>
      <c r="HK813" s="211"/>
      <c r="HL813" s="211"/>
      <c r="HM813" s="211"/>
      <c r="HN813" s="195"/>
      <c r="HO813" s="195"/>
      <c r="HP813" s="195"/>
      <c r="HQ813" s="196"/>
      <c r="HR813" s="196"/>
      <c r="HS813" s="196"/>
      <c r="HT813" s="196"/>
      <c r="HU813" s="196"/>
      <c r="HV813" s="196"/>
    </row>
    <row r="814" ht="15.75" customHeight="1">
      <c r="A814" s="190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GD814" s="211"/>
      <c r="GE814" s="211"/>
      <c r="GF814" s="211"/>
      <c r="GG814" s="211"/>
      <c r="GH814" s="211"/>
      <c r="GI814" s="211"/>
      <c r="GJ814" s="211"/>
      <c r="GK814" s="211"/>
      <c r="GL814" s="211"/>
      <c r="GM814" s="211"/>
      <c r="GN814" s="211"/>
      <c r="GO814" s="211"/>
      <c r="GP814" s="211"/>
      <c r="GQ814" s="211"/>
      <c r="GR814" s="211"/>
      <c r="GS814" s="211"/>
      <c r="GT814" s="211"/>
      <c r="GU814" s="211"/>
      <c r="GV814" s="211"/>
      <c r="GW814" s="211"/>
      <c r="GX814" s="211"/>
      <c r="GY814" s="211"/>
      <c r="GZ814" s="211"/>
      <c r="HA814" s="211"/>
      <c r="HB814" s="211"/>
      <c r="HC814" s="211"/>
      <c r="HD814" s="211"/>
      <c r="HE814" s="211"/>
      <c r="HF814" s="211"/>
      <c r="HG814" s="211"/>
      <c r="HH814" s="211"/>
      <c r="HI814" s="211"/>
      <c r="HJ814" s="211"/>
      <c r="HK814" s="211"/>
      <c r="HL814" s="211"/>
      <c r="HM814" s="211"/>
      <c r="HN814" s="195"/>
      <c r="HO814" s="195"/>
      <c r="HP814" s="195"/>
      <c r="HQ814" s="196"/>
      <c r="HR814" s="196"/>
      <c r="HS814" s="196"/>
      <c r="HT814" s="196"/>
      <c r="HU814" s="196"/>
      <c r="HV814" s="196"/>
    </row>
    <row r="815" ht="15.75" customHeight="1">
      <c r="A815" s="190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GD815" s="211"/>
      <c r="GE815" s="211"/>
      <c r="GF815" s="211"/>
      <c r="GG815" s="211"/>
      <c r="GH815" s="211"/>
      <c r="GI815" s="211"/>
      <c r="GJ815" s="211"/>
      <c r="GK815" s="211"/>
      <c r="GL815" s="211"/>
      <c r="GM815" s="211"/>
      <c r="GN815" s="211"/>
      <c r="GO815" s="211"/>
      <c r="GP815" s="211"/>
      <c r="GQ815" s="211"/>
      <c r="GR815" s="211"/>
      <c r="GS815" s="211"/>
      <c r="GT815" s="211"/>
      <c r="GU815" s="211"/>
      <c r="GV815" s="211"/>
      <c r="GW815" s="211"/>
      <c r="GX815" s="211"/>
      <c r="GY815" s="211"/>
      <c r="GZ815" s="211"/>
      <c r="HA815" s="211"/>
      <c r="HB815" s="211"/>
      <c r="HC815" s="211"/>
      <c r="HD815" s="211"/>
      <c r="HE815" s="211"/>
      <c r="HF815" s="211"/>
      <c r="HG815" s="211"/>
      <c r="HH815" s="211"/>
      <c r="HI815" s="211"/>
      <c r="HJ815" s="211"/>
      <c r="HK815" s="211"/>
      <c r="HL815" s="211"/>
      <c r="HM815" s="211"/>
      <c r="HN815" s="195"/>
      <c r="HO815" s="195"/>
      <c r="HP815" s="195"/>
      <c r="HQ815" s="196"/>
      <c r="HR815" s="196"/>
      <c r="HS815" s="196"/>
      <c r="HT815" s="196"/>
      <c r="HU815" s="196"/>
      <c r="HV815" s="196"/>
    </row>
    <row r="816" ht="15.75" customHeight="1">
      <c r="A816" s="190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GD816" s="211"/>
      <c r="GE816" s="211"/>
      <c r="GF816" s="211"/>
      <c r="GG816" s="211"/>
      <c r="GH816" s="211"/>
      <c r="GI816" s="211"/>
      <c r="GJ816" s="211"/>
      <c r="GK816" s="211"/>
      <c r="GL816" s="211"/>
      <c r="GM816" s="211"/>
      <c r="GN816" s="211"/>
      <c r="GO816" s="211"/>
      <c r="GP816" s="211"/>
      <c r="GQ816" s="211"/>
      <c r="GR816" s="211"/>
      <c r="GS816" s="211"/>
      <c r="GT816" s="211"/>
      <c r="GU816" s="211"/>
      <c r="GV816" s="211"/>
      <c r="GW816" s="211"/>
      <c r="GX816" s="211"/>
      <c r="GY816" s="211"/>
      <c r="GZ816" s="211"/>
      <c r="HA816" s="211"/>
      <c r="HB816" s="211"/>
      <c r="HC816" s="211"/>
      <c r="HD816" s="211"/>
      <c r="HE816" s="211"/>
      <c r="HF816" s="211"/>
      <c r="HG816" s="211"/>
      <c r="HH816" s="211"/>
      <c r="HI816" s="211"/>
      <c r="HJ816" s="211"/>
      <c r="HK816" s="211"/>
      <c r="HL816" s="211"/>
      <c r="HM816" s="211"/>
      <c r="HN816" s="195"/>
      <c r="HO816" s="195"/>
      <c r="HP816" s="195"/>
      <c r="HQ816" s="196"/>
      <c r="HR816" s="196"/>
      <c r="HS816" s="196"/>
      <c r="HT816" s="196"/>
      <c r="HU816" s="196"/>
      <c r="HV816" s="196"/>
    </row>
    <row r="817" ht="15.75" customHeight="1">
      <c r="A817" s="190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GD817" s="211"/>
      <c r="GE817" s="211"/>
      <c r="GF817" s="211"/>
      <c r="GG817" s="211"/>
      <c r="GH817" s="211"/>
      <c r="GI817" s="211"/>
      <c r="GJ817" s="211"/>
      <c r="GK817" s="211"/>
      <c r="GL817" s="211"/>
      <c r="GM817" s="211"/>
      <c r="GN817" s="211"/>
      <c r="GO817" s="211"/>
      <c r="GP817" s="211"/>
      <c r="GQ817" s="211"/>
      <c r="GR817" s="211"/>
      <c r="GS817" s="211"/>
      <c r="GT817" s="211"/>
      <c r="GU817" s="211"/>
      <c r="GV817" s="211"/>
      <c r="GW817" s="211"/>
      <c r="GX817" s="211"/>
      <c r="GY817" s="211"/>
      <c r="GZ817" s="211"/>
      <c r="HA817" s="211"/>
      <c r="HB817" s="211"/>
      <c r="HC817" s="211"/>
      <c r="HD817" s="211"/>
      <c r="HE817" s="211"/>
      <c r="HF817" s="211"/>
      <c r="HG817" s="211"/>
      <c r="HH817" s="211"/>
      <c r="HI817" s="211"/>
      <c r="HJ817" s="211"/>
      <c r="HK817" s="211"/>
      <c r="HL817" s="211"/>
      <c r="HM817" s="211"/>
      <c r="HN817" s="195"/>
      <c r="HO817" s="195"/>
      <c r="HP817" s="195"/>
      <c r="HQ817" s="196"/>
      <c r="HR817" s="196"/>
      <c r="HS817" s="196"/>
      <c r="HT817" s="196"/>
      <c r="HU817" s="196"/>
      <c r="HV817" s="196"/>
    </row>
    <row r="818" ht="15.75" customHeight="1">
      <c r="A818" s="190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GD818" s="211"/>
      <c r="GE818" s="211"/>
      <c r="GF818" s="211"/>
      <c r="GG818" s="211"/>
      <c r="GH818" s="211"/>
      <c r="GI818" s="211"/>
      <c r="GJ818" s="211"/>
      <c r="GK818" s="211"/>
      <c r="GL818" s="211"/>
      <c r="GM818" s="211"/>
      <c r="GN818" s="211"/>
      <c r="GO818" s="211"/>
      <c r="GP818" s="211"/>
      <c r="GQ818" s="211"/>
      <c r="GR818" s="211"/>
      <c r="GS818" s="211"/>
      <c r="GT818" s="211"/>
      <c r="GU818" s="211"/>
      <c r="GV818" s="211"/>
      <c r="GW818" s="211"/>
      <c r="GX818" s="211"/>
      <c r="GY818" s="211"/>
      <c r="GZ818" s="211"/>
      <c r="HA818" s="211"/>
      <c r="HB818" s="211"/>
      <c r="HC818" s="211"/>
      <c r="HD818" s="211"/>
      <c r="HE818" s="211"/>
      <c r="HF818" s="211"/>
      <c r="HG818" s="211"/>
      <c r="HH818" s="211"/>
      <c r="HI818" s="211"/>
      <c r="HJ818" s="211"/>
      <c r="HK818" s="211"/>
      <c r="HL818" s="211"/>
      <c r="HM818" s="211"/>
      <c r="HN818" s="195"/>
      <c r="HO818" s="195"/>
      <c r="HP818" s="195"/>
      <c r="HQ818" s="196"/>
      <c r="HR818" s="196"/>
      <c r="HS818" s="196"/>
      <c r="HT818" s="196"/>
      <c r="HU818" s="196"/>
      <c r="HV818" s="196"/>
    </row>
    <row r="819" ht="15.75" customHeight="1">
      <c r="A819" s="190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GD819" s="211"/>
      <c r="GE819" s="211"/>
      <c r="GF819" s="211"/>
      <c r="GG819" s="211"/>
      <c r="GH819" s="211"/>
      <c r="GI819" s="211"/>
      <c r="GJ819" s="211"/>
      <c r="GK819" s="211"/>
      <c r="GL819" s="211"/>
      <c r="GM819" s="211"/>
      <c r="GN819" s="211"/>
      <c r="GO819" s="211"/>
      <c r="GP819" s="211"/>
      <c r="GQ819" s="211"/>
      <c r="GR819" s="211"/>
      <c r="GS819" s="211"/>
      <c r="GT819" s="211"/>
      <c r="GU819" s="211"/>
      <c r="GV819" s="211"/>
      <c r="GW819" s="211"/>
      <c r="GX819" s="211"/>
      <c r="GY819" s="211"/>
      <c r="GZ819" s="211"/>
      <c r="HA819" s="211"/>
      <c r="HB819" s="211"/>
      <c r="HC819" s="211"/>
      <c r="HD819" s="211"/>
      <c r="HE819" s="211"/>
      <c r="HF819" s="211"/>
      <c r="HG819" s="211"/>
      <c r="HH819" s="211"/>
      <c r="HI819" s="211"/>
      <c r="HJ819" s="211"/>
      <c r="HK819" s="211"/>
      <c r="HL819" s="211"/>
      <c r="HM819" s="211"/>
      <c r="HN819" s="195"/>
      <c r="HO819" s="195"/>
      <c r="HP819" s="195"/>
      <c r="HQ819" s="196"/>
      <c r="HR819" s="196"/>
      <c r="HS819" s="196"/>
      <c r="HT819" s="196"/>
      <c r="HU819" s="196"/>
      <c r="HV819" s="196"/>
    </row>
    <row r="820" ht="15.75" customHeight="1">
      <c r="A820" s="190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GD820" s="211"/>
      <c r="GE820" s="211"/>
      <c r="GF820" s="211"/>
      <c r="GG820" s="211"/>
      <c r="GH820" s="211"/>
      <c r="GI820" s="211"/>
      <c r="GJ820" s="211"/>
      <c r="GK820" s="211"/>
      <c r="GL820" s="211"/>
      <c r="GM820" s="211"/>
      <c r="GN820" s="211"/>
      <c r="GO820" s="211"/>
      <c r="GP820" s="211"/>
      <c r="GQ820" s="211"/>
      <c r="GR820" s="211"/>
      <c r="GS820" s="211"/>
      <c r="GT820" s="211"/>
      <c r="GU820" s="211"/>
      <c r="GV820" s="211"/>
      <c r="GW820" s="211"/>
      <c r="GX820" s="211"/>
      <c r="GY820" s="211"/>
      <c r="GZ820" s="211"/>
      <c r="HA820" s="211"/>
      <c r="HB820" s="211"/>
      <c r="HC820" s="211"/>
      <c r="HD820" s="211"/>
      <c r="HE820" s="211"/>
      <c r="HF820" s="211"/>
      <c r="HG820" s="211"/>
      <c r="HH820" s="211"/>
      <c r="HI820" s="211"/>
      <c r="HJ820" s="211"/>
      <c r="HK820" s="211"/>
      <c r="HL820" s="211"/>
      <c r="HM820" s="211"/>
      <c r="HN820" s="195"/>
      <c r="HO820" s="195"/>
      <c r="HP820" s="195"/>
      <c r="HQ820" s="196"/>
      <c r="HR820" s="196"/>
      <c r="HS820" s="196"/>
      <c r="HT820" s="196"/>
      <c r="HU820" s="196"/>
      <c r="HV820" s="196"/>
    </row>
    <row r="821" ht="15.75" customHeight="1">
      <c r="A821" s="190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GD821" s="211"/>
      <c r="GE821" s="211"/>
      <c r="GF821" s="211"/>
      <c r="GG821" s="211"/>
      <c r="GH821" s="211"/>
      <c r="GI821" s="211"/>
      <c r="GJ821" s="211"/>
      <c r="GK821" s="211"/>
      <c r="GL821" s="211"/>
      <c r="GM821" s="211"/>
      <c r="GN821" s="211"/>
      <c r="GO821" s="211"/>
      <c r="GP821" s="211"/>
      <c r="GQ821" s="211"/>
      <c r="GR821" s="211"/>
      <c r="GS821" s="211"/>
      <c r="GT821" s="211"/>
      <c r="GU821" s="211"/>
      <c r="GV821" s="211"/>
      <c r="GW821" s="211"/>
      <c r="GX821" s="211"/>
      <c r="GY821" s="211"/>
      <c r="GZ821" s="211"/>
      <c r="HA821" s="211"/>
      <c r="HB821" s="211"/>
      <c r="HC821" s="211"/>
      <c r="HD821" s="211"/>
      <c r="HE821" s="211"/>
      <c r="HF821" s="211"/>
      <c r="HG821" s="211"/>
      <c r="HH821" s="211"/>
      <c r="HI821" s="211"/>
      <c r="HJ821" s="211"/>
      <c r="HK821" s="211"/>
      <c r="HL821" s="211"/>
      <c r="HM821" s="211"/>
      <c r="HN821" s="195"/>
      <c r="HO821" s="195"/>
      <c r="HP821" s="195"/>
      <c r="HQ821" s="196"/>
      <c r="HR821" s="196"/>
      <c r="HS821" s="196"/>
      <c r="HT821" s="196"/>
      <c r="HU821" s="196"/>
      <c r="HV821" s="196"/>
    </row>
    <row r="822" ht="15.75" customHeight="1">
      <c r="A822" s="190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GD822" s="211"/>
      <c r="GE822" s="211"/>
      <c r="GF822" s="211"/>
      <c r="GG822" s="211"/>
      <c r="GH822" s="211"/>
      <c r="GI822" s="211"/>
      <c r="GJ822" s="211"/>
      <c r="GK822" s="211"/>
      <c r="GL822" s="211"/>
      <c r="GM822" s="211"/>
      <c r="GN822" s="211"/>
      <c r="GO822" s="211"/>
      <c r="GP822" s="211"/>
      <c r="GQ822" s="211"/>
      <c r="GR822" s="211"/>
      <c r="GS822" s="211"/>
      <c r="GT822" s="211"/>
      <c r="GU822" s="211"/>
      <c r="GV822" s="211"/>
      <c r="GW822" s="211"/>
      <c r="GX822" s="211"/>
      <c r="GY822" s="211"/>
      <c r="GZ822" s="211"/>
      <c r="HA822" s="211"/>
      <c r="HB822" s="211"/>
      <c r="HC822" s="211"/>
      <c r="HD822" s="211"/>
      <c r="HE822" s="211"/>
      <c r="HF822" s="211"/>
      <c r="HG822" s="211"/>
      <c r="HH822" s="211"/>
      <c r="HI822" s="211"/>
      <c r="HJ822" s="211"/>
      <c r="HK822" s="211"/>
      <c r="HL822" s="211"/>
      <c r="HM822" s="211"/>
      <c r="HN822" s="195"/>
      <c r="HO822" s="195"/>
      <c r="HP822" s="195"/>
      <c r="HQ822" s="196"/>
      <c r="HR822" s="196"/>
      <c r="HS822" s="196"/>
      <c r="HT822" s="196"/>
      <c r="HU822" s="196"/>
      <c r="HV822" s="196"/>
    </row>
    <row r="823" ht="15.75" customHeight="1">
      <c r="A823" s="190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GD823" s="211"/>
      <c r="GE823" s="211"/>
      <c r="GF823" s="211"/>
      <c r="GG823" s="211"/>
      <c r="GH823" s="211"/>
      <c r="GI823" s="211"/>
      <c r="GJ823" s="211"/>
      <c r="GK823" s="211"/>
      <c r="GL823" s="211"/>
      <c r="GM823" s="211"/>
      <c r="GN823" s="211"/>
      <c r="GO823" s="211"/>
      <c r="GP823" s="211"/>
      <c r="GQ823" s="211"/>
      <c r="GR823" s="211"/>
      <c r="GS823" s="211"/>
      <c r="GT823" s="211"/>
      <c r="GU823" s="211"/>
      <c r="GV823" s="211"/>
      <c r="GW823" s="211"/>
      <c r="GX823" s="211"/>
      <c r="GY823" s="211"/>
      <c r="GZ823" s="211"/>
      <c r="HA823" s="211"/>
      <c r="HB823" s="211"/>
      <c r="HC823" s="211"/>
      <c r="HD823" s="211"/>
      <c r="HE823" s="211"/>
      <c r="HF823" s="211"/>
      <c r="HG823" s="211"/>
      <c r="HH823" s="211"/>
      <c r="HI823" s="211"/>
      <c r="HJ823" s="211"/>
      <c r="HK823" s="211"/>
      <c r="HL823" s="211"/>
      <c r="HM823" s="211"/>
      <c r="HN823" s="195"/>
      <c r="HO823" s="195"/>
      <c r="HP823" s="195"/>
      <c r="HQ823" s="196"/>
      <c r="HR823" s="196"/>
      <c r="HS823" s="196"/>
      <c r="HT823" s="196"/>
      <c r="HU823" s="196"/>
      <c r="HV823" s="196"/>
    </row>
    <row r="824" ht="15.75" customHeight="1">
      <c r="A824" s="190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GD824" s="211"/>
      <c r="GE824" s="211"/>
      <c r="GF824" s="211"/>
      <c r="GG824" s="211"/>
      <c r="GH824" s="211"/>
      <c r="GI824" s="211"/>
      <c r="GJ824" s="211"/>
      <c r="GK824" s="211"/>
      <c r="GL824" s="211"/>
      <c r="GM824" s="211"/>
      <c r="GN824" s="211"/>
      <c r="GO824" s="211"/>
      <c r="GP824" s="211"/>
      <c r="GQ824" s="211"/>
      <c r="GR824" s="211"/>
      <c r="GS824" s="211"/>
      <c r="GT824" s="211"/>
      <c r="GU824" s="211"/>
      <c r="GV824" s="211"/>
      <c r="GW824" s="211"/>
      <c r="GX824" s="211"/>
      <c r="GY824" s="211"/>
      <c r="GZ824" s="211"/>
      <c r="HA824" s="211"/>
      <c r="HB824" s="211"/>
      <c r="HC824" s="211"/>
      <c r="HD824" s="211"/>
      <c r="HE824" s="211"/>
      <c r="HF824" s="211"/>
      <c r="HG824" s="211"/>
      <c r="HH824" s="211"/>
      <c r="HI824" s="211"/>
      <c r="HJ824" s="211"/>
      <c r="HK824" s="211"/>
      <c r="HL824" s="211"/>
      <c r="HM824" s="211"/>
      <c r="HN824" s="195"/>
      <c r="HO824" s="195"/>
      <c r="HP824" s="195"/>
      <c r="HQ824" s="196"/>
      <c r="HR824" s="196"/>
      <c r="HS824" s="196"/>
      <c r="HT824" s="196"/>
      <c r="HU824" s="196"/>
      <c r="HV824" s="196"/>
    </row>
    <row r="825" ht="15.75" customHeight="1">
      <c r="A825" s="190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GD825" s="211"/>
      <c r="GE825" s="211"/>
      <c r="GF825" s="211"/>
      <c r="GG825" s="211"/>
      <c r="GH825" s="211"/>
      <c r="GI825" s="211"/>
      <c r="GJ825" s="211"/>
      <c r="GK825" s="211"/>
      <c r="GL825" s="211"/>
      <c r="GM825" s="211"/>
      <c r="GN825" s="211"/>
      <c r="GO825" s="211"/>
      <c r="GP825" s="211"/>
      <c r="GQ825" s="211"/>
      <c r="GR825" s="211"/>
      <c r="GS825" s="211"/>
      <c r="GT825" s="211"/>
      <c r="GU825" s="211"/>
      <c r="GV825" s="211"/>
      <c r="GW825" s="211"/>
      <c r="GX825" s="211"/>
      <c r="GY825" s="211"/>
      <c r="GZ825" s="211"/>
      <c r="HA825" s="211"/>
      <c r="HB825" s="211"/>
      <c r="HC825" s="211"/>
      <c r="HD825" s="211"/>
      <c r="HE825" s="211"/>
      <c r="HF825" s="211"/>
      <c r="HG825" s="211"/>
      <c r="HH825" s="211"/>
      <c r="HI825" s="211"/>
      <c r="HJ825" s="211"/>
      <c r="HK825" s="211"/>
      <c r="HL825" s="211"/>
      <c r="HM825" s="211"/>
      <c r="HN825" s="195"/>
      <c r="HO825" s="195"/>
      <c r="HP825" s="195"/>
      <c r="HQ825" s="196"/>
      <c r="HR825" s="196"/>
      <c r="HS825" s="196"/>
      <c r="HT825" s="196"/>
      <c r="HU825" s="196"/>
      <c r="HV825" s="196"/>
    </row>
    <row r="826" ht="15.75" customHeight="1">
      <c r="A826" s="190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GD826" s="211"/>
      <c r="GE826" s="211"/>
      <c r="GF826" s="211"/>
      <c r="GG826" s="211"/>
      <c r="GH826" s="211"/>
      <c r="GI826" s="211"/>
      <c r="GJ826" s="211"/>
      <c r="GK826" s="211"/>
      <c r="GL826" s="211"/>
      <c r="GM826" s="211"/>
      <c r="GN826" s="211"/>
      <c r="GO826" s="211"/>
      <c r="GP826" s="211"/>
      <c r="GQ826" s="211"/>
      <c r="GR826" s="211"/>
      <c r="GS826" s="211"/>
      <c r="GT826" s="211"/>
      <c r="GU826" s="211"/>
      <c r="GV826" s="211"/>
      <c r="GW826" s="211"/>
      <c r="GX826" s="211"/>
      <c r="GY826" s="211"/>
      <c r="GZ826" s="211"/>
      <c r="HA826" s="211"/>
      <c r="HB826" s="211"/>
      <c r="HC826" s="211"/>
      <c r="HD826" s="211"/>
      <c r="HE826" s="211"/>
      <c r="HF826" s="211"/>
      <c r="HG826" s="211"/>
      <c r="HH826" s="211"/>
      <c r="HI826" s="211"/>
      <c r="HJ826" s="211"/>
      <c r="HK826" s="211"/>
      <c r="HL826" s="211"/>
      <c r="HM826" s="211"/>
      <c r="HN826" s="195"/>
      <c r="HO826" s="195"/>
      <c r="HP826" s="195"/>
      <c r="HQ826" s="196"/>
      <c r="HR826" s="196"/>
      <c r="HS826" s="196"/>
      <c r="HT826" s="196"/>
      <c r="HU826" s="196"/>
      <c r="HV826" s="196"/>
    </row>
    <row r="827" ht="15.75" customHeight="1">
      <c r="A827" s="190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GD827" s="211"/>
      <c r="GE827" s="211"/>
      <c r="GF827" s="211"/>
      <c r="GG827" s="211"/>
      <c r="GH827" s="211"/>
      <c r="GI827" s="211"/>
      <c r="GJ827" s="211"/>
      <c r="GK827" s="211"/>
      <c r="GL827" s="211"/>
      <c r="GM827" s="211"/>
      <c r="GN827" s="211"/>
      <c r="GO827" s="211"/>
      <c r="GP827" s="211"/>
      <c r="GQ827" s="211"/>
      <c r="GR827" s="211"/>
      <c r="GS827" s="211"/>
      <c r="GT827" s="211"/>
      <c r="GU827" s="211"/>
      <c r="GV827" s="211"/>
      <c r="GW827" s="211"/>
      <c r="GX827" s="211"/>
      <c r="GY827" s="211"/>
      <c r="GZ827" s="211"/>
      <c r="HA827" s="211"/>
      <c r="HB827" s="211"/>
      <c r="HC827" s="211"/>
      <c r="HD827" s="211"/>
      <c r="HE827" s="211"/>
      <c r="HF827" s="211"/>
      <c r="HG827" s="211"/>
      <c r="HH827" s="211"/>
      <c r="HI827" s="211"/>
      <c r="HJ827" s="211"/>
      <c r="HK827" s="211"/>
      <c r="HL827" s="211"/>
      <c r="HM827" s="211"/>
      <c r="HN827" s="195"/>
      <c r="HO827" s="195"/>
      <c r="HP827" s="195"/>
      <c r="HQ827" s="196"/>
      <c r="HR827" s="196"/>
      <c r="HS827" s="196"/>
      <c r="HT827" s="196"/>
      <c r="HU827" s="196"/>
      <c r="HV827" s="196"/>
    </row>
    <row r="828" ht="15.75" customHeight="1">
      <c r="A828" s="190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GD828" s="211"/>
      <c r="GE828" s="211"/>
      <c r="GF828" s="211"/>
      <c r="GG828" s="211"/>
      <c r="GH828" s="211"/>
      <c r="GI828" s="211"/>
      <c r="GJ828" s="211"/>
      <c r="GK828" s="211"/>
      <c r="GL828" s="211"/>
      <c r="GM828" s="211"/>
      <c r="GN828" s="211"/>
      <c r="GO828" s="211"/>
      <c r="GP828" s="211"/>
      <c r="GQ828" s="211"/>
      <c r="GR828" s="211"/>
      <c r="GS828" s="211"/>
      <c r="GT828" s="211"/>
      <c r="GU828" s="211"/>
      <c r="GV828" s="211"/>
      <c r="GW828" s="211"/>
      <c r="GX828" s="211"/>
      <c r="GY828" s="211"/>
      <c r="GZ828" s="211"/>
      <c r="HA828" s="211"/>
      <c r="HB828" s="211"/>
      <c r="HC828" s="211"/>
      <c r="HD828" s="211"/>
      <c r="HE828" s="211"/>
      <c r="HF828" s="211"/>
      <c r="HG828" s="211"/>
      <c r="HH828" s="211"/>
      <c r="HI828" s="211"/>
      <c r="HJ828" s="211"/>
      <c r="HK828" s="211"/>
      <c r="HL828" s="211"/>
      <c r="HM828" s="211"/>
      <c r="HN828" s="195"/>
      <c r="HO828" s="195"/>
      <c r="HP828" s="195"/>
      <c r="HQ828" s="196"/>
      <c r="HR828" s="196"/>
      <c r="HS828" s="196"/>
      <c r="HT828" s="196"/>
      <c r="HU828" s="196"/>
      <c r="HV828" s="196"/>
    </row>
    <row r="829" ht="15.75" customHeight="1">
      <c r="A829" s="190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GD829" s="211"/>
      <c r="GE829" s="211"/>
      <c r="GF829" s="211"/>
      <c r="GG829" s="211"/>
      <c r="GH829" s="211"/>
      <c r="GI829" s="211"/>
      <c r="GJ829" s="211"/>
      <c r="GK829" s="211"/>
      <c r="GL829" s="211"/>
      <c r="GM829" s="211"/>
      <c r="GN829" s="211"/>
      <c r="GO829" s="211"/>
      <c r="GP829" s="211"/>
      <c r="GQ829" s="211"/>
      <c r="GR829" s="211"/>
      <c r="GS829" s="211"/>
      <c r="GT829" s="211"/>
      <c r="GU829" s="211"/>
      <c r="GV829" s="211"/>
      <c r="GW829" s="211"/>
      <c r="GX829" s="211"/>
      <c r="GY829" s="211"/>
      <c r="GZ829" s="211"/>
      <c r="HA829" s="211"/>
      <c r="HB829" s="211"/>
      <c r="HC829" s="211"/>
      <c r="HD829" s="211"/>
      <c r="HE829" s="211"/>
      <c r="HF829" s="211"/>
      <c r="HG829" s="211"/>
      <c r="HH829" s="211"/>
      <c r="HI829" s="211"/>
      <c r="HJ829" s="211"/>
      <c r="HK829" s="211"/>
      <c r="HL829" s="211"/>
      <c r="HM829" s="211"/>
      <c r="HN829" s="195"/>
      <c r="HO829" s="195"/>
      <c r="HP829" s="195"/>
      <c r="HQ829" s="196"/>
      <c r="HR829" s="196"/>
      <c r="HS829" s="196"/>
      <c r="HT829" s="196"/>
      <c r="HU829" s="196"/>
      <c r="HV829" s="196"/>
    </row>
    <row r="830" ht="15.75" customHeight="1">
      <c r="A830" s="190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GD830" s="211"/>
      <c r="GE830" s="211"/>
      <c r="GF830" s="211"/>
      <c r="GG830" s="211"/>
      <c r="GH830" s="211"/>
      <c r="GI830" s="211"/>
      <c r="GJ830" s="211"/>
      <c r="GK830" s="211"/>
      <c r="GL830" s="211"/>
      <c r="GM830" s="211"/>
      <c r="GN830" s="211"/>
      <c r="GO830" s="211"/>
      <c r="GP830" s="211"/>
      <c r="GQ830" s="211"/>
      <c r="GR830" s="211"/>
      <c r="GS830" s="211"/>
      <c r="GT830" s="211"/>
      <c r="GU830" s="211"/>
      <c r="GV830" s="211"/>
      <c r="GW830" s="211"/>
      <c r="GX830" s="211"/>
      <c r="GY830" s="211"/>
      <c r="GZ830" s="211"/>
      <c r="HA830" s="211"/>
      <c r="HB830" s="211"/>
      <c r="HC830" s="211"/>
      <c r="HD830" s="211"/>
      <c r="HE830" s="211"/>
      <c r="HF830" s="211"/>
      <c r="HG830" s="211"/>
      <c r="HH830" s="211"/>
      <c r="HI830" s="211"/>
      <c r="HJ830" s="211"/>
      <c r="HK830" s="211"/>
      <c r="HL830" s="211"/>
      <c r="HM830" s="211"/>
      <c r="HN830" s="195"/>
      <c r="HO830" s="195"/>
      <c r="HP830" s="195"/>
      <c r="HQ830" s="196"/>
      <c r="HR830" s="196"/>
      <c r="HS830" s="196"/>
      <c r="HT830" s="196"/>
      <c r="HU830" s="196"/>
      <c r="HV830" s="196"/>
    </row>
    <row r="831" ht="15.75" customHeight="1">
      <c r="A831" s="190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GD831" s="211"/>
      <c r="GE831" s="211"/>
      <c r="GF831" s="211"/>
      <c r="GG831" s="211"/>
      <c r="GH831" s="211"/>
      <c r="GI831" s="211"/>
      <c r="GJ831" s="211"/>
      <c r="GK831" s="211"/>
      <c r="GL831" s="211"/>
      <c r="GM831" s="211"/>
      <c r="GN831" s="211"/>
      <c r="GO831" s="211"/>
      <c r="GP831" s="211"/>
      <c r="GQ831" s="211"/>
      <c r="GR831" s="211"/>
      <c r="GS831" s="211"/>
      <c r="GT831" s="211"/>
      <c r="GU831" s="211"/>
      <c r="GV831" s="211"/>
      <c r="GW831" s="211"/>
      <c r="GX831" s="211"/>
      <c r="GY831" s="211"/>
      <c r="GZ831" s="211"/>
      <c r="HA831" s="211"/>
      <c r="HB831" s="211"/>
      <c r="HC831" s="211"/>
      <c r="HD831" s="211"/>
      <c r="HE831" s="211"/>
      <c r="HF831" s="211"/>
      <c r="HG831" s="211"/>
      <c r="HH831" s="211"/>
      <c r="HI831" s="211"/>
      <c r="HJ831" s="211"/>
      <c r="HK831" s="211"/>
      <c r="HL831" s="211"/>
      <c r="HM831" s="211"/>
      <c r="HN831" s="195"/>
      <c r="HO831" s="195"/>
      <c r="HP831" s="195"/>
      <c r="HQ831" s="196"/>
      <c r="HR831" s="196"/>
      <c r="HS831" s="196"/>
      <c r="HT831" s="196"/>
      <c r="HU831" s="196"/>
      <c r="HV831" s="196"/>
    </row>
    <row r="832" ht="15.75" customHeight="1">
      <c r="A832" s="190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GD832" s="211"/>
      <c r="GE832" s="211"/>
      <c r="GF832" s="211"/>
      <c r="GG832" s="211"/>
      <c r="GH832" s="211"/>
      <c r="GI832" s="211"/>
      <c r="GJ832" s="211"/>
      <c r="GK832" s="211"/>
      <c r="GL832" s="211"/>
      <c r="GM832" s="211"/>
      <c r="GN832" s="211"/>
      <c r="GO832" s="211"/>
      <c r="GP832" s="211"/>
      <c r="GQ832" s="211"/>
      <c r="GR832" s="211"/>
      <c r="GS832" s="211"/>
      <c r="GT832" s="211"/>
      <c r="GU832" s="211"/>
      <c r="GV832" s="211"/>
      <c r="GW832" s="211"/>
      <c r="GX832" s="211"/>
      <c r="GY832" s="211"/>
      <c r="GZ832" s="211"/>
      <c r="HA832" s="211"/>
      <c r="HB832" s="211"/>
      <c r="HC832" s="211"/>
      <c r="HD832" s="211"/>
      <c r="HE832" s="211"/>
      <c r="HF832" s="211"/>
      <c r="HG832" s="211"/>
      <c r="HH832" s="211"/>
      <c r="HI832" s="211"/>
      <c r="HJ832" s="211"/>
      <c r="HK832" s="211"/>
      <c r="HL832" s="211"/>
      <c r="HM832" s="211"/>
      <c r="HN832" s="195"/>
      <c r="HO832" s="195"/>
      <c r="HP832" s="195"/>
      <c r="HQ832" s="196"/>
      <c r="HR832" s="196"/>
      <c r="HS832" s="196"/>
      <c r="HT832" s="196"/>
      <c r="HU832" s="196"/>
      <c r="HV832" s="196"/>
    </row>
    <row r="833" ht="15.75" customHeight="1">
      <c r="A833" s="190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GD833" s="211"/>
      <c r="GE833" s="211"/>
      <c r="GF833" s="211"/>
      <c r="GG833" s="211"/>
      <c r="GH833" s="211"/>
      <c r="GI833" s="211"/>
      <c r="GJ833" s="211"/>
      <c r="GK833" s="211"/>
      <c r="GL833" s="211"/>
      <c r="GM833" s="211"/>
      <c r="GN833" s="211"/>
      <c r="GO833" s="211"/>
      <c r="GP833" s="211"/>
      <c r="GQ833" s="211"/>
      <c r="GR833" s="211"/>
      <c r="GS833" s="211"/>
      <c r="GT833" s="211"/>
      <c r="GU833" s="211"/>
      <c r="GV833" s="211"/>
      <c r="GW833" s="211"/>
      <c r="GX833" s="211"/>
      <c r="GY833" s="211"/>
      <c r="GZ833" s="211"/>
      <c r="HA833" s="211"/>
      <c r="HB833" s="211"/>
      <c r="HC833" s="211"/>
      <c r="HD833" s="211"/>
      <c r="HE833" s="211"/>
      <c r="HF833" s="211"/>
      <c r="HG833" s="211"/>
      <c r="HH833" s="211"/>
      <c r="HI833" s="211"/>
      <c r="HJ833" s="211"/>
      <c r="HK833" s="211"/>
      <c r="HL833" s="211"/>
      <c r="HM833" s="211"/>
      <c r="HN833" s="195"/>
      <c r="HO833" s="195"/>
      <c r="HP833" s="195"/>
      <c r="HQ833" s="196"/>
      <c r="HR833" s="196"/>
      <c r="HS833" s="196"/>
      <c r="HT833" s="196"/>
      <c r="HU833" s="196"/>
      <c r="HV833" s="196"/>
    </row>
    <row r="834" ht="15.75" customHeight="1">
      <c r="A834" s="190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GD834" s="211"/>
      <c r="GE834" s="211"/>
      <c r="GF834" s="211"/>
      <c r="GG834" s="211"/>
      <c r="GH834" s="211"/>
      <c r="GI834" s="211"/>
      <c r="GJ834" s="211"/>
      <c r="GK834" s="211"/>
      <c r="GL834" s="211"/>
      <c r="GM834" s="211"/>
      <c r="GN834" s="211"/>
      <c r="GO834" s="211"/>
      <c r="GP834" s="211"/>
      <c r="GQ834" s="211"/>
      <c r="GR834" s="211"/>
      <c r="GS834" s="211"/>
      <c r="GT834" s="211"/>
      <c r="GU834" s="211"/>
      <c r="GV834" s="211"/>
      <c r="GW834" s="211"/>
      <c r="GX834" s="211"/>
      <c r="GY834" s="211"/>
      <c r="GZ834" s="211"/>
      <c r="HA834" s="211"/>
      <c r="HB834" s="211"/>
      <c r="HC834" s="211"/>
      <c r="HD834" s="211"/>
      <c r="HE834" s="211"/>
      <c r="HF834" s="211"/>
      <c r="HG834" s="211"/>
      <c r="HH834" s="211"/>
      <c r="HI834" s="211"/>
      <c r="HJ834" s="211"/>
      <c r="HK834" s="211"/>
      <c r="HL834" s="211"/>
      <c r="HM834" s="211"/>
      <c r="HN834" s="195"/>
      <c r="HO834" s="195"/>
      <c r="HP834" s="195"/>
      <c r="HQ834" s="196"/>
      <c r="HR834" s="196"/>
      <c r="HS834" s="196"/>
      <c r="HT834" s="196"/>
      <c r="HU834" s="196"/>
      <c r="HV834" s="196"/>
    </row>
    <row r="835" ht="15.75" customHeight="1">
      <c r="A835" s="190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GD835" s="211"/>
      <c r="GE835" s="211"/>
      <c r="GF835" s="211"/>
      <c r="GG835" s="211"/>
      <c r="GH835" s="211"/>
      <c r="GI835" s="211"/>
      <c r="GJ835" s="211"/>
      <c r="GK835" s="211"/>
      <c r="GL835" s="211"/>
      <c r="GM835" s="211"/>
      <c r="GN835" s="211"/>
      <c r="GO835" s="211"/>
      <c r="GP835" s="211"/>
      <c r="GQ835" s="211"/>
      <c r="GR835" s="211"/>
      <c r="GS835" s="211"/>
      <c r="GT835" s="211"/>
      <c r="GU835" s="211"/>
      <c r="GV835" s="211"/>
      <c r="GW835" s="211"/>
      <c r="GX835" s="211"/>
      <c r="GY835" s="211"/>
      <c r="GZ835" s="211"/>
      <c r="HA835" s="211"/>
      <c r="HB835" s="211"/>
      <c r="HC835" s="211"/>
      <c r="HD835" s="211"/>
      <c r="HE835" s="211"/>
      <c r="HF835" s="211"/>
      <c r="HG835" s="211"/>
      <c r="HH835" s="211"/>
      <c r="HI835" s="211"/>
      <c r="HJ835" s="211"/>
      <c r="HK835" s="211"/>
      <c r="HL835" s="211"/>
      <c r="HM835" s="211"/>
      <c r="HN835" s="195"/>
      <c r="HO835" s="195"/>
      <c r="HP835" s="195"/>
      <c r="HQ835" s="196"/>
      <c r="HR835" s="196"/>
      <c r="HS835" s="196"/>
      <c r="HT835" s="196"/>
      <c r="HU835" s="196"/>
      <c r="HV835" s="196"/>
    </row>
    <row r="836" ht="15.75" customHeight="1">
      <c r="A836" s="190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GD836" s="211"/>
      <c r="GE836" s="211"/>
      <c r="GF836" s="211"/>
      <c r="GG836" s="211"/>
      <c r="GH836" s="211"/>
      <c r="GI836" s="211"/>
      <c r="GJ836" s="211"/>
      <c r="GK836" s="211"/>
      <c r="GL836" s="211"/>
      <c r="GM836" s="211"/>
      <c r="GN836" s="211"/>
      <c r="GO836" s="211"/>
      <c r="GP836" s="211"/>
      <c r="GQ836" s="211"/>
      <c r="GR836" s="211"/>
      <c r="GS836" s="211"/>
      <c r="GT836" s="211"/>
      <c r="GU836" s="211"/>
      <c r="GV836" s="211"/>
      <c r="GW836" s="211"/>
      <c r="GX836" s="211"/>
      <c r="GY836" s="211"/>
      <c r="GZ836" s="211"/>
      <c r="HA836" s="211"/>
      <c r="HB836" s="211"/>
      <c r="HC836" s="211"/>
      <c r="HD836" s="211"/>
      <c r="HE836" s="211"/>
      <c r="HF836" s="211"/>
      <c r="HG836" s="211"/>
      <c r="HH836" s="211"/>
      <c r="HI836" s="211"/>
      <c r="HJ836" s="211"/>
      <c r="HK836" s="211"/>
      <c r="HL836" s="211"/>
      <c r="HM836" s="211"/>
      <c r="HN836" s="195"/>
      <c r="HO836" s="195"/>
      <c r="HP836" s="195"/>
      <c r="HQ836" s="196"/>
      <c r="HR836" s="196"/>
      <c r="HS836" s="196"/>
      <c r="HT836" s="196"/>
      <c r="HU836" s="196"/>
      <c r="HV836" s="196"/>
    </row>
    <row r="837" ht="15.75" customHeight="1">
      <c r="A837" s="190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GD837" s="211"/>
      <c r="GE837" s="211"/>
      <c r="GF837" s="211"/>
      <c r="GG837" s="211"/>
      <c r="GH837" s="211"/>
      <c r="GI837" s="211"/>
      <c r="GJ837" s="211"/>
      <c r="GK837" s="211"/>
      <c r="GL837" s="211"/>
      <c r="GM837" s="211"/>
      <c r="GN837" s="211"/>
      <c r="GO837" s="211"/>
      <c r="GP837" s="211"/>
      <c r="GQ837" s="211"/>
      <c r="GR837" s="211"/>
      <c r="GS837" s="211"/>
      <c r="GT837" s="211"/>
      <c r="GU837" s="211"/>
      <c r="GV837" s="211"/>
      <c r="GW837" s="211"/>
      <c r="GX837" s="211"/>
      <c r="GY837" s="211"/>
      <c r="GZ837" s="211"/>
      <c r="HA837" s="211"/>
      <c r="HB837" s="211"/>
      <c r="HC837" s="211"/>
      <c r="HD837" s="211"/>
      <c r="HE837" s="211"/>
      <c r="HF837" s="211"/>
      <c r="HG837" s="211"/>
      <c r="HH837" s="211"/>
      <c r="HI837" s="211"/>
      <c r="HJ837" s="211"/>
      <c r="HK837" s="211"/>
      <c r="HL837" s="211"/>
      <c r="HM837" s="211"/>
      <c r="HN837" s="195"/>
      <c r="HO837" s="195"/>
      <c r="HP837" s="195"/>
      <c r="HQ837" s="196"/>
      <c r="HR837" s="196"/>
      <c r="HS837" s="196"/>
      <c r="HT837" s="196"/>
      <c r="HU837" s="196"/>
      <c r="HV837" s="196"/>
    </row>
    <row r="838" ht="15.75" customHeight="1">
      <c r="A838" s="190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GD838" s="211"/>
      <c r="GE838" s="211"/>
      <c r="GF838" s="211"/>
      <c r="GG838" s="211"/>
      <c r="GH838" s="211"/>
      <c r="GI838" s="211"/>
      <c r="GJ838" s="211"/>
      <c r="GK838" s="211"/>
      <c r="GL838" s="211"/>
      <c r="GM838" s="211"/>
      <c r="GN838" s="211"/>
      <c r="GO838" s="211"/>
      <c r="GP838" s="211"/>
      <c r="GQ838" s="211"/>
      <c r="GR838" s="211"/>
      <c r="GS838" s="211"/>
      <c r="GT838" s="211"/>
      <c r="GU838" s="211"/>
      <c r="GV838" s="211"/>
      <c r="GW838" s="211"/>
      <c r="GX838" s="211"/>
      <c r="GY838" s="211"/>
      <c r="GZ838" s="211"/>
      <c r="HA838" s="211"/>
      <c r="HB838" s="211"/>
      <c r="HC838" s="211"/>
      <c r="HD838" s="211"/>
      <c r="HE838" s="211"/>
      <c r="HF838" s="211"/>
      <c r="HG838" s="211"/>
      <c r="HH838" s="211"/>
      <c r="HI838" s="211"/>
      <c r="HJ838" s="211"/>
      <c r="HK838" s="211"/>
      <c r="HL838" s="211"/>
      <c r="HM838" s="211"/>
      <c r="HN838" s="195"/>
      <c r="HO838" s="195"/>
      <c r="HP838" s="195"/>
      <c r="HQ838" s="196"/>
      <c r="HR838" s="196"/>
      <c r="HS838" s="196"/>
      <c r="HT838" s="196"/>
      <c r="HU838" s="196"/>
      <c r="HV838" s="196"/>
    </row>
    <row r="839" ht="15.75" customHeight="1">
      <c r="A839" s="190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GD839" s="211"/>
      <c r="GE839" s="211"/>
      <c r="GF839" s="211"/>
      <c r="GG839" s="211"/>
      <c r="GH839" s="211"/>
      <c r="GI839" s="211"/>
      <c r="GJ839" s="211"/>
      <c r="GK839" s="211"/>
      <c r="GL839" s="211"/>
      <c r="GM839" s="211"/>
      <c r="GN839" s="211"/>
      <c r="GO839" s="211"/>
      <c r="GP839" s="211"/>
      <c r="GQ839" s="211"/>
      <c r="GR839" s="211"/>
      <c r="GS839" s="211"/>
      <c r="GT839" s="211"/>
      <c r="GU839" s="211"/>
      <c r="GV839" s="211"/>
      <c r="GW839" s="211"/>
      <c r="GX839" s="211"/>
      <c r="GY839" s="211"/>
      <c r="GZ839" s="211"/>
      <c r="HA839" s="211"/>
      <c r="HB839" s="211"/>
      <c r="HC839" s="211"/>
      <c r="HD839" s="211"/>
      <c r="HE839" s="211"/>
      <c r="HF839" s="211"/>
      <c r="HG839" s="211"/>
      <c r="HH839" s="211"/>
      <c r="HI839" s="211"/>
      <c r="HJ839" s="211"/>
      <c r="HK839" s="211"/>
      <c r="HL839" s="211"/>
      <c r="HM839" s="211"/>
      <c r="HN839" s="195"/>
      <c r="HO839" s="195"/>
      <c r="HP839" s="195"/>
      <c r="HQ839" s="196"/>
      <c r="HR839" s="196"/>
      <c r="HS839" s="196"/>
      <c r="HT839" s="196"/>
      <c r="HU839" s="196"/>
      <c r="HV839" s="196"/>
    </row>
    <row r="840" ht="15.75" customHeight="1">
      <c r="A840" s="190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GD840" s="211"/>
      <c r="GE840" s="211"/>
      <c r="GF840" s="211"/>
      <c r="GG840" s="211"/>
      <c r="GH840" s="211"/>
      <c r="GI840" s="211"/>
      <c r="GJ840" s="211"/>
      <c r="GK840" s="211"/>
      <c r="GL840" s="211"/>
      <c r="GM840" s="211"/>
      <c r="GN840" s="211"/>
      <c r="GO840" s="211"/>
      <c r="GP840" s="211"/>
      <c r="GQ840" s="211"/>
      <c r="GR840" s="211"/>
      <c r="GS840" s="211"/>
      <c r="GT840" s="211"/>
      <c r="GU840" s="211"/>
      <c r="GV840" s="211"/>
      <c r="GW840" s="211"/>
      <c r="GX840" s="211"/>
      <c r="GY840" s="211"/>
      <c r="GZ840" s="211"/>
      <c r="HA840" s="211"/>
      <c r="HB840" s="211"/>
      <c r="HC840" s="211"/>
      <c r="HD840" s="211"/>
      <c r="HE840" s="211"/>
      <c r="HF840" s="211"/>
      <c r="HG840" s="211"/>
      <c r="HH840" s="211"/>
      <c r="HI840" s="211"/>
      <c r="HJ840" s="211"/>
      <c r="HK840" s="211"/>
      <c r="HL840" s="211"/>
      <c r="HM840" s="211"/>
      <c r="HN840" s="195"/>
      <c r="HO840" s="195"/>
      <c r="HP840" s="195"/>
      <c r="HQ840" s="196"/>
      <c r="HR840" s="196"/>
      <c r="HS840" s="196"/>
      <c r="HT840" s="196"/>
      <c r="HU840" s="196"/>
      <c r="HV840" s="196"/>
    </row>
    <row r="841" ht="15.75" customHeight="1">
      <c r="A841" s="190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GD841" s="211"/>
      <c r="GE841" s="211"/>
      <c r="GF841" s="211"/>
      <c r="GG841" s="211"/>
      <c r="GH841" s="211"/>
      <c r="GI841" s="211"/>
      <c r="GJ841" s="211"/>
      <c r="GK841" s="211"/>
      <c r="GL841" s="211"/>
      <c r="GM841" s="211"/>
      <c r="GN841" s="211"/>
      <c r="GO841" s="211"/>
      <c r="GP841" s="211"/>
      <c r="GQ841" s="211"/>
      <c r="GR841" s="211"/>
      <c r="GS841" s="211"/>
      <c r="GT841" s="211"/>
      <c r="GU841" s="211"/>
      <c r="GV841" s="211"/>
      <c r="GW841" s="211"/>
      <c r="GX841" s="211"/>
      <c r="GY841" s="211"/>
      <c r="GZ841" s="211"/>
      <c r="HA841" s="211"/>
      <c r="HB841" s="211"/>
      <c r="HC841" s="211"/>
      <c r="HD841" s="211"/>
      <c r="HE841" s="211"/>
      <c r="HF841" s="211"/>
      <c r="HG841" s="211"/>
      <c r="HH841" s="211"/>
      <c r="HI841" s="211"/>
      <c r="HJ841" s="211"/>
      <c r="HK841" s="211"/>
      <c r="HL841" s="211"/>
      <c r="HM841" s="211"/>
      <c r="HN841" s="195"/>
      <c r="HO841" s="195"/>
      <c r="HP841" s="195"/>
      <c r="HQ841" s="196"/>
      <c r="HR841" s="196"/>
      <c r="HS841" s="196"/>
      <c r="HT841" s="196"/>
      <c r="HU841" s="196"/>
      <c r="HV841" s="196"/>
    </row>
    <row r="842" ht="15.75" customHeight="1">
      <c r="A842" s="190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GD842" s="211"/>
      <c r="GE842" s="211"/>
      <c r="GF842" s="211"/>
      <c r="GG842" s="211"/>
      <c r="GH842" s="211"/>
      <c r="GI842" s="211"/>
      <c r="GJ842" s="211"/>
      <c r="GK842" s="211"/>
      <c r="GL842" s="211"/>
      <c r="GM842" s="211"/>
      <c r="GN842" s="211"/>
      <c r="GO842" s="211"/>
      <c r="GP842" s="211"/>
      <c r="GQ842" s="211"/>
      <c r="GR842" s="211"/>
      <c r="GS842" s="211"/>
      <c r="GT842" s="211"/>
      <c r="GU842" s="211"/>
      <c r="GV842" s="211"/>
      <c r="GW842" s="211"/>
      <c r="GX842" s="211"/>
      <c r="GY842" s="211"/>
      <c r="GZ842" s="211"/>
      <c r="HA842" s="211"/>
      <c r="HB842" s="211"/>
      <c r="HC842" s="211"/>
      <c r="HD842" s="211"/>
      <c r="HE842" s="211"/>
      <c r="HF842" s="211"/>
      <c r="HG842" s="211"/>
      <c r="HH842" s="211"/>
      <c r="HI842" s="211"/>
      <c r="HJ842" s="211"/>
      <c r="HK842" s="211"/>
      <c r="HL842" s="211"/>
      <c r="HM842" s="211"/>
      <c r="HN842" s="195"/>
      <c r="HO842" s="195"/>
      <c r="HP842" s="195"/>
      <c r="HQ842" s="196"/>
      <c r="HR842" s="196"/>
      <c r="HS842" s="196"/>
      <c r="HT842" s="196"/>
      <c r="HU842" s="196"/>
      <c r="HV842" s="196"/>
    </row>
    <row r="843" ht="15.75" customHeight="1">
      <c r="A843" s="190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GD843" s="211"/>
      <c r="GE843" s="211"/>
      <c r="GF843" s="211"/>
      <c r="GG843" s="211"/>
      <c r="GH843" s="211"/>
      <c r="GI843" s="211"/>
      <c r="GJ843" s="211"/>
      <c r="GK843" s="211"/>
      <c r="GL843" s="211"/>
      <c r="GM843" s="211"/>
      <c r="GN843" s="211"/>
      <c r="GO843" s="211"/>
      <c r="GP843" s="211"/>
      <c r="GQ843" s="211"/>
      <c r="GR843" s="211"/>
      <c r="GS843" s="211"/>
      <c r="GT843" s="211"/>
      <c r="GU843" s="211"/>
      <c r="GV843" s="211"/>
      <c r="GW843" s="211"/>
      <c r="GX843" s="211"/>
      <c r="GY843" s="211"/>
      <c r="GZ843" s="211"/>
      <c r="HA843" s="211"/>
      <c r="HB843" s="211"/>
      <c r="HC843" s="211"/>
      <c r="HD843" s="211"/>
      <c r="HE843" s="211"/>
      <c r="HF843" s="211"/>
      <c r="HG843" s="211"/>
      <c r="HH843" s="211"/>
      <c r="HI843" s="211"/>
      <c r="HJ843" s="211"/>
      <c r="HK843" s="211"/>
      <c r="HL843" s="211"/>
      <c r="HM843" s="211"/>
      <c r="HN843" s="195"/>
      <c r="HO843" s="195"/>
      <c r="HP843" s="195"/>
      <c r="HQ843" s="196"/>
      <c r="HR843" s="196"/>
      <c r="HS843" s="196"/>
      <c r="HT843" s="196"/>
      <c r="HU843" s="196"/>
      <c r="HV843" s="196"/>
    </row>
    <row r="844" ht="15.75" customHeight="1">
      <c r="A844" s="190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GD844" s="211"/>
      <c r="GE844" s="211"/>
      <c r="GF844" s="211"/>
      <c r="GG844" s="211"/>
      <c r="GH844" s="211"/>
      <c r="GI844" s="211"/>
      <c r="GJ844" s="211"/>
      <c r="GK844" s="211"/>
      <c r="GL844" s="211"/>
      <c r="GM844" s="211"/>
      <c r="GN844" s="211"/>
      <c r="GO844" s="211"/>
      <c r="GP844" s="211"/>
      <c r="GQ844" s="211"/>
      <c r="GR844" s="211"/>
      <c r="GS844" s="211"/>
      <c r="GT844" s="211"/>
      <c r="GU844" s="211"/>
      <c r="GV844" s="211"/>
      <c r="GW844" s="211"/>
      <c r="GX844" s="211"/>
      <c r="GY844" s="211"/>
      <c r="GZ844" s="211"/>
      <c r="HA844" s="211"/>
      <c r="HB844" s="211"/>
      <c r="HC844" s="211"/>
      <c r="HD844" s="211"/>
      <c r="HE844" s="211"/>
      <c r="HF844" s="211"/>
      <c r="HG844" s="211"/>
      <c r="HH844" s="211"/>
      <c r="HI844" s="211"/>
      <c r="HJ844" s="211"/>
      <c r="HK844" s="211"/>
      <c r="HL844" s="211"/>
      <c r="HM844" s="211"/>
      <c r="HN844" s="195"/>
      <c r="HO844" s="195"/>
      <c r="HP844" s="195"/>
      <c r="HQ844" s="196"/>
      <c r="HR844" s="196"/>
      <c r="HS844" s="196"/>
      <c r="HT844" s="196"/>
      <c r="HU844" s="196"/>
      <c r="HV844" s="196"/>
    </row>
    <row r="845" ht="15.75" customHeight="1">
      <c r="A845" s="190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GD845" s="211"/>
      <c r="GE845" s="211"/>
      <c r="GF845" s="211"/>
      <c r="GG845" s="211"/>
      <c r="GH845" s="211"/>
      <c r="GI845" s="211"/>
      <c r="GJ845" s="211"/>
      <c r="GK845" s="211"/>
      <c r="GL845" s="211"/>
      <c r="GM845" s="211"/>
      <c r="GN845" s="211"/>
      <c r="GO845" s="211"/>
      <c r="GP845" s="211"/>
      <c r="GQ845" s="211"/>
      <c r="GR845" s="211"/>
      <c r="GS845" s="211"/>
      <c r="GT845" s="211"/>
      <c r="GU845" s="211"/>
      <c r="GV845" s="211"/>
      <c r="GW845" s="211"/>
      <c r="GX845" s="211"/>
      <c r="GY845" s="211"/>
      <c r="GZ845" s="211"/>
      <c r="HA845" s="211"/>
      <c r="HB845" s="211"/>
      <c r="HC845" s="211"/>
      <c r="HD845" s="211"/>
      <c r="HE845" s="211"/>
      <c r="HF845" s="211"/>
      <c r="HG845" s="211"/>
      <c r="HH845" s="211"/>
      <c r="HI845" s="211"/>
      <c r="HJ845" s="211"/>
      <c r="HK845" s="211"/>
      <c r="HL845" s="211"/>
      <c r="HM845" s="211"/>
      <c r="HN845" s="195"/>
      <c r="HO845" s="195"/>
      <c r="HP845" s="195"/>
      <c r="HQ845" s="196"/>
      <c r="HR845" s="196"/>
      <c r="HS845" s="196"/>
      <c r="HT845" s="196"/>
      <c r="HU845" s="196"/>
      <c r="HV845" s="196"/>
    </row>
    <row r="846" ht="15.75" customHeight="1">
      <c r="A846" s="190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GD846" s="211"/>
      <c r="GE846" s="211"/>
      <c r="GF846" s="211"/>
      <c r="GG846" s="211"/>
      <c r="GH846" s="211"/>
      <c r="GI846" s="211"/>
      <c r="GJ846" s="211"/>
      <c r="GK846" s="211"/>
      <c r="GL846" s="211"/>
      <c r="GM846" s="211"/>
      <c r="GN846" s="211"/>
      <c r="GO846" s="211"/>
      <c r="GP846" s="211"/>
      <c r="GQ846" s="211"/>
      <c r="GR846" s="211"/>
      <c r="GS846" s="211"/>
      <c r="GT846" s="211"/>
      <c r="GU846" s="211"/>
      <c r="GV846" s="211"/>
      <c r="GW846" s="211"/>
      <c r="GX846" s="211"/>
      <c r="GY846" s="211"/>
      <c r="GZ846" s="211"/>
      <c r="HA846" s="211"/>
      <c r="HB846" s="211"/>
      <c r="HC846" s="211"/>
      <c r="HD846" s="211"/>
      <c r="HE846" s="211"/>
      <c r="HF846" s="211"/>
      <c r="HG846" s="211"/>
      <c r="HH846" s="211"/>
      <c r="HI846" s="211"/>
      <c r="HJ846" s="211"/>
      <c r="HK846" s="211"/>
      <c r="HL846" s="211"/>
      <c r="HM846" s="211"/>
      <c r="HN846" s="195"/>
      <c r="HO846" s="195"/>
      <c r="HP846" s="195"/>
      <c r="HQ846" s="196"/>
      <c r="HR846" s="196"/>
      <c r="HS846" s="196"/>
      <c r="HT846" s="196"/>
      <c r="HU846" s="196"/>
      <c r="HV846" s="196"/>
    </row>
    <row r="847" ht="15.75" customHeight="1">
      <c r="A847" s="190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GD847" s="211"/>
      <c r="GE847" s="211"/>
      <c r="GF847" s="211"/>
      <c r="GG847" s="211"/>
      <c r="GH847" s="211"/>
      <c r="GI847" s="211"/>
      <c r="GJ847" s="211"/>
      <c r="GK847" s="211"/>
      <c r="GL847" s="211"/>
      <c r="GM847" s="211"/>
      <c r="GN847" s="211"/>
      <c r="GO847" s="211"/>
      <c r="GP847" s="211"/>
      <c r="GQ847" s="211"/>
      <c r="GR847" s="211"/>
      <c r="GS847" s="211"/>
      <c r="GT847" s="211"/>
      <c r="GU847" s="211"/>
      <c r="GV847" s="211"/>
      <c r="GW847" s="211"/>
      <c r="GX847" s="211"/>
      <c r="GY847" s="211"/>
      <c r="GZ847" s="211"/>
      <c r="HA847" s="211"/>
      <c r="HB847" s="211"/>
      <c r="HC847" s="211"/>
      <c r="HD847" s="211"/>
      <c r="HE847" s="211"/>
      <c r="HF847" s="211"/>
      <c r="HG847" s="211"/>
      <c r="HH847" s="211"/>
      <c r="HI847" s="211"/>
      <c r="HJ847" s="211"/>
      <c r="HK847" s="211"/>
      <c r="HL847" s="211"/>
      <c r="HM847" s="211"/>
      <c r="HN847" s="195"/>
      <c r="HO847" s="195"/>
      <c r="HP847" s="195"/>
      <c r="HQ847" s="196"/>
      <c r="HR847" s="196"/>
      <c r="HS847" s="196"/>
      <c r="HT847" s="196"/>
      <c r="HU847" s="196"/>
      <c r="HV847" s="196"/>
    </row>
    <row r="848" ht="15.75" customHeight="1">
      <c r="A848" s="190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GD848" s="211"/>
      <c r="GE848" s="211"/>
      <c r="GF848" s="211"/>
      <c r="GG848" s="211"/>
      <c r="GH848" s="211"/>
      <c r="GI848" s="211"/>
      <c r="GJ848" s="211"/>
      <c r="GK848" s="211"/>
      <c r="GL848" s="211"/>
      <c r="GM848" s="211"/>
      <c r="GN848" s="211"/>
      <c r="GO848" s="211"/>
      <c r="GP848" s="211"/>
      <c r="GQ848" s="211"/>
      <c r="GR848" s="211"/>
      <c r="GS848" s="211"/>
      <c r="GT848" s="211"/>
      <c r="GU848" s="211"/>
      <c r="GV848" s="211"/>
      <c r="GW848" s="211"/>
      <c r="GX848" s="211"/>
      <c r="GY848" s="211"/>
      <c r="GZ848" s="211"/>
      <c r="HA848" s="211"/>
      <c r="HB848" s="211"/>
      <c r="HC848" s="211"/>
      <c r="HD848" s="211"/>
      <c r="HE848" s="211"/>
      <c r="HF848" s="211"/>
      <c r="HG848" s="211"/>
      <c r="HH848" s="211"/>
      <c r="HI848" s="211"/>
      <c r="HJ848" s="211"/>
      <c r="HK848" s="211"/>
      <c r="HL848" s="211"/>
      <c r="HM848" s="211"/>
      <c r="HN848" s="195"/>
      <c r="HO848" s="195"/>
      <c r="HP848" s="195"/>
      <c r="HQ848" s="196"/>
      <c r="HR848" s="196"/>
      <c r="HS848" s="196"/>
      <c r="HT848" s="196"/>
      <c r="HU848" s="196"/>
      <c r="HV848" s="196"/>
    </row>
    <row r="849" ht="15.75" customHeight="1">
      <c r="A849" s="190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GD849" s="211"/>
      <c r="GE849" s="211"/>
      <c r="GF849" s="211"/>
      <c r="GG849" s="211"/>
      <c r="GH849" s="211"/>
      <c r="GI849" s="211"/>
      <c r="GJ849" s="211"/>
      <c r="GK849" s="211"/>
      <c r="GL849" s="211"/>
      <c r="GM849" s="211"/>
      <c r="GN849" s="211"/>
      <c r="GO849" s="211"/>
      <c r="GP849" s="211"/>
      <c r="GQ849" s="211"/>
      <c r="GR849" s="211"/>
      <c r="GS849" s="211"/>
      <c r="GT849" s="211"/>
      <c r="GU849" s="211"/>
      <c r="GV849" s="211"/>
      <c r="GW849" s="211"/>
      <c r="GX849" s="211"/>
      <c r="GY849" s="211"/>
      <c r="GZ849" s="211"/>
      <c r="HA849" s="211"/>
      <c r="HB849" s="211"/>
      <c r="HC849" s="211"/>
      <c r="HD849" s="211"/>
      <c r="HE849" s="211"/>
      <c r="HF849" s="211"/>
      <c r="HG849" s="211"/>
      <c r="HH849" s="211"/>
      <c r="HI849" s="211"/>
      <c r="HJ849" s="211"/>
      <c r="HK849" s="211"/>
      <c r="HL849" s="211"/>
      <c r="HM849" s="211"/>
      <c r="HN849" s="195"/>
      <c r="HO849" s="195"/>
      <c r="HP849" s="195"/>
      <c r="HQ849" s="196"/>
      <c r="HR849" s="196"/>
      <c r="HS849" s="196"/>
      <c r="HT849" s="196"/>
      <c r="HU849" s="196"/>
      <c r="HV849" s="196"/>
    </row>
    <row r="850" ht="15.75" customHeight="1">
      <c r="A850" s="190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GD850" s="211"/>
      <c r="GE850" s="211"/>
      <c r="GF850" s="211"/>
      <c r="GG850" s="211"/>
      <c r="GH850" s="211"/>
      <c r="GI850" s="211"/>
      <c r="GJ850" s="211"/>
      <c r="GK850" s="211"/>
      <c r="GL850" s="211"/>
      <c r="GM850" s="211"/>
      <c r="GN850" s="211"/>
      <c r="GO850" s="211"/>
      <c r="GP850" s="211"/>
      <c r="GQ850" s="211"/>
      <c r="GR850" s="211"/>
      <c r="GS850" s="211"/>
      <c r="GT850" s="211"/>
      <c r="GU850" s="211"/>
      <c r="GV850" s="211"/>
      <c r="GW850" s="211"/>
      <c r="GX850" s="211"/>
      <c r="GY850" s="211"/>
      <c r="GZ850" s="211"/>
      <c r="HA850" s="211"/>
      <c r="HB850" s="211"/>
      <c r="HC850" s="211"/>
      <c r="HD850" s="211"/>
      <c r="HE850" s="211"/>
      <c r="HF850" s="211"/>
      <c r="HG850" s="211"/>
      <c r="HH850" s="211"/>
      <c r="HI850" s="211"/>
      <c r="HJ850" s="211"/>
      <c r="HK850" s="211"/>
      <c r="HL850" s="211"/>
      <c r="HM850" s="211"/>
      <c r="HN850" s="195"/>
      <c r="HO850" s="195"/>
      <c r="HP850" s="195"/>
      <c r="HQ850" s="196"/>
      <c r="HR850" s="196"/>
      <c r="HS850" s="196"/>
      <c r="HT850" s="196"/>
      <c r="HU850" s="196"/>
      <c r="HV850" s="196"/>
    </row>
    <row r="851" ht="15.75" customHeight="1">
      <c r="A851" s="190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GD851" s="211"/>
      <c r="GE851" s="211"/>
      <c r="GF851" s="211"/>
      <c r="GG851" s="211"/>
      <c r="GH851" s="211"/>
      <c r="GI851" s="211"/>
      <c r="GJ851" s="211"/>
      <c r="GK851" s="211"/>
      <c r="GL851" s="211"/>
      <c r="GM851" s="211"/>
      <c r="GN851" s="211"/>
      <c r="GO851" s="211"/>
      <c r="GP851" s="211"/>
      <c r="GQ851" s="211"/>
      <c r="GR851" s="211"/>
      <c r="GS851" s="211"/>
      <c r="GT851" s="211"/>
      <c r="GU851" s="211"/>
      <c r="GV851" s="211"/>
      <c r="GW851" s="211"/>
      <c r="GX851" s="211"/>
      <c r="GY851" s="211"/>
      <c r="GZ851" s="211"/>
      <c r="HA851" s="211"/>
      <c r="HB851" s="211"/>
      <c r="HC851" s="211"/>
      <c r="HD851" s="211"/>
      <c r="HE851" s="211"/>
      <c r="HF851" s="211"/>
      <c r="HG851" s="211"/>
      <c r="HH851" s="211"/>
      <c r="HI851" s="211"/>
      <c r="HJ851" s="211"/>
      <c r="HK851" s="211"/>
      <c r="HL851" s="211"/>
      <c r="HM851" s="211"/>
      <c r="HN851" s="195"/>
      <c r="HO851" s="195"/>
      <c r="HP851" s="195"/>
      <c r="HQ851" s="196"/>
      <c r="HR851" s="196"/>
      <c r="HS851" s="196"/>
      <c r="HT851" s="196"/>
      <c r="HU851" s="196"/>
      <c r="HV851" s="196"/>
    </row>
    <row r="852" ht="15.75" customHeight="1">
      <c r="A852" s="190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GD852" s="211"/>
      <c r="GE852" s="211"/>
      <c r="GF852" s="211"/>
      <c r="GG852" s="211"/>
      <c r="GH852" s="211"/>
      <c r="GI852" s="211"/>
      <c r="GJ852" s="211"/>
      <c r="GK852" s="211"/>
      <c r="GL852" s="211"/>
      <c r="GM852" s="211"/>
      <c r="GN852" s="211"/>
      <c r="GO852" s="211"/>
      <c r="GP852" s="211"/>
      <c r="GQ852" s="211"/>
      <c r="GR852" s="211"/>
      <c r="GS852" s="211"/>
      <c r="GT852" s="211"/>
      <c r="GU852" s="211"/>
      <c r="GV852" s="211"/>
      <c r="GW852" s="211"/>
      <c r="GX852" s="211"/>
      <c r="GY852" s="211"/>
      <c r="GZ852" s="211"/>
      <c r="HA852" s="211"/>
      <c r="HB852" s="211"/>
      <c r="HC852" s="211"/>
      <c r="HD852" s="211"/>
      <c r="HE852" s="211"/>
      <c r="HF852" s="211"/>
      <c r="HG852" s="211"/>
      <c r="HH852" s="211"/>
      <c r="HI852" s="211"/>
      <c r="HJ852" s="211"/>
      <c r="HK852" s="211"/>
      <c r="HL852" s="211"/>
      <c r="HM852" s="211"/>
      <c r="HN852" s="195"/>
      <c r="HO852" s="195"/>
      <c r="HP852" s="195"/>
      <c r="HQ852" s="196"/>
      <c r="HR852" s="196"/>
      <c r="HS852" s="196"/>
      <c r="HT852" s="196"/>
      <c r="HU852" s="196"/>
      <c r="HV852" s="196"/>
    </row>
    <row r="853" ht="15.75" customHeight="1">
      <c r="A853" s="190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GD853" s="211"/>
      <c r="GE853" s="211"/>
      <c r="GF853" s="211"/>
      <c r="GG853" s="211"/>
      <c r="GH853" s="211"/>
      <c r="GI853" s="211"/>
      <c r="GJ853" s="211"/>
      <c r="GK853" s="211"/>
      <c r="GL853" s="211"/>
      <c r="GM853" s="211"/>
      <c r="GN853" s="211"/>
      <c r="GO853" s="211"/>
      <c r="GP853" s="211"/>
      <c r="GQ853" s="211"/>
      <c r="GR853" s="211"/>
      <c r="GS853" s="211"/>
      <c r="GT853" s="211"/>
      <c r="GU853" s="211"/>
      <c r="GV853" s="211"/>
      <c r="GW853" s="211"/>
      <c r="GX853" s="211"/>
      <c r="GY853" s="211"/>
      <c r="GZ853" s="211"/>
      <c r="HA853" s="211"/>
      <c r="HB853" s="211"/>
      <c r="HC853" s="211"/>
      <c r="HD853" s="211"/>
      <c r="HE853" s="211"/>
      <c r="HF853" s="211"/>
      <c r="HG853" s="211"/>
      <c r="HH853" s="211"/>
      <c r="HI853" s="211"/>
      <c r="HJ853" s="211"/>
      <c r="HK853" s="211"/>
      <c r="HL853" s="211"/>
      <c r="HM853" s="211"/>
      <c r="HN853" s="195"/>
      <c r="HO853" s="195"/>
      <c r="HP853" s="195"/>
      <c r="HQ853" s="196"/>
      <c r="HR853" s="196"/>
      <c r="HS853" s="196"/>
      <c r="HT853" s="196"/>
      <c r="HU853" s="196"/>
      <c r="HV853" s="196"/>
    </row>
    <row r="854" ht="15.75" customHeight="1">
      <c r="A854" s="190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GD854" s="211"/>
      <c r="GE854" s="211"/>
      <c r="GF854" s="211"/>
      <c r="GG854" s="211"/>
      <c r="GH854" s="211"/>
      <c r="GI854" s="211"/>
      <c r="GJ854" s="211"/>
      <c r="GK854" s="211"/>
      <c r="GL854" s="211"/>
      <c r="GM854" s="211"/>
      <c r="GN854" s="211"/>
      <c r="GO854" s="211"/>
      <c r="GP854" s="211"/>
      <c r="GQ854" s="211"/>
      <c r="GR854" s="211"/>
      <c r="GS854" s="211"/>
      <c r="GT854" s="211"/>
      <c r="GU854" s="211"/>
      <c r="GV854" s="211"/>
      <c r="GW854" s="211"/>
      <c r="GX854" s="211"/>
      <c r="GY854" s="211"/>
      <c r="GZ854" s="211"/>
      <c r="HA854" s="211"/>
      <c r="HB854" s="211"/>
      <c r="HC854" s="211"/>
      <c r="HD854" s="211"/>
      <c r="HE854" s="211"/>
      <c r="HF854" s="211"/>
      <c r="HG854" s="211"/>
      <c r="HH854" s="211"/>
      <c r="HI854" s="211"/>
      <c r="HJ854" s="211"/>
      <c r="HK854" s="211"/>
      <c r="HL854" s="211"/>
      <c r="HM854" s="211"/>
      <c r="HN854" s="195"/>
      <c r="HO854" s="195"/>
      <c r="HP854" s="195"/>
      <c r="HQ854" s="196"/>
      <c r="HR854" s="196"/>
      <c r="HS854" s="196"/>
      <c r="HT854" s="196"/>
      <c r="HU854" s="196"/>
      <c r="HV854" s="196"/>
    </row>
    <row r="855" ht="15.75" customHeight="1">
      <c r="A855" s="190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GD855" s="211"/>
      <c r="GE855" s="211"/>
      <c r="GF855" s="211"/>
      <c r="GG855" s="211"/>
      <c r="GH855" s="211"/>
      <c r="GI855" s="211"/>
      <c r="GJ855" s="211"/>
      <c r="GK855" s="211"/>
      <c r="GL855" s="211"/>
      <c r="GM855" s="211"/>
      <c r="GN855" s="211"/>
      <c r="GO855" s="211"/>
      <c r="GP855" s="211"/>
      <c r="GQ855" s="211"/>
      <c r="GR855" s="211"/>
      <c r="GS855" s="211"/>
      <c r="GT855" s="211"/>
      <c r="GU855" s="211"/>
      <c r="GV855" s="211"/>
      <c r="GW855" s="211"/>
      <c r="GX855" s="211"/>
      <c r="GY855" s="211"/>
      <c r="GZ855" s="211"/>
      <c r="HA855" s="211"/>
      <c r="HB855" s="211"/>
      <c r="HC855" s="211"/>
      <c r="HD855" s="211"/>
      <c r="HE855" s="211"/>
      <c r="HF855" s="211"/>
      <c r="HG855" s="211"/>
      <c r="HH855" s="211"/>
      <c r="HI855" s="211"/>
      <c r="HJ855" s="211"/>
      <c r="HK855" s="211"/>
      <c r="HL855" s="211"/>
      <c r="HM855" s="211"/>
      <c r="HN855" s="195"/>
      <c r="HO855" s="195"/>
      <c r="HP855" s="195"/>
      <c r="HQ855" s="196"/>
      <c r="HR855" s="196"/>
      <c r="HS855" s="196"/>
      <c r="HT855" s="196"/>
      <c r="HU855" s="196"/>
      <c r="HV855" s="196"/>
    </row>
    <row r="856" ht="15.75" customHeight="1">
      <c r="A856" s="190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GD856" s="211"/>
      <c r="GE856" s="211"/>
      <c r="GF856" s="211"/>
      <c r="GG856" s="211"/>
      <c r="GH856" s="211"/>
      <c r="GI856" s="211"/>
      <c r="GJ856" s="211"/>
      <c r="GK856" s="211"/>
      <c r="GL856" s="211"/>
      <c r="GM856" s="211"/>
      <c r="GN856" s="211"/>
      <c r="GO856" s="211"/>
      <c r="GP856" s="211"/>
      <c r="GQ856" s="211"/>
      <c r="GR856" s="211"/>
      <c r="GS856" s="211"/>
      <c r="GT856" s="211"/>
      <c r="GU856" s="211"/>
      <c r="GV856" s="211"/>
      <c r="GW856" s="211"/>
      <c r="GX856" s="211"/>
      <c r="GY856" s="211"/>
      <c r="GZ856" s="211"/>
      <c r="HA856" s="211"/>
      <c r="HB856" s="211"/>
      <c r="HC856" s="211"/>
      <c r="HD856" s="211"/>
      <c r="HE856" s="211"/>
      <c r="HF856" s="211"/>
      <c r="HG856" s="211"/>
      <c r="HH856" s="211"/>
      <c r="HI856" s="211"/>
      <c r="HJ856" s="211"/>
      <c r="HK856" s="211"/>
      <c r="HL856" s="211"/>
      <c r="HM856" s="211"/>
      <c r="HN856" s="195"/>
      <c r="HO856" s="195"/>
      <c r="HP856" s="195"/>
      <c r="HQ856" s="196"/>
      <c r="HR856" s="196"/>
      <c r="HS856" s="196"/>
      <c r="HT856" s="196"/>
      <c r="HU856" s="196"/>
      <c r="HV856" s="196"/>
    </row>
    <row r="857" ht="15.75" customHeight="1">
      <c r="A857" s="190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GD857" s="211"/>
      <c r="GE857" s="211"/>
      <c r="GF857" s="211"/>
      <c r="GG857" s="211"/>
      <c r="GH857" s="211"/>
      <c r="GI857" s="211"/>
      <c r="GJ857" s="211"/>
      <c r="GK857" s="211"/>
      <c r="GL857" s="211"/>
      <c r="GM857" s="211"/>
      <c r="GN857" s="211"/>
      <c r="GO857" s="211"/>
      <c r="GP857" s="211"/>
      <c r="GQ857" s="211"/>
      <c r="GR857" s="211"/>
      <c r="GS857" s="211"/>
      <c r="GT857" s="211"/>
      <c r="GU857" s="211"/>
      <c r="GV857" s="211"/>
      <c r="GW857" s="211"/>
      <c r="GX857" s="211"/>
      <c r="GY857" s="211"/>
      <c r="GZ857" s="211"/>
      <c r="HA857" s="211"/>
      <c r="HB857" s="211"/>
      <c r="HC857" s="211"/>
      <c r="HD857" s="211"/>
      <c r="HE857" s="211"/>
      <c r="HF857" s="211"/>
      <c r="HG857" s="211"/>
      <c r="HH857" s="211"/>
      <c r="HI857" s="211"/>
      <c r="HJ857" s="211"/>
      <c r="HK857" s="211"/>
      <c r="HL857" s="211"/>
      <c r="HM857" s="211"/>
      <c r="HN857" s="195"/>
      <c r="HO857" s="195"/>
      <c r="HP857" s="195"/>
      <c r="HQ857" s="196"/>
      <c r="HR857" s="196"/>
      <c r="HS857" s="196"/>
      <c r="HT857" s="196"/>
      <c r="HU857" s="196"/>
      <c r="HV857" s="196"/>
    </row>
    <row r="858" ht="15.75" customHeight="1">
      <c r="A858" s="190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GD858" s="211"/>
      <c r="GE858" s="211"/>
      <c r="GF858" s="211"/>
      <c r="GG858" s="211"/>
      <c r="GH858" s="211"/>
      <c r="GI858" s="211"/>
      <c r="GJ858" s="211"/>
      <c r="GK858" s="211"/>
      <c r="GL858" s="211"/>
      <c r="GM858" s="211"/>
      <c r="GN858" s="211"/>
      <c r="GO858" s="211"/>
      <c r="GP858" s="211"/>
      <c r="GQ858" s="211"/>
      <c r="GR858" s="211"/>
      <c r="GS858" s="211"/>
      <c r="GT858" s="211"/>
      <c r="GU858" s="211"/>
      <c r="GV858" s="211"/>
      <c r="GW858" s="211"/>
      <c r="GX858" s="211"/>
      <c r="GY858" s="211"/>
      <c r="GZ858" s="211"/>
      <c r="HA858" s="211"/>
      <c r="HB858" s="211"/>
      <c r="HC858" s="211"/>
      <c r="HD858" s="211"/>
      <c r="HE858" s="211"/>
      <c r="HF858" s="211"/>
      <c r="HG858" s="211"/>
      <c r="HH858" s="211"/>
      <c r="HI858" s="211"/>
      <c r="HJ858" s="211"/>
      <c r="HK858" s="211"/>
      <c r="HL858" s="211"/>
      <c r="HM858" s="211"/>
      <c r="HN858" s="195"/>
      <c r="HO858" s="195"/>
      <c r="HP858" s="195"/>
      <c r="HQ858" s="196"/>
      <c r="HR858" s="196"/>
      <c r="HS858" s="196"/>
      <c r="HT858" s="196"/>
      <c r="HU858" s="196"/>
      <c r="HV858" s="196"/>
    </row>
    <row r="859" ht="15.75" customHeight="1">
      <c r="A859" s="190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GD859" s="211"/>
      <c r="GE859" s="211"/>
      <c r="GF859" s="211"/>
      <c r="GG859" s="211"/>
      <c r="GH859" s="211"/>
      <c r="GI859" s="211"/>
      <c r="GJ859" s="211"/>
      <c r="GK859" s="211"/>
      <c r="GL859" s="211"/>
      <c r="GM859" s="211"/>
      <c r="GN859" s="211"/>
      <c r="GO859" s="211"/>
      <c r="GP859" s="211"/>
      <c r="GQ859" s="211"/>
      <c r="GR859" s="211"/>
      <c r="GS859" s="211"/>
      <c r="GT859" s="211"/>
      <c r="GU859" s="211"/>
      <c r="GV859" s="211"/>
      <c r="GW859" s="211"/>
      <c r="GX859" s="211"/>
      <c r="GY859" s="211"/>
      <c r="GZ859" s="211"/>
      <c r="HA859" s="211"/>
      <c r="HB859" s="211"/>
      <c r="HC859" s="211"/>
      <c r="HD859" s="211"/>
      <c r="HE859" s="211"/>
      <c r="HF859" s="211"/>
      <c r="HG859" s="211"/>
      <c r="HH859" s="211"/>
      <c r="HI859" s="211"/>
      <c r="HJ859" s="211"/>
      <c r="HK859" s="211"/>
      <c r="HL859" s="211"/>
      <c r="HM859" s="211"/>
      <c r="HN859" s="195"/>
      <c r="HO859" s="195"/>
      <c r="HP859" s="195"/>
      <c r="HQ859" s="196"/>
      <c r="HR859" s="196"/>
      <c r="HS859" s="196"/>
      <c r="HT859" s="196"/>
      <c r="HU859" s="196"/>
      <c r="HV859" s="196"/>
    </row>
    <row r="860" ht="15.75" customHeight="1">
      <c r="A860" s="190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GD860" s="211"/>
      <c r="GE860" s="211"/>
      <c r="GF860" s="211"/>
      <c r="GG860" s="211"/>
      <c r="GH860" s="211"/>
      <c r="GI860" s="211"/>
      <c r="GJ860" s="211"/>
      <c r="GK860" s="211"/>
      <c r="GL860" s="211"/>
      <c r="GM860" s="211"/>
      <c r="GN860" s="211"/>
      <c r="GO860" s="211"/>
      <c r="GP860" s="211"/>
      <c r="GQ860" s="211"/>
      <c r="GR860" s="211"/>
      <c r="GS860" s="211"/>
      <c r="GT860" s="211"/>
      <c r="GU860" s="211"/>
      <c r="GV860" s="211"/>
      <c r="GW860" s="211"/>
      <c r="GX860" s="211"/>
      <c r="GY860" s="211"/>
      <c r="GZ860" s="211"/>
      <c r="HA860" s="211"/>
      <c r="HB860" s="211"/>
      <c r="HC860" s="211"/>
      <c r="HD860" s="211"/>
      <c r="HE860" s="211"/>
      <c r="HF860" s="211"/>
      <c r="HG860" s="211"/>
      <c r="HH860" s="211"/>
      <c r="HI860" s="211"/>
      <c r="HJ860" s="211"/>
      <c r="HK860" s="211"/>
      <c r="HL860" s="211"/>
      <c r="HM860" s="211"/>
      <c r="HN860" s="195"/>
      <c r="HO860" s="195"/>
      <c r="HP860" s="195"/>
      <c r="HQ860" s="196"/>
      <c r="HR860" s="196"/>
      <c r="HS860" s="196"/>
      <c r="HT860" s="196"/>
      <c r="HU860" s="196"/>
      <c r="HV860" s="196"/>
    </row>
    <row r="861" ht="15.75" customHeight="1">
      <c r="A861" s="190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GD861" s="211"/>
      <c r="GE861" s="211"/>
      <c r="GF861" s="211"/>
      <c r="GG861" s="211"/>
      <c r="GH861" s="211"/>
      <c r="GI861" s="211"/>
      <c r="GJ861" s="211"/>
      <c r="GK861" s="211"/>
      <c r="GL861" s="211"/>
      <c r="GM861" s="211"/>
      <c r="GN861" s="211"/>
      <c r="GO861" s="211"/>
      <c r="GP861" s="211"/>
      <c r="GQ861" s="211"/>
      <c r="GR861" s="211"/>
      <c r="GS861" s="211"/>
      <c r="GT861" s="211"/>
      <c r="GU861" s="211"/>
      <c r="GV861" s="211"/>
      <c r="GW861" s="211"/>
      <c r="GX861" s="211"/>
      <c r="GY861" s="211"/>
      <c r="GZ861" s="211"/>
      <c r="HA861" s="211"/>
      <c r="HB861" s="211"/>
      <c r="HC861" s="211"/>
      <c r="HD861" s="211"/>
      <c r="HE861" s="211"/>
      <c r="HF861" s="211"/>
      <c r="HG861" s="211"/>
      <c r="HH861" s="211"/>
      <c r="HI861" s="211"/>
      <c r="HJ861" s="211"/>
      <c r="HK861" s="211"/>
      <c r="HL861" s="211"/>
      <c r="HM861" s="211"/>
      <c r="HN861" s="195"/>
      <c r="HO861" s="195"/>
      <c r="HP861" s="195"/>
      <c r="HQ861" s="196"/>
      <c r="HR861" s="196"/>
      <c r="HS861" s="196"/>
      <c r="HT861" s="196"/>
      <c r="HU861" s="196"/>
      <c r="HV861" s="196"/>
    </row>
    <row r="862" ht="15.75" customHeight="1">
      <c r="A862" s="190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GD862" s="211"/>
      <c r="GE862" s="211"/>
      <c r="GF862" s="211"/>
      <c r="GG862" s="211"/>
      <c r="GH862" s="211"/>
      <c r="GI862" s="211"/>
      <c r="GJ862" s="211"/>
      <c r="GK862" s="211"/>
      <c r="GL862" s="211"/>
      <c r="GM862" s="211"/>
      <c r="GN862" s="211"/>
      <c r="GO862" s="211"/>
      <c r="GP862" s="211"/>
      <c r="GQ862" s="211"/>
      <c r="GR862" s="211"/>
      <c r="GS862" s="211"/>
      <c r="GT862" s="211"/>
      <c r="GU862" s="211"/>
      <c r="GV862" s="211"/>
      <c r="GW862" s="211"/>
      <c r="GX862" s="211"/>
      <c r="GY862" s="211"/>
      <c r="GZ862" s="211"/>
      <c r="HA862" s="211"/>
      <c r="HB862" s="211"/>
      <c r="HC862" s="211"/>
      <c r="HD862" s="211"/>
      <c r="HE862" s="211"/>
      <c r="HF862" s="211"/>
      <c r="HG862" s="211"/>
      <c r="HH862" s="211"/>
      <c r="HI862" s="211"/>
      <c r="HJ862" s="211"/>
      <c r="HK862" s="211"/>
      <c r="HL862" s="211"/>
      <c r="HM862" s="211"/>
      <c r="HN862" s="195"/>
      <c r="HO862" s="195"/>
      <c r="HP862" s="195"/>
      <c r="HQ862" s="196"/>
      <c r="HR862" s="196"/>
      <c r="HS862" s="196"/>
      <c r="HT862" s="196"/>
      <c r="HU862" s="196"/>
      <c r="HV862" s="196"/>
    </row>
    <row r="863" ht="15.75" customHeight="1">
      <c r="A863" s="190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GD863" s="211"/>
      <c r="GE863" s="211"/>
      <c r="GF863" s="211"/>
      <c r="GG863" s="211"/>
      <c r="GH863" s="211"/>
      <c r="GI863" s="211"/>
      <c r="GJ863" s="211"/>
      <c r="GK863" s="211"/>
      <c r="GL863" s="211"/>
      <c r="GM863" s="211"/>
      <c r="GN863" s="211"/>
      <c r="GO863" s="211"/>
      <c r="GP863" s="211"/>
      <c r="GQ863" s="211"/>
      <c r="GR863" s="211"/>
      <c r="GS863" s="211"/>
      <c r="GT863" s="211"/>
      <c r="GU863" s="211"/>
      <c r="GV863" s="211"/>
      <c r="GW863" s="211"/>
      <c r="GX863" s="211"/>
      <c r="GY863" s="211"/>
      <c r="GZ863" s="211"/>
      <c r="HA863" s="211"/>
      <c r="HB863" s="211"/>
      <c r="HC863" s="211"/>
      <c r="HD863" s="211"/>
      <c r="HE863" s="211"/>
      <c r="HF863" s="211"/>
      <c r="HG863" s="211"/>
      <c r="HH863" s="211"/>
      <c r="HI863" s="211"/>
      <c r="HJ863" s="211"/>
      <c r="HK863" s="211"/>
      <c r="HL863" s="211"/>
      <c r="HM863" s="211"/>
      <c r="HN863" s="195"/>
      <c r="HO863" s="195"/>
      <c r="HP863" s="195"/>
      <c r="HQ863" s="196"/>
      <c r="HR863" s="196"/>
      <c r="HS863" s="196"/>
      <c r="HT863" s="196"/>
      <c r="HU863" s="196"/>
      <c r="HV863" s="196"/>
    </row>
    <row r="864" ht="15.75" customHeight="1">
      <c r="A864" s="190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GD864" s="211"/>
      <c r="GE864" s="211"/>
      <c r="GF864" s="211"/>
      <c r="GG864" s="211"/>
      <c r="GH864" s="211"/>
      <c r="GI864" s="211"/>
      <c r="GJ864" s="211"/>
      <c r="GK864" s="211"/>
      <c r="GL864" s="211"/>
      <c r="GM864" s="211"/>
      <c r="GN864" s="211"/>
      <c r="GO864" s="211"/>
      <c r="GP864" s="211"/>
      <c r="GQ864" s="211"/>
      <c r="GR864" s="211"/>
      <c r="GS864" s="211"/>
      <c r="GT864" s="211"/>
      <c r="GU864" s="211"/>
      <c r="GV864" s="211"/>
      <c r="GW864" s="211"/>
      <c r="GX864" s="211"/>
      <c r="GY864" s="211"/>
      <c r="GZ864" s="211"/>
      <c r="HA864" s="211"/>
      <c r="HB864" s="211"/>
      <c r="HC864" s="211"/>
      <c r="HD864" s="211"/>
      <c r="HE864" s="211"/>
      <c r="HF864" s="211"/>
      <c r="HG864" s="211"/>
      <c r="HH864" s="211"/>
      <c r="HI864" s="211"/>
      <c r="HJ864" s="211"/>
      <c r="HK864" s="211"/>
      <c r="HL864" s="211"/>
      <c r="HM864" s="211"/>
      <c r="HN864" s="195"/>
      <c r="HO864" s="195"/>
      <c r="HP864" s="195"/>
      <c r="HQ864" s="196"/>
      <c r="HR864" s="196"/>
      <c r="HS864" s="196"/>
      <c r="HT864" s="196"/>
      <c r="HU864" s="196"/>
      <c r="HV864" s="196"/>
    </row>
    <row r="865" ht="15.75" customHeight="1">
      <c r="A865" s="190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GD865" s="211"/>
      <c r="GE865" s="211"/>
      <c r="GF865" s="211"/>
      <c r="GG865" s="211"/>
      <c r="GH865" s="211"/>
      <c r="GI865" s="211"/>
      <c r="GJ865" s="211"/>
      <c r="GK865" s="211"/>
      <c r="GL865" s="211"/>
      <c r="GM865" s="211"/>
      <c r="GN865" s="211"/>
      <c r="GO865" s="211"/>
      <c r="GP865" s="211"/>
      <c r="GQ865" s="211"/>
      <c r="GR865" s="211"/>
      <c r="GS865" s="211"/>
      <c r="GT865" s="211"/>
      <c r="GU865" s="211"/>
      <c r="GV865" s="211"/>
      <c r="GW865" s="211"/>
      <c r="GX865" s="211"/>
      <c r="GY865" s="211"/>
      <c r="GZ865" s="211"/>
      <c r="HA865" s="211"/>
      <c r="HB865" s="211"/>
      <c r="HC865" s="211"/>
      <c r="HD865" s="211"/>
      <c r="HE865" s="211"/>
      <c r="HF865" s="211"/>
      <c r="HG865" s="211"/>
      <c r="HH865" s="211"/>
      <c r="HI865" s="211"/>
      <c r="HJ865" s="211"/>
      <c r="HK865" s="211"/>
      <c r="HL865" s="211"/>
      <c r="HM865" s="211"/>
      <c r="HN865" s="195"/>
      <c r="HO865" s="195"/>
      <c r="HP865" s="195"/>
      <c r="HQ865" s="196"/>
      <c r="HR865" s="196"/>
      <c r="HS865" s="196"/>
      <c r="HT865" s="196"/>
      <c r="HU865" s="196"/>
      <c r="HV865" s="196"/>
    </row>
    <row r="866" ht="15.75" customHeight="1">
      <c r="A866" s="190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GD866" s="211"/>
      <c r="GE866" s="211"/>
      <c r="GF866" s="211"/>
      <c r="GG866" s="211"/>
      <c r="GH866" s="211"/>
      <c r="GI866" s="211"/>
      <c r="GJ866" s="211"/>
      <c r="GK866" s="211"/>
      <c r="GL866" s="211"/>
      <c r="GM866" s="211"/>
      <c r="GN866" s="211"/>
      <c r="GO866" s="211"/>
      <c r="GP866" s="211"/>
      <c r="GQ866" s="211"/>
      <c r="GR866" s="211"/>
      <c r="GS866" s="211"/>
      <c r="GT866" s="211"/>
      <c r="GU866" s="211"/>
      <c r="GV866" s="211"/>
      <c r="GW866" s="211"/>
      <c r="GX866" s="211"/>
      <c r="GY866" s="211"/>
      <c r="GZ866" s="211"/>
      <c r="HA866" s="211"/>
      <c r="HB866" s="211"/>
      <c r="HC866" s="211"/>
      <c r="HD866" s="211"/>
      <c r="HE866" s="211"/>
      <c r="HF866" s="211"/>
      <c r="HG866" s="211"/>
      <c r="HH866" s="211"/>
      <c r="HI866" s="211"/>
      <c r="HJ866" s="211"/>
      <c r="HK866" s="211"/>
      <c r="HL866" s="211"/>
      <c r="HM866" s="211"/>
      <c r="HN866" s="195"/>
      <c r="HO866" s="195"/>
      <c r="HP866" s="195"/>
      <c r="HQ866" s="196"/>
      <c r="HR866" s="196"/>
      <c r="HS866" s="196"/>
      <c r="HT866" s="196"/>
      <c r="HU866" s="196"/>
      <c r="HV866" s="196"/>
    </row>
    <row r="867" ht="15.75" customHeight="1">
      <c r="A867" s="190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GD867" s="211"/>
      <c r="GE867" s="211"/>
      <c r="GF867" s="211"/>
      <c r="GG867" s="211"/>
      <c r="GH867" s="211"/>
      <c r="GI867" s="211"/>
      <c r="GJ867" s="211"/>
      <c r="GK867" s="211"/>
      <c r="GL867" s="211"/>
      <c r="GM867" s="211"/>
      <c r="GN867" s="211"/>
      <c r="GO867" s="211"/>
      <c r="GP867" s="211"/>
      <c r="GQ867" s="211"/>
      <c r="GR867" s="211"/>
      <c r="GS867" s="211"/>
      <c r="GT867" s="211"/>
      <c r="GU867" s="211"/>
      <c r="GV867" s="211"/>
      <c r="GW867" s="211"/>
      <c r="GX867" s="211"/>
      <c r="GY867" s="211"/>
      <c r="GZ867" s="211"/>
      <c r="HA867" s="211"/>
      <c r="HB867" s="211"/>
      <c r="HC867" s="211"/>
      <c r="HD867" s="211"/>
      <c r="HE867" s="211"/>
      <c r="HF867" s="211"/>
      <c r="HG867" s="211"/>
      <c r="HH867" s="211"/>
      <c r="HI867" s="211"/>
      <c r="HJ867" s="211"/>
      <c r="HK867" s="211"/>
      <c r="HL867" s="211"/>
      <c r="HM867" s="211"/>
      <c r="HN867" s="195"/>
      <c r="HO867" s="195"/>
      <c r="HP867" s="195"/>
      <c r="HQ867" s="196"/>
      <c r="HR867" s="196"/>
      <c r="HS867" s="196"/>
      <c r="HT867" s="196"/>
      <c r="HU867" s="196"/>
      <c r="HV867" s="196"/>
    </row>
    <row r="868" ht="15.75" customHeight="1">
      <c r="A868" s="190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GD868" s="211"/>
      <c r="GE868" s="211"/>
      <c r="GF868" s="211"/>
      <c r="GG868" s="211"/>
      <c r="GH868" s="211"/>
      <c r="GI868" s="211"/>
      <c r="GJ868" s="211"/>
      <c r="GK868" s="211"/>
      <c r="GL868" s="211"/>
      <c r="GM868" s="211"/>
      <c r="GN868" s="211"/>
      <c r="GO868" s="211"/>
      <c r="GP868" s="211"/>
      <c r="GQ868" s="211"/>
      <c r="GR868" s="211"/>
      <c r="GS868" s="211"/>
      <c r="GT868" s="211"/>
      <c r="GU868" s="211"/>
      <c r="GV868" s="211"/>
      <c r="GW868" s="211"/>
      <c r="GX868" s="211"/>
      <c r="GY868" s="211"/>
      <c r="GZ868" s="211"/>
      <c r="HA868" s="211"/>
      <c r="HB868" s="211"/>
      <c r="HC868" s="211"/>
      <c r="HD868" s="211"/>
      <c r="HE868" s="211"/>
      <c r="HF868" s="211"/>
      <c r="HG868" s="211"/>
      <c r="HH868" s="211"/>
      <c r="HI868" s="211"/>
      <c r="HJ868" s="211"/>
      <c r="HK868" s="211"/>
      <c r="HL868" s="211"/>
      <c r="HM868" s="211"/>
      <c r="HN868" s="195"/>
      <c r="HO868" s="195"/>
      <c r="HP868" s="195"/>
      <c r="HQ868" s="196"/>
      <c r="HR868" s="196"/>
      <c r="HS868" s="196"/>
      <c r="HT868" s="196"/>
      <c r="HU868" s="196"/>
      <c r="HV868" s="196"/>
    </row>
    <row r="869" ht="15.75" customHeight="1">
      <c r="A869" s="190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GD869" s="211"/>
      <c r="GE869" s="211"/>
      <c r="GF869" s="211"/>
      <c r="GG869" s="211"/>
      <c r="GH869" s="211"/>
      <c r="GI869" s="211"/>
      <c r="GJ869" s="211"/>
      <c r="GK869" s="211"/>
      <c r="GL869" s="211"/>
      <c r="GM869" s="211"/>
      <c r="GN869" s="211"/>
      <c r="GO869" s="211"/>
      <c r="GP869" s="211"/>
      <c r="GQ869" s="211"/>
      <c r="GR869" s="211"/>
      <c r="GS869" s="211"/>
      <c r="GT869" s="211"/>
      <c r="GU869" s="211"/>
      <c r="GV869" s="211"/>
      <c r="GW869" s="211"/>
      <c r="GX869" s="211"/>
      <c r="GY869" s="211"/>
      <c r="GZ869" s="211"/>
      <c r="HA869" s="211"/>
      <c r="HB869" s="211"/>
      <c r="HC869" s="211"/>
      <c r="HD869" s="211"/>
      <c r="HE869" s="211"/>
      <c r="HF869" s="211"/>
      <c r="HG869" s="211"/>
      <c r="HH869" s="211"/>
      <c r="HI869" s="211"/>
      <c r="HJ869" s="211"/>
      <c r="HK869" s="211"/>
      <c r="HL869" s="211"/>
      <c r="HM869" s="211"/>
      <c r="HN869" s="195"/>
      <c r="HO869" s="195"/>
      <c r="HP869" s="195"/>
      <c r="HQ869" s="196"/>
      <c r="HR869" s="196"/>
      <c r="HS869" s="196"/>
      <c r="HT869" s="196"/>
      <c r="HU869" s="196"/>
      <c r="HV869" s="196"/>
    </row>
    <row r="870" ht="15.75" customHeight="1">
      <c r="A870" s="190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GD870" s="211"/>
      <c r="GE870" s="211"/>
      <c r="GF870" s="211"/>
      <c r="GG870" s="211"/>
      <c r="GH870" s="211"/>
      <c r="GI870" s="211"/>
      <c r="GJ870" s="211"/>
      <c r="GK870" s="211"/>
      <c r="GL870" s="211"/>
      <c r="GM870" s="211"/>
      <c r="GN870" s="211"/>
      <c r="GO870" s="211"/>
      <c r="GP870" s="211"/>
      <c r="GQ870" s="211"/>
      <c r="GR870" s="211"/>
      <c r="GS870" s="211"/>
      <c r="GT870" s="211"/>
      <c r="GU870" s="211"/>
      <c r="GV870" s="211"/>
      <c r="GW870" s="211"/>
      <c r="GX870" s="211"/>
      <c r="GY870" s="211"/>
      <c r="GZ870" s="211"/>
      <c r="HA870" s="211"/>
      <c r="HB870" s="211"/>
      <c r="HC870" s="211"/>
      <c r="HD870" s="211"/>
      <c r="HE870" s="211"/>
      <c r="HF870" s="211"/>
      <c r="HG870" s="211"/>
      <c r="HH870" s="211"/>
      <c r="HI870" s="211"/>
      <c r="HJ870" s="211"/>
      <c r="HK870" s="211"/>
      <c r="HL870" s="211"/>
      <c r="HM870" s="211"/>
      <c r="HN870" s="195"/>
      <c r="HO870" s="195"/>
      <c r="HP870" s="195"/>
      <c r="HQ870" s="196"/>
      <c r="HR870" s="196"/>
      <c r="HS870" s="196"/>
      <c r="HT870" s="196"/>
      <c r="HU870" s="196"/>
      <c r="HV870" s="196"/>
    </row>
    <row r="871" ht="15.75" customHeight="1">
      <c r="A871" s="190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GD871" s="211"/>
      <c r="GE871" s="211"/>
      <c r="GF871" s="211"/>
      <c r="GG871" s="211"/>
      <c r="GH871" s="211"/>
      <c r="GI871" s="211"/>
      <c r="GJ871" s="211"/>
      <c r="GK871" s="211"/>
      <c r="GL871" s="211"/>
      <c r="GM871" s="211"/>
      <c r="GN871" s="211"/>
      <c r="GO871" s="211"/>
      <c r="GP871" s="211"/>
      <c r="GQ871" s="211"/>
      <c r="GR871" s="211"/>
      <c r="GS871" s="211"/>
      <c r="GT871" s="211"/>
      <c r="GU871" s="211"/>
      <c r="GV871" s="211"/>
      <c r="GW871" s="211"/>
      <c r="GX871" s="211"/>
      <c r="GY871" s="211"/>
      <c r="GZ871" s="211"/>
      <c r="HA871" s="211"/>
      <c r="HB871" s="211"/>
      <c r="HC871" s="211"/>
      <c r="HD871" s="211"/>
      <c r="HE871" s="211"/>
      <c r="HF871" s="211"/>
      <c r="HG871" s="211"/>
      <c r="HH871" s="211"/>
      <c r="HI871" s="211"/>
      <c r="HJ871" s="211"/>
      <c r="HK871" s="211"/>
      <c r="HL871" s="211"/>
      <c r="HM871" s="211"/>
      <c r="HN871" s="195"/>
      <c r="HO871" s="195"/>
      <c r="HP871" s="195"/>
      <c r="HQ871" s="196"/>
      <c r="HR871" s="196"/>
      <c r="HS871" s="196"/>
      <c r="HT871" s="196"/>
      <c r="HU871" s="196"/>
      <c r="HV871" s="196"/>
    </row>
    <row r="872" ht="15.75" customHeight="1">
      <c r="A872" s="190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GD872" s="211"/>
      <c r="GE872" s="211"/>
      <c r="GF872" s="211"/>
      <c r="GG872" s="211"/>
      <c r="GH872" s="211"/>
      <c r="GI872" s="211"/>
      <c r="GJ872" s="211"/>
      <c r="GK872" s="211"/>
      <c r="GL872" s="211"/>
      <c r="GM872" s="211"/>
      <c r="GN872" s="211"/>
      <c r="GO872" s="211"/>
      <c r="GP872" s="211"/>
      <c r="GQ872" s="211"/>
      <c r="GR872" s="211"/>
      <c r="GS872" s="211"/>
      <c r="GT872" s="211"/>
      <c r="GU872" s="211"/>
      <c r="GV872" s="211"/>
      <c r="GW872" s="211"/>
      <c r="GX872" s="211"/>
      <c r="GY872" s="211"/>
      <c r="GZ872" s="211"/>
      <c r="HA872" s="211"/>
      <c r="HB872" s="211"/>
      <c r="HC872" s="211"/>
      <c r="HD872" s="211"/>
      <c r="HE872" s="211"/>
      <c r="HF872" s="211"/>
      <c r="HG872" s="211"/>
      <c r="HH872" s="211"/>
      <c r="HI872" s="211"/>
      <c r="HJ872" s="211"/>
      <c r="HK872" s="211"/>
      <c r="HL872" s="211"/>
      <c r="HM872" s="211"/>
      <c r="HN872" s="195"/>
      <c r="HO872" s="195"/>
      <c r="HP872" s="195"/>
      <c r="HQ872" s="196"/>
      <c r="HR872" s="196"/>
      <c r="HS872" s="196"/>
      <c r="HT872" s="196"/>
      <c r="HU872" s="196"/>
      <c r="HV872" s="196"/>
    </row>
    <row r="873" ht="15.75" customHeight="1">
      <c r="A873" s="190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GD873" s="211"/>
      <c r="GE873" s="211"/>
      <c r="GF873" s="211"/>
      <c r="GG873" s="211"/>
      <c r="GH873" s="211"/>
      <c r="GI873" s="211"/>
      <c r="GJ873" s="211"/>
      <c r="GK873" s="211"/>
      <c r="GL873" s="211"/>
      <c r="GM873" s="211"/>
      <c r="GN873" s="211"/>
      <c r="GO873" s="211"/>
      <c r="GP873" s="211"/>
      <c r="GQ873" s="211"/>
      <c r="GR873" s="211"/>
      <c r="GS873" s="211"/>
      <c r="GT873" s="211"/>
      <c r="GU873" s="211"/>
      <c r="GV873" s="211"/>
      <c r="GW873" s="211"/>
      <c r="GX873" s="211"/>
      <c r="GY873" s="211"/>
      <c r="GZ873" s="211"/>
      <c r="HA873" s="211"/>
      <c r="HB873" s="211"/>
      <c r="HC873" s="211"/>
      <c r="HD873" s="211"/>
      <c r="HE873" s="211"/>
      <c r="HF873" s="211"/>
      <c r="HG873" s="211"/>
      <c r="HH873" s="211"/>
      <c r="HI873" s="211"/>
      <c r="HJ873" s="211"/>
      <c r="HK873" s="211"/>
      <c r="HL873" s="211"/>
      <c r="HM873" s="211"/>
      <c r="HN873" s="195"/>
      <c r="HO873" s="195"/>
      <c r="HP873" s="195"/>
      <c r="HQ873" s="196"/>
      <c r="HR873" s="196"/>
      <c r="HS873" s="196"/>
      <c r="HT873" s="196"/>
      <c r="HU873" s="196"/>
      <c r="HV873" s="196"/>
    </row>
    <row r="874" ht="15.75" customHeight="1">
      <c r="A874" s="190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GD874" s="211"/>
      <c r="GE874" s="211"/>
      <c r="GF874" s="211"/>
      <c r="GG874" s="211"/>
      <c r="GH874" s="211"/>
      <c r="GI874" s="211"/>
      <c r="GJ874" s="211"/>
      <c r="GK874" s="211"/>
      <c r="GL874" s="211"/>
      <c r="GM874" s="211"/>
      <c r="GN874" s="211"/>
      <c r="GO874" s="211"/>
      <c r="GP874" s="211"/>
      <c r="GQ874" s="211"/>
      <c r="GR874" s="211"/>
      <c r="GS874" s="211"/>
      <c r="GT874" s="211"/>
      <c r="GU874" s="211"/>
      <c r="GV874" s="211"/>
      <c r="GW874" s="211"/>
      <c r="GX874" s="211"/>
      <c r="GY874" s="211"/>
      <c r="GZ874" s="211"/>
      <c r="HA874" s="211"/>
      <c r="HB874" s="211"/>
      <c r="HC874" s="211"/>
      <c r="HD874" s="211"/>
      <c r="HE874" s="211"/>
      <c r="HF874" s="211"/>
      <c r="HG874" s="211"/>
      <c r="HH874" s="211"/>
      <c r="HI874" s="211"/>
      <c r="HJ874" s="211"/>
      <c r="HK874" s="211"/>
      <c r="HL874" s="211"/>
      <c r="HM874" s="211"/>
      <c r="HN874" s="195"/>
      <c r="HO874" s="195"/>
      <c r="HP874" s="195"/>
      <c r="HQ874" s="196"/>
      <c r="HR874" s="196"/>
      <c r="HS874" s="196"/>
      <c r="HT874" s="196"/>
      <c r="HU874" s="196"/>
      <c r="HV874" s="196"/>
    </row>
    <row r="875" ht="15.75" customHeight="1">
      <c r="A875" s="190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GD875" s="211"/>
      <c r="GE875" s="211"/>
      <c r="GF875" s="211"/>
      <c r="GG875" s="211"/>
      <c r="GH875" s="211"/>
      <c r="GI875" s="211"/>
      <c r="GJ875" s="211"/>
      <c r="GK875" s="211"/>
      <c r="GL875" s="211"/>
      <c r="GM875" s="211"/>
      <c r="GN875" s="211"/>
      <c r="GO875" s="211"/>
      <c r="GP875" s="211"/>
      <c r="GQ875" s="211"/>
      <c r="GR875" s="211"/>
      <c r="GS875" s="211"/>
      <c r="GT875" s="211"/>
      <c r="GU875" s="211"/>
      <c r="GV875" s="211"/>
      <c r="GW875" s="211"/>
      <c r="GX875" s="211"/>
      <c r="GY875" s="211"/>
      <c r="GZ875" s="211"/>
      <c r="HA875" s="211"/>
      <c r="HB875" s="211"/>
      <c r="HC875" s="211"/>
      <c r="HD875" s="211"/>
      <c r="HE875" s="211"/>
      <c r="HF875" s="211"/>
      <c r="HG875" s="211"/>
      <c r="HH875" s="211"/>
      <c r="HI875" s="211"/>
      <c r="HJ875" s="211"/>
      <c r="HK875" s="211"/>
      <c r="HL875" s="211"/>
      <c r="HM875" s="211"/>
      <c r="HN875" s="195"/>
      <c r="HO875" s="195"/>
      <c r="HP875" s="195"/>
      <c r="HQ875" s="196"/>
      <c r="HR875" s="196"/>
      <c r="HS875" s="196"/>
      <c r="HT875" s="196"/>
      <c r="HU875" s="196"/>
      <c r="HV875" s="196"/>
    </row>
    <row r="876" ht="15.75" customHeight="1">
      <c r="A876" s="190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GD876" s="211"/>
      <c r="GE876" s="211"/>
      <c r="GF876" s="211"/>
      <c r="GG876" s="211"/>
      <c r="GH876" s="211"/>
      <c r="GI876" s="211"/>
      <c r="GJ876" s="211"/>
      <c r="GK876" s="211"/>
      <c r="GL876" s="211"/>
      <c r="GM876" s="211"/>
      <c r="GN876" s="211"/>
      <c r="GO876" s="211"/>
      <c r="GP876" s="211"/>
      <c r="GQ876" s="211"/>
      <c r="GR876" s="211"/>
      <c r="GS876" s="211"/>
      <c r="GT876" s="211"/>
      <c r="GU876" s="211"/>
      <c r="GV876" s="211"/>
      <c r="GW876" s="211"/>
      <c r="GX876" s="211"/>
      <c r="GY876" s="211"/>
      <c r="GZ876" s="211"/>
      <c r="HA876" s="211"/>
      <c r="HB876" s="211"/>
      <c r="HC876" s="211"/>
      <c r="HD876" s="211"/>
      <c r="HE876" s="211"/>
      <c r="HF876" s="211"/>
      <c r="HG876" s="211"/>
      <c r="HH876" s="211"/>
      <c r="HI876" s="211"/>
      <c r="HJ876" s="211"/>
      <c r="HK876" s="211"/>
      <c r="HL876" s="211"/>
      <c r="HM876" s="211"/>
      <c r="HN876" s="195"/>
      <c r="HO876" s="195"/>
      <c r="HP876" s="195"/>
      <c r="HQ876" s="196"/>
      <c r="HR876" s="196"/>
      <c r="HS876" s="196"/>
      <c r="HT876" s="196"/>
      <c r="HU876" s="196"/>
      <c r="HV876" s="196"/>
    </row>
    <row r="877" ht="15.75" customHeight="1">
      <c r="A877" s="190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GD877" s="211"/>
      <c r="GE877" s="211"/>
      <c r="GF877" s="211"/>
      <c r="GG877" s="211"/>
      <c r="GH877" s="211"/>
      <c r="GI877" s="211"/>
      <c r="GJ877" s="211"/>
      <c r="GK877" s="211"/>
      <c r="GL877" s="211"/>
      <c r="GM877" s="211"/>
      <c r="GN877" s="211"/>
      <c r="GO877" s="211"/>
      <c r="GP877" s="211"/>
      <c r="GQ877" s="211"/>
      <c r="GR877" s="211"/>
      <c r="GS877" s="211"/>
      <c r="GT877" s="211"/>
      <c r="GU877" s="211"/>
      <c r="GV877" s="211"/>
      <c r="GW877" s="211"/>
      <c r="GX877" s="211"/>
      <c r="GY877" s="211"/>
      <c r="GZ877" s="211"/>
      <c r="HA877" s="211"/>
      <c r="HB877" s="211"/>
      <c r="HC877" s="211"/>
      <c r="HD877" s="211"/>
      <c r="HE877" s="211"/>
      <c r="HF877" s="211"/>
      <c r="HG877" s="211"/>
      <c r="HH877" s="211"/>
      <c r="HI877" s="211"/>
      <c r="HJ877" s="211"/>
      <c r="HK877" s="211"/>
      <c r="HL877" s="211"/>
      <c r="HM877" s="211"/>
      <c r="HN877" s="195"/>
      <c r="HO877" s="195"/>
      <c r="HP877" s="195"/>
      <c r="HQ877" s="196"/>
      <c r="HR877" s="196"/>
      <c r="HS877" s="196"/>
      <c r="HT877" s="196"/>
      <c r="HU877" s="196"/>
      <c r="HV877" s="196"/>
    </row>
    <row r="878" ht="15.75" customHeight="1">
      <c r="A878" s="190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GD878" s="211"/>
      <c r="GE878" s="211"/>
      <c r="GF878" s="211"/>
      <c r="GG878" s="211"/>
      <c r="GH878" s="211"/>
      <c r="GI878" s="211"/>
      <c r="GJ878" s="211"/>
      <c r="GK878" s="211"/>
      <c r="GL878" s="211"/>
      <c r="GM878" s="211"/>
      <c r="GN878" s="211"/>
      <c r="GO878" s="211"/>
      <c r="GP878" s="211"/>
      <c r="GQ878" s="211"/>
      <c r="GR878" s="211"/>
      <c r="GS878" s="211"/>
      <c r="GT878" s="211"/>
      <c r="GU878" s="211"/>
      <c r="GV878" s="211"/>
      <c r="GW878" s="211"/>
      <c r="GX878" s="211"/>
      <c r="GY878" s="211"/>
      <c r="GZ878" s="211"/>
      <c r="HA878" s="211"/>
      <c r="HB878" s="211"/>
      <c r="HC878" s="211"/>
      <c r="HD878" s="211"/>
      <c r="HE878" s="211"/>
      <c r="HF878" s="211"/>
      <c r="HG878" s="211"/>
      <c r="HH878" s="211"/>
      <c r="HI878" s="211"/>
      <c r="HJ878" s="211"/>
      <c r="HK878" s="211"/>
      <c r="HL878" s="211"/>
      <c r="HM878" s="211"/>
      <c r="HN878" s="195"/>
      <c r="HO878" s="195"/>
      <c r="HP878" s="195"/>
      <c r="HQ878" s="196"/>
      <c r="HR878" s="196"/>
      <c r="HS878" s="196"/>
      <c r="HT878" s="196"/>
      <c r="HU878" s="196"/>
      <c r="HV878" s="196"/>
    </row>
    <row r="879" ht="15.75" customHeight="1">
      <c r="A879" s="190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GD879" s="211"/>
      <c r="GE879" s="211"/>
      <c r="GF879" s="211"/>
      <c r="GG879" s="211"/>
      <c r="GH879" s="211"/>
      <c r="GI879" s="211"/>
      <c r="GJ879" s="211"/>
      <c r="GK879" s="211"/>
      <c r="GL879" s="211"/>
      <c r="GM879" s="211"/>
      <c r="GN879" s="211"/>
      <c r="GO879" s="211"/>
      <c r="GP879" s="211"/>
      <c r="GQ879" s="211"/>
      <c r="GR879" s="211"/>
      <c r="GS879" s="211"/>
      <c r="GT879" s="211"/>
      <c r="GU879" s="211"/>
      <c r="GV879" s="211"/>
      <c r="GW879" s="211"/>
      <c r="GX879" s="211"/>
      <c r="GY879" s="211"/>
      <c r="GZ879" s="211"/>
      <c r="HA879" s="211"/>
      <c r="HB879" s="211"/>
      <c r="HC879" s="211"/>
      <c r="HD879" s="211"/>
      <c r="HE879" s="211"/>
      <c r="HF879" s="211"/>
      <c r="HG879" s="211"/>
      <c r="HH879" s="211"/>
      <c r="HI879" s="211"/>
      <c r="HJ879" s="211"/>
      <c r="HK879" s="211"/>
      <c r="HL879" s="211"/>
      <c r="HM879" s="211"/>
      <c r="HN879" s="195"/>
      <c r="HO879" s="195"/>
      <c r="HP879" s="195"/>
      <c r="HQ879" s="196"/>
      <c r="HR879" s="196"/>
      <c r="HS879" s="196"/>
      <c r="HT879" s="196"/>
      <c r="HU879" s="196"/>
      <c r="HV879" s="196"/>
    </row>
    <row r="880" ht="15.75" customHeight="1">
      <c r="A880" s="190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GD880" s="211"/>
      <c r="GE880" s="211"/>
      <c r="GF880" s="211"/>
      <c r="GG880" s="211"/>
      <c r="GH880" s="211"/>
      <c r="GI880" s="211"/>
      <c r="GJ880" s="211"/>
      <c r="GK880" s="211"/>
      <c r="GL880" s="211"/>
      <c r="GM880" s="211"/>
      <c r="GN880" s="211"/>
      <c r="GO880" s="211"/>
      <c r="GP880" s="211"/>
      <c r="GQ880" s="211"/>
      <c r="GR880" s="211"/>
      <c r="GS880" s="211"/>
      <c r="GT880" s="211"/>
      <c r="GU880" s="211"/>
      <c r="GV880" s="211"/>
      <c r="GW880" s="211"/>
      <c r="GX880" s="211"/>
      <c r="GY880" s="211"/>
      <c r="GZ880" s="211"/>
      <c r="HA880" s="211"/>
      <c r="HB880" s="211"/>
      <c r="HC880" s="211"/>
      <c r="HD880" s="211"/>
      <c r="HE880" s="211"/>
      <c r="HF880" s="211"/>
      <c r="HG880" s="211"/>
      <c r="HH880" s="211"/>
      <c r="HI880" s="211"/>
      <c r="HJ880" s="211"/>
      <c r="HK880" s="211"/>
      <c r="HL880" s="211"/>
      <c r="HM880" s="211"/>
      <c r="HN880" s="195"/>
      <c r="HO880" s="195"/>
      <c r="HP880" s="195"/>
      <c r="HQ880" s="196"/>
      <c r="HR880" s="196"/>
      <c r="HS880" s="196"/>
      <c r="HT880" s="196"/>
      <c r="HU880" s="196"/>
      <c r="HV880" s="196"/>
    </row>
    <row r="881" ht="15.75" customHeight="1">
      <c r="A881" s="190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GD881" s="211"/>
      <c r="GE881" s="211"/>
      <c r="GF881" s="211"/>
      <c r="GG881" s="211"/>
      <c r="GH881" s="211"/>
      <c r="GI881" s="211"/>
      <c r="GJ881" s="211"/>
      <c r="GK881" s="211"/>
      <c r="GL881" s="211"/>
      <c r="GM881" s="211"/>
      <c r="GN881" s="211"/>
      <c r="GO881" s="211"/>
      <c r="GP881" s="211"/>
      <c r="GQ881" s="211"/>
      <c r="GR881" s="211"/>
      <c r="GS881" s="211"/>
      <c r="GT881" s="211"/>
      <c r="GU881" s="211"/>
      <c r="GV881" s="211"/>
      <c r="GW881" s="211"/>
      <c r="GX881" s="211"/>
      <c r="GY881" s="211"/>
      <c r="GZ881" s="211"/>
      <c r="HA881" s="211"/>
      <c r="HB881" s="211"/>
      <c r="HC881" s="211"/>
      <c r="HD881" s="211"/>
      <c r="HE881" s="211"/>
      <c r="HF881" s="211"/>
      <c r="HG881" s="211"/>
      <c r="HH881" s="211"/>
      <c r="HI881" s="211"/>
      <c r="HJ881" s="211"/>
      <c r="HK881" s="211"/>
      <c r="HL881" s="211"/>
      <c r="HM881" s="211"/>
      <c r="HN881" s="195"/>
      <c r="HO881" s="195"/>
      <c r="HP881" s="195"/>
      <c r="HQ881" s="196"/>
      <c r="HR881" s="196"/>
      <c r="HS881" s="196"/>
      <c r="HT881" s="196"/>
      <c r="HU881" s="196"/>
      <c r="HV881" s="196"/>
    </row>
    <row r="882" ht="15.75" customHeight="1">
      <c r="A882" s="190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GD882" s="211"/>
      <c r="GE882" s="211"/>
      <c r="GF882" s="211"/>
      <c r="GG882" s="211"/>
      <c r="GH882" s="211"/>
      <c r="GI882" s="211"/>
      <c r="GJ882" s="211"/>
      <c r="GK882" s="211"/>
      <c r="GL882" s="211"/>
      <c r="GM882" s="211"/>
      <c r="GN882" s="211"/>
      <c r="GO882" s="211"/>
      <c r="GP882" s="211"/>
      <c r="GQ882" s="211"/>
      <c r="GR882" s="211"/>
      <c r="GS882" s="211"/>
      <c r="GT882" s="211"/>
      <c r="GU882" s="211"/>
      <c r="GV882" s="211"/>
      <c r="GW882" s="211"/>
      <c r="GX882" s="211"/>
      <c r="GY882" s="211"/>
      <c r="GZ882" s="211"/>
      <c r="HA882" s="211"/>
      <c r="HB882" s="211"/>
      <c r="HC882" s="211"/>
      <c r="HD882" s="211"/>
      <c r="HE882" s="211"/>
      <c r="HF882" s="211"/>
      <c r="HG882" s="211"/>
      <c r="HH882" s="211"/>
      <c r="HI882" s="211"/>
      <c r="HJ882" s="211"/>
      <c r="HK882" s="211"/>
      <c r="HL882" s="211"/>
      <c r="HM882" s="211"/>
      <c r="HN882" s="195"/>
      <c r="HO882" s="195"/>
      <c r="HP882" s="195"/>
      <c r="HQ882" s="196"/>
      <c r="HR882" s="196"/>
      <c r="HS882" s="196"/>
      <c r="HT882" s="196"/>
      <c r="HU882" s="196"/>
      <c r="HV882" s="196"/>
    </row>
    <row r="883" ht="15.75" customHeight="1">
      <c r="A883" s="190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GD883" s="211"/>
      <c r="GE883" s="211"/>
      <c r="GF883" s="211"/>
      <c r="GG883" s="211"/>
      <c r="GH883" s="211"/>
      <c r="GI883" s="211"/>
      <c r="GJ883" s="211"/>
      <c r="GK883" s="211"/>
      <c r="GL883" s="211"/>
      <c r="GM883" s="211"/>
      <c r="GN883" s="211"/>
      <c r="GO883" s="211"/>
      <c r="GP883" s="211"/>
      <c r="GQ883" s="211"/>
      <c r="GR883" s="211"/>
      <c r="GS883" s="211"/>
      <c r="GT883" s="211"/>
      <c r="GU883" s="211"/>
      <c r="GV883" s="211"/>
      <c r="GW883" s="211"/>
      <c r="GX883" s="211"/>
      <c r="GY883" s="211"/>
      <c r="GZ883" s="211"/>
      <c r="HA883" s="211"/>
      <c r="HB883" s="211"/>
      <c r="HC883" s="211"/>
      <c r="HD883" s="211"/>
      <c r="HE883" s="211"/>
      <c r="HF883" s="211"/>
      <c r="HG883" s="211"/>
      <c r="HH883" s="211"/>
      <c r="HI883" s="211"/>
      <c r="HJ883" s="211"/>
      <c r="HK883" s="211"/>
      <c r="HL883" s="211"/>
      <c r="HM883" s="211"/>
      <c r="HN883" s="195"/>
      <c r="HO883" s="195"/>
      <c r="HP883" s="195"/>
      <c r="HQ883" s="196"/>
      <c r="HR883" s="196"/>
      <c r="HS883" s="196"/>
      <c r="HT883" s="196"/>
      <c r="HU883" s="196"/>
      <c r="HV883" s="196"/>
    </row>
    <row r="884" ht="15.75" customHeight="1">
      <c r="A884" s="190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GD884" s="211"/>
      <c r="GE884" s="211"/>
      <c r="GF884" s="211"/>
      <c r="GG884" s="211"/>
      <c r="GH884" s="211"/>
      <c r="GI884" s="211"/>
      <c r="GJ884" s="211"/>
      <c r="GK884" s="211"/>
      <c r="GL884" s="211"/>
      <c r="GM884" s="211"/>
      <c r="GN884" s="211"/>
      <c r="GO884" s="211"/>
      <c r="GP884" s="211"/>
      <c r="GQ884" s="211"/>
      <c r="GR884" s="211"/>
      <c r="GS884" s="211"/>
      <c r="GT884" s="211"/>
      <c r="GU884" s="211"/>
      <c r="GV884" s="211"/>
      <c r="GW884" s="211"/>
      <c r="GX884" s="211"/>
      <c r="GY884" s="211"/>
      <c r="GZ884" s="211"/>
      <c r="HA884" s="211"/>
      <c r="HB884" s="211"/>
      <c r="HC884" s="211"/>
      <c r="HD884" s="211"/>
      <c r="HE884" s="211"/>
      <c r="HF884" s="211"/>
      <c r="HG884" s="211"/>
      <c r="HH884" s="211"/>
      <c r="HI884" s="211"/>
      <c r="HJ884" s="211"/>
      <c r="HK884" s="211"/>
      <c r="HL884" s="211"/>
      <c r="HM884" s="211"/>
      <c r="HN884" s="195"/>
      <c r="HO884" s="195"/>
      <c r="HP884" s="195"/>
      <c r="HQ884" s="196"/>
      <c r="HR884" s="196"/>
      <c r="HS884" s="196"/>
      <c r="HT884" s="196"/>
      <c r="HU884" s="196"/>
      <c r="HV884" s="196"/>
    </row>
    <row r="885" ht="15.75" customHeight="1">
      <c r="A885" s="190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GD885" s="211"/>
      <c r="GE885" s="211"/>
      <c r="GF885" s="211"/>
      <c r="GG885" s="211"/>
      <c r="GH885" s="211"/>
      <c r="GI885" s="211"/>
      <c r="GJ885" s="211"/>
      <c r="GK885" s="211"/>
      <c r="GL885" s="211"/>
      <c r="GM885" s="211"/>
      <c r="GN885" s="211"/>
      <c r="GO885" s="211"/>
      <c r="GP885" s="211"/>
      <c r="GQ885" s="211"/>
      <c r="GR885" s="211"/>
      <c r="GS885" s="211"/>
      <c r="GT885" s="211"/>
      <c r="GU885" s="211"/>
      <c r="GV885" s="211"/>
      <c r="GW885" s="211"/>
      <c r="GX885" s="211"/>
      <c r="GY885" s="211"/>
      <c r="GZ885" s="211"/>
      <c r="HA885" s="211"/>
      <c r="HB885" s="211"/>
      <c r="HC885" s="211"/>
      <c r="HD885" s="211"/>
      <c r="HE885" s="211"/>
      <c r="HF885" s="211"/>
      <c r="HG885" s="211"/>
      <c r="HH885" s="211"/>
      <c r="HI885" s="211"/>
      <c r="HJ885" s="211"/>
      <c r="HK885" s="211"/>
      <c r="HL885" s="211"/>
      <c r="HM885" s="211"/>
      <c r="HN885" s="195"/>
      <c r="HO885" s="195"/>
      <c r="HP885" s="195"/>
      <c r="HQ885" s="196"/>
      <c r="HR885" s="196"/>
      <c r="HS885" s="196"/>
      <c r="HT885" s="196"/>
      <c r="HU885" s="196"/>
      <c r="HV885" s="196"/>
    </row>
    <row r="886" ht="15.75" customHeight="1">
      <c r="A886" s="190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GD886" s="211"/>
      <c r="GE886" s="211"/>
      <c r="GF886" s="211"/>
      <c r="GG886" s="211"/>
      <c r="GH886" s="211"/>
      <c r="GI886" s="211"/>
      <c r="GJ886" s="211"/>
      <c r="GK886" s="211"/>
      <c r="GL886" s="211"/>
      <c r="GM886" s="211"/>
      <c r="GN886" s="211"/>
      <c r="GO886" s="211"/>
      <c r="GP886" s="211"/>
      <c r="GQ886" s="211"/>
      <c r="GR886" s="211"/>
      <c r="GS886" s="211"/>
      <c r="GT886" s="211"/>
      <c r="GU886" s="211"/>
      <c r="GV886" s="211"/>
      <c r="GW886" s="211"/>
      <c r="GX886" s="211"/>
      <c r="GY886" s="211"/>
      <c r="GZ886" s="211"/>
      <c r="HA886" s="211"/>
      <c r="HB886" s="211"/>
      <c r="HC886" s="211"/>
      <c r="HD886" s="211"/>
      <c r="HE886" s="211"/>
      <c r="HF886" s="211"/>
      <c r="HG886" s="211"/>
      <c r="HH886" s="211"/>
      <c r="HI886" s="211"/>
      <c r="HJ886" s="211"/>
      <c r="HK886" s="211"/>
      <c r="HL886" s="211"/>
      <c r="HM886" s="211"/>
      <c r="HN886" s="195"/>
      <c r="HO886" s="195"/>
      <c r="HP886" s="195"/>
      <c r="HQ886" s="196"/>
      <c r="HR886" s="196"/>
      <c r="HS886" s="196"/>
      <c r="HT886" s="196"/>
      <c r="HU886" s="196"/>
      <c r="HV886" s="196"/>
    </row>
    <row r="887" ht="15.75" customHeight="1">
      <c r="A887" s="190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GD887" s="211"/>
      <c r="GE887" s="211"/>
      <c r="GF887" s="211"/>
      <c r="GG887" s="211"/>
      <c r="GH887" s="211"/>
      <c r="GI887" s="211"/>
      <c r="GJ887" s="211"/>
      <c r="GK887" s="211"/>
      <c r="GL887" s="211"/>
      <c r="GM887" s="211"/>
      <c r="GN887" s="211"/>
      <c r="GO887" s="211"/>
      <c r="GP887" s="211"/>
      <c r="GQ887" s="211"/>
      <c r="GR887" s="211"/>
      <c r="GS887" s="211"/>
      <c r="GT887" s="211"/>
      <c r="GU887" s="211"/>
      <c r="GV887" s="211"/>
      <c r="GW887" s="211"/>
      <c r="GX887" s="211"/>
      <c r="GY887" s="211"/>
      <c r="GZ887" s="211"/>
      <c r="HA887" s="211"/>
      <c r="HB887" s="211"/>
      <c r="HC887" s="211"/>
      <c r="HD887" s="211"/>
      <c r="HE887" s="211"/>
      <c r="HF887" s="211"/>
      <c r="HG887" s="211"/>
      <c r="HH887" s="211"/>
      <c r="HI887" s="211"/>
      <c r="HJ887" s="211"/>
      <c r="HK887" s="211"/>
      <c r="HL887" s="211"/>
      <c r="HM887" s="211"/>
      <c r="HN887" s="195"/>
      <c r="HO887" s="195"/>
      <c r="HP887" s="195"/>
      <c r="HQ887" s="196"/>
      <c r="HR887" s="196"/>
      <c r="HS887" s="196"/>
      <c r="HT887" s="196"/>
      <c r="HU887" s="196"/>
      <c r="HV887" s="196"/>
    </row>
    <row r="888" ht="15.75" customHeight="1">
      <c r="A888" s="190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GD888" s="211"/>
      <c r="GE888" s="211"/>
      <c r="GF888" s="211"/>
      <c r="GG888" s="211"/>
      <c r="GH888" s="211"/>
      <c r="GI888" s="211"/>
      <c r="GJ888" s="211"/>
      <c r="GK888" s="211"/>
      <c r="GL888" s="211"/>
      <c r="GM888" s="211"/>
      <c r="GN888" s="211"/>
      <c r="GO888" s="211"/>
      <c r="GP888" s="211"/>
      <c r="GQ888" s="211"/>
      <c r="GR888" s="211"/>
      <c r="GS888" s="211"/>
      <c r="GT888" s="211"/>
      <c r="GU888" s="211"/>
      <c r="GV888" s="211"/>
      <c r="GW888" s="211"/>
      <c r="GX888" s="211"/>
      <c r="GY888" s="211"/>
      <c r="GZ888" s="211"/>
      <c r="HA888" s="211"/>
      <c r="HB888" s="211"/>
      <c r="HC888" s="211"/>
      <c r="HD888" s="211"/>
      <c r="HE888" s="211"/>
      <c r="HF888" s="211"/>
      <c r="HG888" s="211"/>
      <c r="HH888" s="211"/>
      <c r="HI888" s="211"/>
      <c r="HJ888" s="211"/>
      <c r="HK888" s="211"/>
      <c r="HL888" s="211"/>
      <c r="HM888" s="211"/>
      <c r="HN888" s="195"/>
      <c r="HO888" s="195"/>
      <c r="HP888" s="195"/>
      <c r="HQ888" s="196"/>
      <c r="HR888" s="196"/>
      <c r="HS888" s="196"/>
      <c r="HT888" s="196"/>
      <c r="HU888" s="196"/>
      <c r="HV888" s="196"/>
    </row>
    <row r="889" ht="15.75" customHeight="1">
      <c r="A889" s="190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GD889" s="211"/>
      <c r="GE889" s="211"/>
      <c r="GF889" s="211"/>
      <c r="GG889" s="211"/>
      <c r="GH889" s="211"/>
      <c r="GI889" s="211"/>
      <c r="GJ889" s="211"/>
      <c r="GK889" s="211"/>
      <c r="GL889" s="211"/>
      <c r="GM889" s="211"/>
      <c r="GN889" s="211"/>
      <c r="GO889" s="211"/>
      <c r="GP889" s="211"/>
      <c r="GQ889" s="211"/>
      <c r="GR889" s="211"/>
      <c r="GS889" s="211"/>
      <c r="GT889" s="211"/>
      <c r="GU889" s="211"/>
      <c r="GV889" s="211"/>
      <c r="GW889" s="211"/>
      <c r="GX889" s="211"/>
      <c r="GY889" s="211"/>
      <c r="GZ889" s="211"/>
      <c r="HA889" s="211"/>
      <c r="HB889" s="211"/>
      <c r="HC889" s="211"/>
      <c r="HD889" s="211"/>
      <c r="HE889" s="211"/>
      <c r="HF889" s="211"/>
      <c r="HG889" s="211"/>
      <c r="HH889" s="211"/>
      <c r="HI889" s="211"/>
      <c r="HJ889" s="211"/>
      <c r="HK889" s="211"/>
      <c r="HL889" s="211"/>
      <c r="HM889" s="211"/>
      <c r="HN889" s="195"/>
      <c r="HO889" s="195"/>
      <c r="HP889" s="195"/>
      <c r="HQ889" s="196"/>
      <c r="HR889" s="196"/>
      <c r="HS889" s="196"/>
      <c r="HT889" s="196"/>
      <c r="HU889" s="196"/>
      <c r="HV889" s="196"/>
    </row>
    <row r="890" ht="15.75" customHeight="1">
      <c r="A890" s="190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GD890" s="211"/>
      <c r="GE890" s="211"/>
      <c r="GF890" s="211"/>
      <c r="GG890" s="211"/>
      <c r="GH890" s="211"/>
      <c r="GI890" s="211"/>
      <c r="GJ890" s="211"/>
      <c r="GK890" s="211"/>
      <c r="GL890" s="211"/>
      <c r="GM890" s="211"/>
      <c r="GN890" s="211"/>
      <c r="GO890" s="211"/>
      <c r="GP890" s="211"/>
      <c r="GQ890" s="211"/>
      <c r="GR890" s="211"/>
      <c r="GS890" s="211"/>
      <c r="GT890" s="211"/>
      <c r="GU890" s="211"/>
      <c r="GV890" s="211"/>
      <c r="GW890" s="211"/>
      <c r="GX890" s="211"/>
      <c r="GY890" s="211"/>
      <c r="GZ890" s="211"/>
      <c r="HA890" s="211"/>
      <c r="HB890" s="211"/>
      <c r="HC890" s="211"/>
      <c r="HD890" s="211"/>
      <c r="HE890" s="211"/>
      <c r="HF890" s="211"/>
      <c r="HG890" s="211"/>
      <c r="HH890" s="211"/>
      <c r="HI890" s="211"/>
      <c r="HJ890" s="211"/>
      <c r="HK890" s="211"/>
      <c r="HL890" s="211"/>
      <c r="HM890" s="211"/>
      <c r="HN890" s="195"/>
      <c r="HO890" s="195"/>
      <c r="HP890" s="195"/>
      <c r="HQ890" s="196"/>
      <c r="HR890" s="196"/>
      <c r="HS890" s="196"/>
      <c r="HT890" s="196"/>
      <c r="HU890" s="196"/>
      <c r="HV890" s="196"/>
    </row>
    <row r="891" ht="15.75" customHeight="1">
      <c r="A891" s="190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GD891" s="211"/>
      <c r="GE891" s="211"/>
      <c r="GF891" s="211"/>
      <c r="GG891" s="211"/>
      <c r="GH891" s="211"/>
      <c r="GI891" s="211"/>
      <c r="GJ891" s="211"/>
      <c r="GK891" s="211"/>
      <c r="GL891" s="211"/>
      <c r="GM891" s="211"/>
      <c r="GN891" s="211"/>
      <c r="GO891" s="211"/>
      <c r="GP891" s="211"/>
      <c r="GQ891" s="211"/>
      <c r="GR891" s="211"/>
      <c r="GS891" s="211"/>
      <c r="GT891" s="211"/>
      <c r="GU891" s="211"/>
      <c r="GV891" s="211"/>
      <c r="GW891" s="211"/>
      <c r="GX891" s="211"/>
      <c r="GY891" s="211"/>
      <c r="GZ891" s="211"/>
      <c r="HA891" s="211"/>
      <c r="HB891" s="211"/>
      <c r="HC891" s="211"/>
      <c r="HD891" s="211"/>
      <c r="HE891" s="211"/>
      <c r="HF891" s="211"/>
      <c r="HG891" s="211"/>
      <c r="HH891" s="211"/>
      <c r="HI891" s="211"/>
      <c r="HJ891" s="211"/>
      <c r="HK891" s="211"/>
      <c r="HL891" s="211"/>
      <c r="HM891" s="211"/>
      <c r="HN891" s="195"/>
      <c r="HO891" s="195"/>
      <c r="HP891" s="195"/>
      <c r="HQ891" s="196"/>
      <c r="HR891" s="196"/>
      <c r="HS891" s="196"/>
      <c r="HT891" s="196"/>
      <c r="HU891" s="196"/>
      <c r="HV891" s="196"/>
    </row>
    <row r="892" ht="15.75" customHeight="1">
      <c r="A892" s="190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GD892" s="211"/>
      <c r="GE892" s="211"/>
      <c r="GF892" s="211"/>
      <c r="GG892" s="211"/>
      <c r="GH892" s="211"/>
      <c r="GI892" s="211"/>
      <c r="GJ892" s="211"/>
      <c r="GK892" s="211"/>
      <c r="GL892" s="211"/>
      <c r="GM892" s="211"/>
      <c r="GN892" s="211"/>
      <c r="GO892" s="211"/>
      <c r="GP892" s="211"/>
      <c r="GQ892" s="211"/>
      <c r="GR892" s="211"/>
      <c r="GS892" s="211"/>
      <c r="GT892" s="211"/>
      <c r="GU892" s="211"/>
      <c r="GV892" s="211"/>
      <c r="GW892" s="211"/>
      <c r="GX892" s="211"/>
      <c r="GY892" s="211"/>
      <c r="GZ892" s="211"/>
      <c r="HA892" s="211"/>
      <c r="HB892" s="211"/>
      <c r="HC892" s="211"/>
      <c r="HD892" s="211"/>
      <c r="HE892" s="211"/>
      <c r="HF892" s="211"/>
      <c r="HG892" s="211"/>
      <c r="HH892" s="211"/>
      <c r="HI892" s="211"/>
      <c r="HJ892" s="211"/>
      <c r="HK892" s="211"/>
      <c r="HL892" s="211"/>
      <c r="HM892" s="211"/>
      <c r="HN892" s="195"/>
      <c r="HO892" s="195"/>
      <c r="HP892" s="195"/>
      <c r="HQ892" s="196"/>
      <c r="HR892" s="196"/>
      <c r="HS892" s="196"/>
      <c r="HT892" s="196"/>
      <c r="HU892" s="196"/>
      <c r="HV892" s="196"/>
    </row>
    <row r="893" ht="15.75" customHeight="1">
      <c r="A893" s="190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GD893" s="211"/>
      <c r="GE893" s="211"/>
      <c r="GF893" s="211"/>
      <c r="GG893" s="211"/>
      <c r="GH893" s="211"/>
      <c r="GI893" s="211"/>
      <c r="GJ893" s="211"/>
      <c r="GK893" s="211"/>
      <c r="GL893" s="211"/>
      <c r="GM893" s="211"/>
      <c r="GN893" s="211"/>
      <c r="GO893" s="211"/>
      <c r="GP893" s="211"/>
      <c r="GQ893" s="211"/>
      <c r="GR893" s="211"/>
      <c r="GS893" s="211"/>
      <c r="GT893" s="211"/>
      <c r="GU893" s="211"/>
      <c r="GV893" s="211"/>
      <c r="GW893" s="211"/>
      <c r="GX893" s="211"/>
      <c r="GY893" s="211"/>
      <c r="GZ893" s="211"/>
      <c r="HA893" s="211"/>
      <c r="HB893" s="211"/>
      <c r="HC893" s="211"/>
      <c r="HD893" s="211"/>
      <c r="HE893" s="211"/>
      <c r="HF893" s="211"/>
      <c r="HG893" s="211"/>
      <c r="HH893" s="211"/>
      <c r="HI893" s="211"/>
      <c r="HJ893" s="211"/>
      <c r="HK893" s="211"/>
      <c r="HL893" s="211"/>
      <c r="HM893" s="211"/>
      <c r="HN893" s="195"/>
      <c r="HO893" s="195"/>
      <c r="HP893" s="195"/>
      <c r="HQ893" s="196"/>
      <c r="HR893" s="196"/>
      <c r="HS893" s="196"/>
      <c r="HT893" s="196"/>
      <c r="HU893" s="196"/>
      <c r="HV893" s="196"/>
    </row>
    <row r="894" ht="15.75" customHeight="1">
      <c r="A894" s="190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GD894" s="211"/>
      <c r="GE894" s="211"/>
      <c r="GF894" s="211"/>
      <c r="GG894" s="211"/>
      <c r="GH894" s="211"/>
      <c r="GI894" s="211"/>
      <c r="GJ894" s="211"/>
      <c r="GK894" s="211"/>
      <c r="GL894" s="211"/>
      <c r="GM894" s="211"/>
      <c r="GN894" s="211"/>
      <c r="GO894" s="211"/>
      <c r="GP894" s="211"/>
      <c r="GQ894" s="211"/>
      <c r="GR894" s="211"/>
      <c r="GS894" s="211"/>
      <c r="GT894" s="211"/>
      <c r="GU894" s="211"/>
      <c r="GV894" s="211"/>
      <c r="GW894" s="211"/>
      <c r="GX894" s="211"/>
      <c r="GY894" s="211"/>
      <c r="GZ894" s="211"/>
      <c r="HA894" s="211"/>
      <c r="HB894" s="211"/>
      <c r="HC894" s="211"/>
      <c r="HD894" s="211"/>
      <c r="HE894" s="211"/>
      <c r="HF894" s="211"/>
      <c r="HG894" s="211"/>
      <c r="HH894" s="211"/>
      <c r="HI894" s="211"/>
      <c r="HJ894" s="211"/>
      <c r="HK894" s="211"/>
      <c r="HL894" s="211"/>
      <c r="HM894" s="211"/>
      <c r="HN894" s="195"/>
      <c r="HO894" s="195"/>
      <c r="HP894" s="195"/>
      <c r="HQ894" s="196"/>
      <c r="HR894" s="196"/>
      <c r="HS894" s="196"/>
      <c r="HT894" s="196"/>
      <c r="HU894" s="196"/>
      <c r="HV894" s="196"/>
    </row>
    <row r="895" ht="15.75" customHeight="1">
      <c r="A895" s="190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GD895" s="211"/>
      <c r="GE895" s="211"/>
      <c r="GF895" s="211"/>
      <c r="GG895" s="211"/>
      <c r="GH895" s="211"/>
      <c r="GI895" s="211"/>
      <c r="GJ895" s="211"/>
      <c r="GK895" s="211"/>
      <c r="GL895" s="211"/>
      <c r="GM895" s="211"/>
      <c r="GN895" s="211"/>
      <c r="GO895" s="211"/>
      <c r="GP895" s="211"/>
      <c r="GQ895" s="211"/>
      <c r="GR895" s="211"/>
      <c r="GS895" s="211"/>
      <c r="GT895" s="211"/>
      <c r="GU895" s="211"/>
      <c r="GV895" s="211"/>
      <c r="GW895" s="211"/>
      <c r="GX895" s="211"/>
      <c r="GY895" s="211"/>
      <c r="GZ895" s="211"/>
      <c r="HA895" s="211"/>
      <c r="HB895" s="211"/>
      <c r="HC895" s="211"/>
      <c r="HD895" s="211"/>
      <c r="HE895" s="211"/>
      <c r="HF895" s="211"/>
      <c r="HG895" s="211"/>
      <c r="HH895" s="211"/>
      <c r="HI895" s="211"/>
      <c r="HJ895" s="211"/>
      <c r="HK895" s="211"/>
      <c r="HL895" s="211"/>
      <c r="HM895" s="211"/>
      <c r="HN895" s="195"/>
      <c r="HO895" s="195"/>
      <c r="HP895" s="195"/>
      <c r="HQ895" s="196"/>
      <c r="HR895" s="196"/>
      <c r="HS895" s="196"/>
      <c r="HT895" s="196"/>
      <c r="HU895" s="196"/>
      <c r="HV895" s="196"/>
    </row>
    <row r="896" ht="15.75" customHeight="1">
      <c r="A896" s="190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GD896" s="211"/>
      <c r="GE896" s="211"/>
      <c r="GF896" s="211"/>
      <c r="GG896" s="211"/>
      <c r="GH896" s="211"/>
      <c r="GI896" s="211"/>
      <c r="GJ896" s="211"/>
      <c r="GK896" s="211"/>
      <c r="GL896" s="211"/>
      <c r="GM896" s="211"/>
      <c r="GN896" s="211"/>
      <c r="GO896" s="211"/>
      <c r="GP896" s="211"/>
      <c r="GQ896" s="211"/>
      <c r="GR896" s="211"/>
      <c r="GS896" s="211"/>
      <c r="GT896" s="211"/>
      <c r="GU896" s="211"/>
      <c r="GV896" s="211"/>
      <c r="GW896" s="211"/>
      <c r="GX896" s="211"/>
      <c r="GY896" s="211"/>
      <c r="GZ896" s="211"/>
      <c r="HA896" s="211"/>
      <c r="HB896" s="211"/>
      <c r="HC896" s="211"/>
      <c r="HD896" s="211"/>
      <c r="HE896" s="211"/>
      <c r="HF896" s="211"/>
      <c r="HG896" s="211"/>
      <c r="HH896" s="211"/>
      <c r="HI896" s="211"/>
      <c r="HJ896" s="211"/>
      <c r="HK896" s="211"/>
      <c r="HL896" s="211"/>
      <c r="HM896" s="211"/>
      <c r="HN896" s="195"/>
      <c r="HO896" s="195"/>
      <c r="HP896" s="195"/>
      <c r="HQ896" s="196"/>
      <c r="HR896" s="196"/>
      <c r="HS896" s="196"/>
      <c r="HT896" s="196"/>
      <c r="HU896" s="196"/>
      <c r="HV896" s="196"/>
    </row>
    <row r="897" ht="15.75" customHeight="1">
      <c r="A897" s="190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GD897" s="211"/>
      <c r="GE897" s="211"/>
      <c r="GF897" s="211"/>
      <c r="GG897" s="211"/>
      <c r="GH897" s="211"/>
      <c r="GI897" s="211"/>
      <c r="GJ897" s="211"/>
      <c r="GK897" s="211"/>
      <c r="GL897" s="211"/>
      <c r="GM897" s="211"/>
      <c r="GN897" s="211"/>
      <c r="GO897" s="211"/>
      <c r="GP897" s="211"/>
      <c r="GQ897" s="211"/>
      <c r="GR897" s="211"/>
      <c r="GS897" s="211"/>
      <c r="GT897" s="211"/>
      <c r="GU897" s="211"/>
      <c r="GV897" s="211"/>
      <c r="GW897" s="211"/>
      <c r="GX897" s="211"/>
      <c r="GY897" s="211"/>
      <c r="GZ897" s="211"/>
      <c r="HA897" s="211"/>
      <c r="HB897" s="211"/>
      <c r="HC897" s="211"/>
      <c r="HD897" s="211"/>
      <c r="HE897" s="211"/>
      <c r="HF897" s="211"/>
      <c r="HG897" s="211"/>
      <c r="HH897" s="211"/>
      <c r="HI897" s="211"/>
      <c r="HJ897" s="211"/>
      <c r="HK897" s="211"/>
      <c r="HL897" s="211"/>
      <c r="HM897" s="211"/>
      <c r="HN897" s="195"/>
      <c r="HO897" s="195"/>
      <c r="HP897" s="195"/>
      <c r="HQ897" s="196"/>
      <c r="HR897" s="196"/>
      <c r="HS897" s="196"/>
      <c r="HT897" s="196"/>
      <c r="HU897" s="196"/>
      <c r="HV897" s="196"/>
    </row>
    <row r="898" ht="15.75" customHeight="1">
      <c r="A898" s="190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GD898" s="211"/>
      <c r="GE898" s="211"/>
      <c r="GF898" s="211"/>
      <c r="GG898" s="211"/>
      <c r="GH898" s="211"/>
      <c r="GI898" s="211"/>
      <c r="GJ898" s="211"/>
      <c r="GK898" s="211"/>
      <c r="GL898" s="211"/>
      <c r="GM898" s="211"/>
      <c r="GN898" s="211"/>
      <c r="GO898" s="211"/>
      <c r="GP898" s="211"/>
      <c r="GQ898" s="211"/>
      <c r="GR898" s="211"/>
      <c r="GS898" s="211"/>
      <c r="GT898" s="211"/>
      <c r="GU898" s="211"/>
      <c r="GV898" s="211"/>
      <c r="GW898" s="211"/>
      <c r="GX898" s="211"/>
      <c r="GY898" s="211"/>
      <c r="GZ898" s="211"/>
      <c r="HA898" s="211"/>
      <c r="HB898" s="211"/>
      <c r="HC898" s="211"/>
      <c r="HD898" s="211"/>
      <c r="HE898" s="211"/>
      <c r="HF898" s="211"/>
      <c r="HG898" s="211"/>
      <c r="HH898" s="211"/>
      <c r="HI898" s="211"/>
      <c r="HJ898" s="211"/>
      <c r="HK898" s="211"/>
      <c r="HL898" s="211"/>
      <c r="HM898" s="211"/>
      <c r="HN898" s="195"/>
      <c r="HO898" s="195"/>
      <c r="HP898" s="195"/>
      <c r="HQ898" s="196"/>
      <c r="HR898" s="196"/>
      <c r="HS898" s="196"/>
      <c r="HT898" s="196"/>
      <c r="HU898" s="196"/>
      <c r="HV898" s="196"/>
    </row>
    <row r="899" ht="15.75" customHeight="1">
      <c r="A899" s="190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GD899" s="211"/>
      <c r="GE899" s="211"/>
      <c r="GF899" s="211"/>
      <c r="GG899" s="211"/>
      <c r="GH899" s="211"/>
      <c r="GI899" s="211"/>
      <c r="GJ899" s="211"/>
      <c r="GK899" s="211"/>
      <c r="GL899" s="211"/>
      <c r="GM899" s="211"/>
      <c r="GN899" s="211"/>
      <c r="GO899" s="211"/>
      <c r="GP899" s="211"/>
      <c r="GQ899" s="211"/>
      <c r="GR899" s="211"/>
      <c r="GS899" s="211"/>
      <c r="GT899" s="211"/>
      <c r="GU899" s="211"/>
      <c r="GV899" s="211"/>
      <c r="GW899" s="211"/>
      <c r="GX899" s="211"/>
      <c r="GY899" s="211"/>
      <c r="GZ899" s="211"/>
      <c r="HA899" s="211"/>
      <c r="HB899" s="211"/>
      <c r="HC899" s="211"/>
      <c r="HD899" s="211"/>
      <c r="HE899" s="211"/>
      <c r="HF899" s="211"/>
      <c r="HG899" s="211"/>
      <c r="HH899" s="211"/>
      <c r="HI899" s="211"/>
      <c r="HJ899" s="211"/>
      <c r="HK899" s="211"/>
      <c r="HL899" s="211"/>
      <c r="HM899" s="211"/>
      <c r="HN899" s="195"/>
      <c r="HO899" s="195"/>
      <c r="HP899" s="195"/>
      <c r="HQ899" s="196"/>
      <c r="HR899" s="196"/>
      <c r="HS899" s="196"/>
      <c r="HT899" s="196"/>
      <c r="HU899" s="196"/>
      <c r="HV899" s="196"/>
    </row>
    <row r="900" ht="15.75" customHeight="1">
      <c r="A900" s="190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GD900" s="211"/>
      <c r="GE900" s="211"/>
      <c r="GF900" s="211"/>
      <c r="GG900" s="211"/>
      <c r="GH900" s="211"/>
      <c r="GI900" s="211"/>
      <c r="GJ900" s="211"/>
      <c r="GK900" s="211"/>
      <c r="GL900" s="211"/>
      <c r="GM900" s="211"/>
      <c r="GN900" s="211"/>
      <c r="GO900" s="211"/>
      <c r="GP900" s="211"/>
      <c r="GQ900" s="211"/>
      <c r="GR900" s="211"/>
      <c r="GS900" s="211"/>
      <c r="GT900" s="211"/>
      <c r="GU900" s="211"/>
      <c r="GV900" s="211"/>
      <c r="GW900" s="211"/>
      <c r="GX900" s="211"/>
      <c r="GY900" s="211"/>
      <c r="GZ900" s="211"/>
      <c r="HA900" s="211"/>
      <c r="HB900" s="211"/>
      <c r="HC900" s="211"/>
      <c r="HD900" s="211"/>
      <c r="HE900" s="211"/>
      <c r="HF900" s="211"/>
      <c r="HG900" s="211"/>
      <c r="HH900" s="211"/>
      <c r="HI900" s="211"/>
      <c r="HJ900" s="211"/>
      <c r="HK900" s="211"/>
      <c r="HL900" s="211"/>
      <c r="HM900" s="211"/>
      <c r="HN900" s="195"/>
      <c r="HO900" s="195"/>
      <c r="HP900" s="195"/>
      <c r="HQ900" s="196"/>
      <c r="HR900" s="196"/>
      <c r="HS900" s="196"/>
      <c r="HT900" s="196"/>
      <c r="HU900" s="196"/>
      <c r="HV900" s="196"/>
    </row>
    <row r="901" ht="15.75" customHeight="1">
      <c r="A901" s="190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GD901" s="211"/>
      <c r="GE901" s="211"/>
      <c r="GF901" s="211"/>
      <c r="GG901" s="211"/>
      <c r="GH901" s="211"/>
      <c r="GI901" s="211"/>
      <c r="GJ901" s="211"/>
      <c r="GK901" s="211"/>
      <c r="GL901" s="211"/>
      <c r="GM901" s="211"/>
      <c r="GN901" s="211"/>
      <c r="GO901" s="211"/>
      <c r="GP901" s="211"/>
      <c r="GQ901" s="211"/>
      <c r="GR901" s="211"/>
      <c r="GS901" s="211"/>
      <c r="GT901" s="211"/>
      <c r="GU901" s="211"/>
      <c r="GV901" s="211"/>
      <c r="GW901" s="211"/>
      <c r="GX901" s="211"/>
      <c r="GY901" s="211"/>
      <c r="GZ901" s="211"/>
      <c r="HA901" s="211"/>
      <c r="HB901" s="211"/>
      <c r="HC901" s="211"/>
      <c r="HD901" s="211"/>
      <c r="HE901" s="211"/>
      <c r="HF901" s="211"/>
      <c r="HG901" s="211"/>
      <c r="HH901" s="211"/>
      <c r="HI901" s="211"/>
      <c r="HJ901" s="211"/>
      <c r="HK901" s="211"/>
      <c r="HL901" s="211"/>
      <c r="HM901" s="211"/>
      <c r="HN901" s="195"/>
      <c r="HO901" s="195"/>
      <c r="HP901" s="195"/>
      <c r="HQ901" s="196"/>
      <c r="HR901" s="196"/>
      <c r="HS901" s="196"/>
      <c r="HT901" s="196"/>
      <c r="HU901" s="196"/>
      <c r="HV901" s="196"/>
    </row>
    <row r="902" ht="15.75" customHeight="1">
      <c r="A902" s="190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GD902" s="211"/>
      <c r="GE902" s="211"/>
      <c r="GF902" s="211"/>
      <c r="GG902" s="211"/>
      <c r="GH902" s="211"/>
      <c r="GI902" s="211"/>
      <c r="GJ902" s="211"/>
      <c r="GK902" s="211"/>
      <c r="GL902" s="211"/>
      <c r="GM902" s="211"/>
      <c r="GN902" s="211"/>
      <c r="GO902" s="211"/>
      <c r="GP902" s="211"/>
      <c r="GQ902" s="211"/>
      <c r="GR902" s="211"/>
      <c r="GS902" s="211"/>
      <c r="GT902" s="211"/>
      <c r="GU902" s="211"/>
      <c r="GV902" s="211"/>
      <c r="GW902" s="211"/>
      <c r="GX902" s="211"/>
      <c r="GY902" s="211"/>
      <c r="GZ902" s="211"/>
      <c r="HA902" s="211"/>
      <c r="HB902" s="211"/>
      <c r="HC902" s="211"/>
      <c r="HD902" s="211"/>
      <c r="HE902" s="211"/>
      <c r="HF902" s="211"/>
      <c r="HG902" s="211"/>
      <c r="HH902" s="211"/>
      <c r="HI902" s="211"/>
      <c r="HJ902" s="211"/>
      <c r="HK902" s="211"/>
      <c r="HL902" s="211"/>
      <c r="HM902" s="211"/>
      <c r="HN902" s="195"/>
      <c r="HO902" s="195"/>
      <c r="HP902" s="195"/>
      <c r="HQ902" s="196"/>
      <c r="HR902" s="196"/>
      <c r="HS902" s="196"/>
      <c r="HT902" s="196"/>
      <c r="HU902" s="196"/>
      <c r="HV902" s="196"/>
    </row>
    <row r="903" ht="15.75" customHeight="1">
      <c r="A903" s="190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GD903" s="211"/>
      <c r="GE903" s="211"/>
      <c r="GF903" s="211"/>
      <c r="GG903" s="211"/>
      <c r="GH903" s="211"/>
      <c r="GI903" s="211"/>
      <c r="GJ903" s="211"/>
      <c r="GK903" s="211"/>
      <c r="GL903" s="211"/>
      <c r="GM903" s="211"/>
      <c r="GN903" s="211"/>
      <c r="GO903" s="211"/>
      <c r="GP903" s="211"/>
      <c r="GQ903" s="211"/>
      <c r="GR903" s="211"/>
      <c r="GS903" s="211"/>
      <c r="GT903" s="211"/>
      <c r="GU903" s="211"/>
      <c r="GV903" s="211"/>
      <c r="GW903" s="211"/>
      <c r="GX903" s="211"/>
      <c r="GY903" s="211"/>
      <c r="GZ903" s="211"/>
      <c r="HA903" s="211"/>
      <c r="HB903" s="211"/>
      <c r="HC903" s="211"/>
      <c r="HD903" s="211"/>
      <c r="HE903" s="211"/>
      <c r="HF903" s="211"/>
      <c r="HG903" s="211"/>
      <c r="HH903" s="211"/>
      <c r="HI903" s="211"/>
      <c r="HJ903" s="211"/>
      <c r="HK903" s="211"/>
      <c r="HL903" s="211"/>
      <c r="HM903" s="211"/>
      <c r="HN903" s="195"/>
      <c r="HO903" s="195"/>
      <c r="HP903" s="195"/>
      <c r="HQ903" s="196"/>
      <c r="HR903" s="196"/>
      <c r="HS903" s="196"/>
      <c r="HT903" s="196"/>
      <c r="HU903" s="196"/>
      <c r="HV903" s="196"/>
    </row>
    <row r="904" ht="15.75" customHeight="1">
      <c r="A904" s="190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GD904" s="211"/>
      <c r="GE904" s="211"/>
      <c r="GF904" s="211"/>
      <c r="GG904" s="211"/>
      <c r="GH904" s="211"/>
      <c r="GI904" s="211"/>
      <c r="GJ904" s="211"/>
      <c r="GK904" s="211"/>
      <c r="GL904" s="211"/>
      <c r="GM904" s="211"/>
      <c r="GN904" s="211"/>
      <c r="GO904" s="211"/>
      <c r="GP904" s="211"/>
      <c r="GQ904" s="211"/>
      <c r="GR904" s="211"/>
      <c r="GS904" s="211"/>
      <c r="GT904" s="211"/>
      <c r="GU904" s="211"/>
      <c r="GV904" s="211"/>
      <c r="GW904" s="211"/>
      <c r="GX904" s="211"/>
      <c r="GY904" s="211"/>
      <c r="GZ904" s="211"/>
      <c r="HA904" s="211"/>
      <c r="HB904" s="211"/>
      <c r="HC904" s="211"/>
      <c r="HD904" s="211"/>
      <c r="HE904" s="211"/>
      <c r="HF904" s="211"/>
      <c r="HG904" s="211"/>
      <c r="HH904" s="211"/>
      <c r="HI904" s="211"/>
      <c r="HJ904" s="211"/>
      <c r="HK904" s="211"/>
      <c r="HL904" s="211"/>
      <c r="HM904" s="211"/>
      <c r="HN904" s="195"/>
      <c r="HO904" s="195"/>
      <c r="HP904" s="195"/>
      <c r="HQ904" s="196"/>
      <c r="HR904" s="196"/>
      <c r="HS904" s="196"/>
      <c r="HT904" s="196"/>
      <c r="HU904" s="196"/>
      <c r="HV904" s="196"/>
    </row>
    <row r="905" ht="15.75" customHeight="1">
      <c r="A905" s="190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GD905" s="211"/>
      <c r="GE905" s="211"/>
      <c r="GF905" s="211"/>
      <c r="GG905" s="211"/>
      <c r="GH905" s="211"/>
      <c r="GI905" s="211"/>
      <c r="GJ905" s="211"/>
      <c r="GK905" s="211"/>
      <c r="GL905" s="211"/>
      <c r="GM905" s="211"/>
      <c r="GN905" s="211"/>
      <c r="GO905" s="211"/>
      <c r="GP905" s="211"/>
      <c r="GQ905" s="211"/>
      <c r="GR905" s="211"/>
      <c r="GS905" s="211"/>
      <c r="GT905" s="211"/>
      <c r="GU905" s="211"/>
      <c r="GV905" s="211"/>
      <c r="GW905" s="211"/>
      <c r="GX905" s="211"/>
      <c r="GY905" s="211"/>
      <c r="GZ905" s="211"/>
      <c r="HA905" s="211"/>
      <c r="HB905" s="211"/>
      <c r="HC905" s="211"/>
      <c r="HD905" s="211"/>
      <c r="HE905" s="211"/>
      <c r="HF905" s="211"/>
      <c r="HG905" s="211"/>
      <c r="HH905" s="211"/>
      <c r="HI905" s="211"/>
      <c r="HJ905" s="211"/>
      <c r="HK905" s="211"/>
      <c r="HL905" s="211"/>
      <c r="HM905" s="211"/>
      <c r="HN905" s="195"/>
      <c r="HO905" s="195"/>
      <c r="HP905" s="195"/>
      <c r="HQ905" s="196"/>
      <c r="HR905" s="196"/>
      <c r="HS905" s="196"/>
      <c r="HT905" s="196"/>
      <c r="HU905" s="196"/>
      <c r="HV905" s="196"/>
    </row>
    <row r="906" ht="15.75" customHeight="1">
      <c r="A906" s="190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GD906" s="211"/>
      <c r="GE906" s="211"/>
      <c r="GF906" s="211"/>
      <c r="GG906" s="211"/>
      <c r="GH906" s="211"/>
      <c r="GI906" s="211"/>
      <c r="GJ906" s="211"/>
      <c r="GK906" s="211"/>
      <c r="GL906" s="211"/>
      <c r="GM906" s="211"/>
      <c r="GN906" s="211"/>
      <c r="GO906" s="211"/>
      <c r="GP906" s="211"/>
      <c r="GQ906" s="211"/>
      <c r="GR906" s="211"/>
      <c r="GS906" s="211"/>
      <c r="GT906" s="211"/>
      <c r="GU906" s="211"/>
      <c r="GV906" s="211"/>
      <c r="GW906" s="211"/>
      <c r="GX906" s="211"/>
      <c r="GY906" s="211"/>
      <c r="GZ906" s="211"/>
      <c r="HA906" s="211"/>
      <c r="HB906" s="211"/>
      <c r="HC906" s="211"/>
      <c r="HD906" s="211"/>
      <c r="HE906" s="211"/>
      <c r="HF906" s="211"/>
      <c r="HG906" s="211"/>
      <c r="HH906" s="211"/>
      <c r="HI906" s="211"/>
      <c r="HJ906" s="211"/>
      <c r="HK906" s="211"/>
      <c r="HL906" s="211"/>
      <c r="HM906" s="211"/>
      <c r="HN906" s="195"/>
      <c r="HO906" s="195"/>
      <c r="HP906" s="195"/>
      <c r="HQ906" s="196"/>
      <c r="HR906" s="196"/>
      <c r="HS906" s="196"/>
      <c r="HT906" s="196"/>
      <c r="HU906" s="196"/>
      <c r="HV906" s="196"/>
    </row>
    <row r="907" ht="15.75" customHeight="1">
      <c r="A907" s="190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GD907" s="211"/>
      <c r="GE907" s="211"/>
      <c r="GF907" s="211"/>
      <c r="GG907" s="211"/>
      <c r="GH907" s="211"/>
      <c r="GI907" s="211"/>
      <c r="GJ907" s="211"/>
      <c r="GK907" s="211"/>
      <c r="GL907" s="211"/>
      <c r="GM907" s="211"/>
      <c r="GN907" s="211"/>
      <c r="GO907" s="211"/>
      <c r="GP907" s="211"/>
      <c r="GQ907" s="211"/>
      <c r="GR907" s="211"/>
      <c r="GS907" s="211"/>
      <c r="GT907" s="211"/>
      <c r="GU907" s="211"/>
      <c r="GV907" s="211"/>
      <c r="GW907" s="211"/>
      <c r="GX907" s="211"/>
      <c r="GY907" s="211"/>
      <c r="GZ907" s="211"/>
      <c r="HA907" s="211"/>
      <c r="HB907" s="211"/>
      <c r="HC907" s="211"/>
      <c r="HD907" s="211"/>
      <c r="HE907" s="211"/>
      <c r="HF907" s="211"/>
      <c r="HG907" s="211"/>
      <c r="HH907" s="211"/>
      <c r="HI907" s="211"/>
      <c r="HJ907" s="211"/>
      <c r="HK907" s="211"/>
      <c r="HL907" s="211"/>
      <c r="HM907" s="211"/>
      <c r="HN907" s="195"/>
      <c r="HO907" s="195"/>
      <c r="HP907" s="195"/>
      <c r="HQ907" s="196"/>
      <c r="HR907" s="196"/>
      <c r="HS907" s="196"/>
      <c r="HT907" s="196"/>
      <c r="HU907" s="196"/>
      <c r="HV907" s="196"/>
    </row>
    <row r="908" ht="15.75" customHeight="1">
      <c r="A908" s="190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GD908" s="211"/>
      <c r="GE908" s="211"/>
      <c r="GF908" s="211"/>
      <c r="GG908" s="211"/>
      <c r="GH908" s="211"/>
      <c r="GI908" s="211"/>
      <c r="GJ908" s="211"/>
      <c r="GK908" s="211"/>
      <c r="GL908" s="211"/>
      <c r="GM908" s="211"/>
      <c r="GN908" s="211"/>
      <c r="GO908" s="211"/>
      <c r="GP908" s="211"/>
      <c r="GQ908" s="211"/>
      <c r="GR908" s="211"/>
      <c r="GS908" s="211"/>
      <c r="GT908" s="211"/>
      <c r="GU908" s="211"/>
      <c r="GV908" s="211"/>
      <c r="GW908" s="211"/>
      <c r="GX908" s="211"/>
      <c r="GY908" s="211"/>
      <c r="GZ908" s="211"/>
      <c r="HA908" s="211"/>
      <c r="HB908" s="211"/>
      <c r="HC908" s="211"/>
      <c r="HD908" s="211"/>
      <c r="HE908" s="211"/>
      <c r="HF908" s="211"/>
      <c r="HG908" s="211"/>
      <c r="HH908" s="211"/>
      <c r="HI908" s="211"/>
      <c r="HJ908" s="211"/>
      <c r="HK908" s="211"/>
      <c r="HL908" s="211"/>
      <c r="HM908" s="211"/>
      <c r="HN908" s="195"/>
      <c r="HO908" s="195"/>
      <c r="HP908" s="195"/>
      <c r="HQ908" s="196"/>
      <c r="HR908" s="196"/>
      <c r="HS908" s="196"/>
      <c r="HT908" s="196"/>
      <c r="HU908" s="196"/>
      <c r="HV908" s="196"/>
    </row>
    <row r="909" ht="15.75" customHeight="1">
      <c r="A909" s="190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GD909" s="211"/>
      <c r="GE909" s="211"/>
      <c r="GF909" s="211"/>
      <c r="GG909" s="211"/>
      <c r="GH909" s="211"/>
      <c r="GI909" s="211"/>
      <c r="GJ909" s="211"/>
      <c r="GK909" s="211"/>
      <c r="GL909" s="211"/>
      <c r="GM909" s="211"/>
      <c r="GN909" s="211"/>
      <c r="GO909" s="211"/>
      <c r="GP909" s="211"/>
      <c r="GQ909" s="211"/>
      <c r="GR909" s="211"/>
      <c r="GS909" s="211"/>
      <c r="GT909" s="211"/>
      <c r="GU909" s="211"/>
      <c r="GV909" s="211"/>
      <c r="GW909" s="211"/>
      <c r="GX909" s="211"/>
      <c r="GY909" s="211"/>
      <c r="GZ909" s="211"/>
      <c r="HA909" s="211"/>
      <c r="HB909" s="211"/>
      <c r="HC909" s="211"/>
      <c r="HD909" s="211"/>
      <c r="HE909" s="211"/>
      <c r="HF909" s="211"/>
      <c r="HG909" s="211"/>
      <c r="HH909" s="211"/>
      <c r="HI909" s="211"/>
      <c r="HJ909" s="211"/>
      <c r="HK909" s="211"/>
      <c r="HL909" s="211"/>
      <c r="HM909" s="211"/>
      <c r="HN909" s="195"/>
      <c r="HO909" s="195"/>
      <c r="HP909" s="195"/>
      <c r="HQ909" s="196"/>
      <c r="HR909" s="196"/>
      <c r="HS909" s="196"/>
      <c r="HT909" s="196"/>
      <c r="HU909" s="196"/>
      <c r="HV909" s="196"/>
    </row>
    <row r="910" ht="15.75" customHeight="1">
      <c r="A910" s="190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GD910" s="211"/>
      <c r="GE910" s="211"/>
      <c r="GF910" s="211"/>
      <c r="GG910" s="211"/>
      <c r="GH910" s="211"/>
      <c r="GI910" s="211"/>
      <c r="GJ910" s="211"/>
      <c r="GK910" s="211"/>
      <c r="GL910" s="211"/>
      <c r="GM910" s="211"/>
      <c r="GN910" s="211"/>
      <c r="GO910" s="211"/>
      <c r="GP910" s="211"/>
      <c r="GQ910" s="211"/>
      <c r="GR910" s="211"/>
      <c r="GS910" s="211"/>
      <c r="GT910" s="211"/>
      <c r="GU910" s="211"/>
      <c r="GV910" s="211"/>
      <c r="GW910" s="211"/>
      <c r="GX910" s="211"/>
      <c r="GY910" s="211"/>
      <c r="GZ910" s="211"/>
      <c r="HA910" s="211"/>
      <c r="HB910" s="211"/>
      <c r="HC910" s="211"/>
      <c r="HD910" s="211"/>
      <c r="HE910" s="211"/>
      <c r="HF910" s="211"/>
      <c r="HG910" s="211"/>
      <c r="HH910" s="211"/>
      <c r="HI910" s="211"/>
      <c r="HJ910" s="211"/>
      <c r="HK910" s="211"/>
      <c r="HL910" s="211"/>
      <c r="HM910" s="211"/>
      <c r="HN910" s="195"/>
      <c r="HO910" s="195"/>
      <c r="HP910" s="195"/>
      <c r="HQ910" s="196"/>
      <c r="HR910" s="196"/>
      <c r="HS910" s="196"/>
      <c r="HT910" s="196"/>
      <c r="HU910" s="196"/>
      <c r="HV910" s="196"/>
    </row>
    <row r="911" ht="15.75" customHeight="1">
      <c r="A911" s="190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GD911" s="211"/>
      <c r="GE911" s="211"/>
      <c r="GF911" s="211"/>
      <c r="GG911" s="211"/>
      <c r="GH911" s="211"/>
      <c r="GI911" s="211"/>
      <c r="GJ911" s="211"/>
      <c r="GK911" s="211"/>
      <c r="GL911" s="211"/>
      <c r="GM911" s="211"/>
      <c r="GN911" s="211"/>
      <c r="GO911" s="211"/>
      <c r="GP911" s="211"/>
      <c r="GQ911" s="211"/>
      <c r="GR911" s="211"/>
      <c r="GS911" s="211"/>
      <c r="GT911" s="211"/>
      <c r="GU911" s="211"/>
      <c r="GV911" s="211"/>
      <c r="GW911" s="211"/>
      <c r="GX911" s="211"/>
      <c r="GY911" s="211"/>
      <c r="GZ911" s="211"/>
      <c r="HA911" s="211"/>
      <c r="HB911" s="211"/>
      <c r="HC911" s="211"/>
      <c r="HD911" s="211"/>
      <c r="HE911" s="211"/>
      <c r="HF911" s="211"/>
      <c r="HG911" s="211"/>
      <c r="HH911" s="211"/>
      <c r="HI911" s="211"/>
      <c r="HJ911" s="211"/>
      <c r="HK911" s="211"/>
      <c r="HL911" s="211"/>
      <c r="HM911" s="211"/>
      <c r="HN911" s="195"/>
      <c r="HO911" s="195"/>
      <c r="HP911" s="195"/>
      <c r="HQ911" s="196"/>
      <c r="HR911" s="196"/>
      <c r="HS911" s="196"/>
      <c r="HT911" s="196"/>
      <c r="HU911" s="196"/>
      <c r="HV911" s="196"/>
    </row>
    <row r="912" ht="15.75" customHeight="1">
      <c r="A912" s="190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GD912" s="211"/>
      <c r="GE912" s="211"/>
      <c r="GF912" s="211"/>
      <c r="GG912" s="211"/>
      <c r="GH912" s="211"/>
      <c r="GI912" s="211"/>
      <c r="GJ912" s="211"/>
      <c r="GK912" s="211"/>
      <c r="GL912" s="211"/>
      <c r="GM912" s="211"/>
      <c r="GN912" s="211"/>
      <c r="GO912" s="211"/>
      <c r="GP912" s="211"/>
      <c r="GQ912" s="211"/>
      <c r="GR912" s="211"/>
      <c r="GS912" s="211"/>
      <c r="GT912" s="211"/>
      <c r="GU912" s="211"/>
      <c r="GV912" s="211"/>
      <c r="GW912" s="211"/>
      <c r="GX912" s="211"/>
      <c r="GY912" s="211"/>
      <c r="GZ912" s="211"/>
      <c r="HA912" s="211"/>
      <c r="HB912" s="211"/>
      <c r="HC912" s="211"/>
      <c r="HD912" s="211"/>
      <c r="HE912" s="211"/>
      <c r="HF912" s="211"/>
      <c r="HG912" s="211"/>
      <c r="HH912" s="211"/>
      <c r="HI912" s="211"/>
      <c r="HJ912" s="211"/>
      <c r="HK912" s="211"/>
      <c r="HL912" s="211"/>
      <c r="HM912" s="211"/>
      <c r="HN912" s="195"/>
      <c r="HO912" s="195"/>
      <c r="HP912" s="195"/>
      <c r="HQ912" s="196"/>
      <c r="HR912" s="196"/>
      <c r="HS912" s="196"/>
      <c r="HT912" s="196"/>
      <c r="HU912" s="196"/>
      <c r="HV912" s="196"/>
    </row>
    <row r="913" ht="15.75" customHeight="1">
      <c r="A913" s="190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GD913" s="211"/>
      <c r="GE913" s="211"/>
      <c r="GF913" s="211"/>
      <c r="GG913" s="211"/>
      <c r="GH913" s="211"/>
      <c r="GI913" s="211"/>
      <c r="GJ913" s="211"/>
      <c r="GK913" s="211"/>
      <c r="GL913" s="211"/>
      <c r="GM913" s="211"/>
      <c r="GN913" s="211"/>
      <c r="GO913" s="211"/>
      <c r="GP913" s="211"/>
      <c r="GQ913" s="211"/>
      <c r="GR913" s="211"/>
      <c r="GS913" s="211"/>
      <c r="GT913" s="211"/>
      <c r="GU913" s="211"/>
      <c r="GV913" s="211"/>
      <c r="GW913" s="211"/>
      <c r="GX913" s="211"/>
      <c r="GY913" s="211"/>
      <c r="GZ913" s="211"/>
      <c r="HA913" s="211"/>
      <c r="HB913" s="211"/>
      <c r="HC913" s="211"/>
      <c r="HD913" s="211"/>
      <c r="HE913" s="211"/>
      <c r="HF913" s="211"/>
      <c r="HG913" s="211"/>
      <c r="HH913" s="211"/>
      <c r="HI913" s="211"/>
      <c r="HJ913" s="211"/>
      <c r="HK913" s="211"/>
      <c r="HL913" s="211"/>
      <c r="HM913" s="211"/>
      <c r="HN913" s="195"/>
      <c r="HO913" s="195"/>
      <c r="HP913" s="195"/>
      <c r="HQ913" s="196"/>
      <c r="HR913" s="196"/>
      <c r="HS913" s="196"/>
      <c r="HT913" s="196"/>
      <c r="HU913" s="196"/>
      <c r="HV913" s="196"/>
    </row>
    <row r="914" ht="15.75" customHeight="1">
      <c r="A914" s="190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GD914" s="211"/>
      <c r="GE914" s="211"/>
      <c r="GF914" s="211"/>
      <c r="GG914" s="211"/>
      <c r="GH914" s="211"/>
      <c r="GI914" s="211"/>
      <c r="GJ914" s="211"/>
      <c r="GK914" s="211"/>
      <c r="GL914" s="211"/>
      <c r="GM914" s="211"/>
      <c r="GN914" s="211"/>
      <c r="GO914" s="211"/>
      <c r="GP914" s="211"/>
      <c r="GQ914" s="211"/>
      <c r="GR914" s="211"/>
      <c r="GS914" s="211"/>
      <c r="GT914" s="211"/>
      <c r="GU914" s="211"/>
      <c r="GV914" s="211"/>
      <c r="GW914" s="211"/>
      <c r="GX914" s="211"/>
      <c r="GY914" s="211"/>
      <c r="GZ914" s="211"/>
      <c r="HA914" s="211"/>
      <c r="HB914" s="211"/>
      <c r="HC914" s="211"/>
      <c r="HD914" s="211"/>
      <c r="HE914" s="211"/>
      <c r="HF914" s="211"/>
      <c r="HG914" s="211"/>
      <c r="HH914" s="211"/>
      <c r="HI914" s="211"/>
      <c r="HJ914" s="211"/>
      <c r="HK914" s="211"/>
      <c r="HL914" s="211"/>
      <c r="HM914" s="211"/>
      <c r="HN914" s="195"/>
      <c r="HO914" s="195"/>
      <c r="HP914" s="195"/>
      <c r="HQ914" s="196"/>
      <c r="HR914" s="196"/>
      <c r="HS914" s="196"/>
      <c r="HT914" s="196"/>
      <c r="HU914" s="196"/>
      <c r="HV914" s="196"/>
    </row>
    <row r="915" ht="15.75" customHeight="1">
      <c r="A915" s="190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GD915" s="211"/>
      <c r="GE915" s="211"/>
      <c r="GF915" s="211"/>
      <c r="GG915" s="211"/>
      <c r="GH915" s="211"/>
      <c r="GI915" s="211"/>
      <c r="GJ915" s="211"/>
      <c r="GK915" s="211"/>
      <c r="GL915" s="211"/>
      <c r="GM915" s="211"/>
      <c r="GN915" s="211"/>
      <c r="GO915" s="211"/>
      <c r="GP915" s="211"/>
      <c r="GQ915" s="211"/>
      <c r="GR915" s="211"/>
      <c r="GS915" s="211"/>
      <c r="GT915" s="211"/>
      <c r="GU915" s="211"/>
      <c r="GV915" s="211"/>
      <c r="GW915" s="211"/>
      <c r="GX915" s="211"/>
      <c r="GY915" s="211"/>
      <c r="GZ915" s="211"/>
      <c r="HA915" s="211"/>
      <c r="HB915" s="211"/>
      <c r="HC915" s="211"/>
      <c r="HD915" s="211"/>
      <c r="HE915" s="211"/>
      <c r="HF915" s="211"/>
      <c r="HG915" s="211"/>
      <c r="HH915" s="211"/>
      <c r="HI915" s="211"/>
      <c r="HJ915" s="211"/>
      <c r="HK915" s="211"/>
      <c r="HL915" s="211"/>
      <c r="HM915" s="211"/>
      <c r="HN915" s="195"/>
      <c r="HO915" s="195"/>
      <c r="HP915" s="195"/>
      <c r="HQ915" s="196"/>
      <c r="HR915" s="196"/>
      <c r="HS915" s="196"/>
      <c r="HT915" s="196"/>
      <c r="HU915" s="196"/>
      <c r="HV915" s="196"/>
    </row>
    <row r="916" ht="15.75" customHeight="1">
      <c r="A916" s="190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GD916" s="211"/>
      <c r="GE916" s="211"/>
      <c r="GF916" s="211"/>
      <c r="GG916" s="211"/>
      <c r="GH916" s="211"/>
      <c r="GI916" s="211"/>
      <c r="GJ916" s="211"/>
      <c r="GK916" s="211"/>
      <c r="GL916" s="211"/>
      <c r="GM916" s="211"/>
      <c r="GN916" s="211"/>
      <c r="GO916" s="211"/>
      <c r="GP916" s="211"/>
      <c r="GQ916" s="211"/>
      <c r="GR916" s="211"/>
      <c r="GS916" s="211"/>
      <c r="GT916" s="211"/>
      <c r="GU916" s="211"/>
      <c r="GV916" s="211"/>
      <c r="GW916" s="211"/>
      <c r="GX916" s="211"/>
      <c r="GY916" s="211"/>
      <c r="GZ916" s="211"/>
      <c r="HA916" s="211"/>
      <c r="HB916" s="211"/>
      <c r="HC916" s="211"/>
      <c r="HD916" s="211"/>
      <c r="HE916" s="211"/>
      <c r="HF916" s="211"/>
      <c r="HG916" s="211"/>
      <c r="HH916" s="211"/>
      <c r="HI916" s="211"/>
      <c r="HJ916" s="211"/>
      <c r="HK916" s="211"/>
      <c r="HL916" s="211"/>
      <c r="HM916" s="211"/>
      <c r="HN916" s="195"/>
      <c r="HO916" s="195"/>
      <c r="HP916" s="195"/>
      <c r="HQ916" s="196"/>
      <c r="HR916" s="196"/>
      <c r="HS916" s="196"/>
      <c r="HT916" s="196"/>
      <c r="HU916" s="196"/>
      <c r="HV916" s="196"/>
    </row>
    <row r="917" ht="15.75" customHeight="1">
      <c r="A917" s="190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GD917" s="211"/>
      <c r="GE917" s="211"/>
      <c r="GF917" s="211"/>
      <c r="GG917" s="211"/>
      <c r="GH917" s="211"/>
      <c r="GI917" s="211"/>
      <c r="GJ917" s="211"/>
      <c r="GK917" s="211"/>
      <c r="GL917" s="211"/>
      <c r="GM917" s="211"/>
      <c r="GN917" s="211"/>
      <c r="GO917" s="211"/>
      <c r="GP917" s="211"/>
      <c r="GQ917" s="211"/>
      <c r="GR917" s="211"/>
      <c r="GS917" s="211"/>
      <c r="GT917" s="211"/>
      <c r="GU917" s="211"/>
      <c r="GV917" s="211"/>
      <c r="GW917" s="211"/>
      <c r="GX917" s="211"/>
      <c r="GY917" s="211"/>
      <c r="GZ917" s="211"/>
      <c r="HA917" s="211"/>
      <c r="HB917" s="211"/>
      <c r="HC917" s="211"/>
      <c r="HD917" s="211"/>
      <c r="HE917" s="211"/>
      <c r="HF917" s="211"/>
      <c r="HG917" s="211"/>
      <c r="HH917" s="211"/>
      <c r="HI917" s="211"/>
      <c r="HJ917" s="211"/>
      <c r="HK917" s="211"/>
      <c r="HL917" s="211"/>
      <c r="HM917" s="211"/>
      <c r="HN917" s="195"/>
      <c r="HO917" s="195"/>
      <c r="HP917" s="195"/>
      <c r="HQ917" s="196"/>
      <c r="HR917" s="196"/>
      <c r="HS917" s="196"/>
      <c r="HT917" s="196"/>
      <c r="HU917" s="196"/>
      <c r="HV917" s="196"/>
    </row>
    <row r="918" ht="15.75" customHeight="1">
      <c r="A918" s="190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GD918" s="211"/>
      <c r="GE918" s="211"/>
      <c r="GF918" s="211"/>
      <c r="GG918" s="211"/>
      <c r="GH918" s="211"/>
      <c r="GI918" s="211"/>
      <c r="GJ918" s="211"/>
      <c r="GK918" s="211"/>
      <c r="GL918" s="211"/>
      <c r="GM918" s="211"/>
      <c r="GN918" s="211"/>
      <c r="GO918" s="211"/>
      <c r="GP918" s="211"/>
      <c r="GQ918" s="211"/>
      <c r="GR918" s="211"/>
      <c r="GS918" s="211"/>
      <c r="GT918" s="211"/>
      <c r="GU918" s="211"/>
      <c r="GV918" s="211"/>
      <c r="GW918" s="211"/>
      <c r="GX918" s="211"/>
      <c r="GY918" s="211"/>
      <c r="GZ918" s="211"/>
      <c r="HA918" s="211"/>
      <c r="HB918" s="211"/>
      <c r="HC918" s="211"/>
      <c r="HD918" s="211"/>
      <c r="HE918" s="211"/>
      <c r="HF918" s="211"/>
      <c r="HG918" s="211"/>
      <c r="HH918" s="211"/>
      <c r="HI918" s="211"/>
      <c r="HJ918" s="211"/>
      <c r="HK918" s="211"/>
      <c r="HL918" s="211"/>
      <c r="HM918" s="211"/>
      <c r="HN918" s="195"/>
      <c r="HO918" s="195"/>
      <c r="HP918" s="195"/>
      <c r="HQ918" s="196"/>
      <c r="HR918" s="196"/>
      <c r="HS918" s="196"/>
      <c r="HT918" s="196"/>
      <c r="HU918" s="196"/>
      <c r="HV918" s="196"/>
    </row>
    <row r="919" ht="15.75" customHeight="1">
      <c r="A919" s="190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GD919" s="211"/>
      <c r="GE919" s="211"/>
      <c r="GF919" s="211"/>
      <c r="GG919" s="211"/>
      <c r="GH919" s="211"/>
      <c r="GI919" s="211"/>
      <c r="GJ919" s="211"/>
      <c r="GK919" s="211"/>
      <c r="GL919" s="211"/>
      <c r="GM919" s="211"/>
      <c r="GN919" s="211"/>
      <c r="GO919" s="211"/>
      <c r="GP919" s="211"/>
      <c r="GQ919" s="211"/>
      <c r="GR919" s="211"/>
      <c r="GS919" s="211"/>
      <c r="GT919" s="211"/>
      <c r="GU919" s="211"/>
      <c r="GV919" s="211"/>
      <c r="GW919" s="211"/>
      <c r="GX919" s="211"/>
      <c r="GY919" s="211"/>
      <c r="GZ919" s="211"/>
      <c r="HA919" s="211"/>
      <c r="HB919" s="211"/>
      <c r="HC919" s="211"/>
      <c r="HD919" s="211"/>
      <c r="HE919" s="211"/>
      <c r="HF919" s="211"/>
      <c r="HG919" s="211"/>
      <c r="HH919" s="211"/>
      <c r="HI919" s="211"/>
      <c r="HJ919" s="211"/>
      <c r="HK919" s="211"/>
      <c r="HL919" s="211"/>
      <c r="HM919" s="211"/>
      <c r="HN919" s="195"/>
      <c r="HO919" s="195"/>
      <c r="HP919" s="195"/>
      <c r="HQ919" s="196"/>
      <c r="HR919" s="196"/>
      <c r="HS919" s="196"/>
      <c r="HT919" s="196"/>
      <c r="HU919" s="196"/>
      <c r="HV919" s="196"/>
    </row>
    <row r="920" ht="15.75" customHeight="1">
      <c r="A920" s="190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GD920" s="211"/>
      <c r="GE920" s="211"/>
      <c r="GF920" s="211"/>
      <c r="GG920" s="211"/>
      <c r="GH920" s="211"/>
      <c r="GI920" s="211"/>
      <c r="GJ920" s="211"/>
      <c r="GK920" s="211"/>
      <c r="GL920" s="211"/>
      <c r="GM920" s="211"/>
      <c r="GN920" s="211"/>
      <c r="GO920" s="211"/>
      <c r="GP920" s="211"/>
      <c r="GQ920" s="211"/>
      <c r="GR920" s="211"/>
      <c r="GS920" s="211"/>
      <c r="GT920" s="211"/>
      <c r="GU920" s="211"/>
      <c r="GV920" s="211"/>
      <c r="GW920" s="211"/>
      <c r="GX920" s="211"/>
      <c r="GY920" s="211"/>
      <c r="GZ920" s="211"/>
      <c r="HA920" s="211"/>
      <c r="HB920" s="211"/>
      <c r="HC920" s="211"/>
      <c r="HD920" s="211"/>
      <c r="HE920" s="211"/>
      <c r="HF920" s="211"/>
      <c r="HG920" s="211"/>
      <c r="HH920" s="211"/>
      <c r="HI920" s="211"/>
      <c r="HJ920" s="211"/>
      <c r="HK920" s="211"/>
      <c r="HL920" s="211"/>
      <c r="HM920" s="211"/>
      <c r="HN920" s="195"/>
      <c r="HO920" s="195"/>
      <c r="HP920" s="195"/>
      <c r="HQ920" s="196"/>
      <c r="HR920" s="196"/>
      <c r="HS920" s="196"/>
      <c r="HT920" s="196"/>
      <c r="HU920" s="196"/>
      <c r="HV920" s="196"/>
    </row>
    <row r="921" ht="15.75" customHeight="1">
      <c r="A921" s="190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GD921" s="211"/>
      <c r="GE921" s="211"/>
      <c r="GF921" s="211"/>
      <c r="GG921" s="211"/>
      <c r="GH921" s="211"/>
      <c r="GI921" s="211"/>
      <c r="GJ921" s="211"/>
      <c r="GK921" s="211"/>
      <c r="GL921" s="211"/>
      <c r="GM921" s="211"/>
      <c r="GN921" s="211"/>
      <c r="GO921" s="211"/>
      <c r="GP921" s="211"/>
      <c r="GQ921" s="211"/>
      <c r="GR921" s="211"/>
      <c r="GS921" s="211"/>
      <c r="GT921" s="211"/>
      <c r="GU921" s="211"/>
      <c r="GV921" s="211"/>
      <c r="GW921" s="211"/>
      <c r="GX921" s="211"/>
      <c r="GY921" s="211"/>
      <c r="GZ921" s="211"/>
      <c r="HA921" s="211"/>
      <c r="HB921" s="211"/>
      <c r="HC921" s="211"/>
      <c r="HD921" s="211"/>
      <c r="HE921" s="211"/>
      <c r="HF921" s="211"/>
      <c r="HG921" s="211"/>
      <c r="HH921" s="211"/>
      <c r="HI921" s="211"/>
      <c r="HJ921" s="211"/>
      <c r="HK921" s="211"/>
      <c r="HL921" s="211"/>
      <c r="HM921" s="211"/>
      <c r="HN921" s="195"/>
      <c r="HO921" s="195"/>
      <c r="HP921" s="195"/>
      <c r="HQ921" s="196"/>
      <c r="HR921" s="196"/>
      <c r="HS921" s="196"/>
      <c r="HT921" s="196"/>
      <c r="HU921" s="196"/>
      <c r="HV921" s="196"/>
    </row>
    <row r="922" ht="15.75" customHeight="1">
      <c r="A922" s="190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GD922" s="211"/>
      <c r="GE922" s="211"/>
      <c r="GF922" s="211"/>
      <c r="GG922" s="211"/>
      <c r="GH922" s="211"/>
      <c r="GI922" s="211"/>
      <c r="GJ922" s="211"/>
      <c r="GK922" s="211"/>
      <c r="GL922" s="211"/>
      <c r="GM922" s="211"/>
      <c r="GN922" s="211"/>
      <c r="GO922" s="211"/>
      <c r="GP922" s="211"/>
      <c r="GQ922" s="211"/>
      <c r="GR922" s="211"/>
      <c r="GS922" s="211"/>
      <c r="GT922" s="211"/>
      <c r="GU922" s="211"/>
      <c r="GV922" s="211"/>
      <c r="GW922" s="211"/>
      <c r="GX922" s="211"/>
      <c r="GY922" s="211"/>
      <c r="GZ922" s="211"/>
      <c r="HA922" s="211"/>
      <c r="HB922" s="211"/>
      <c r="HC922" s="211"/>
      <c r="HD922" s="211"/>
      <c r="HE922" s="211"/>
      <c r="HF922" s="211"/>
      <c r="HG922" s="211"/>
      <c r="HH922" s="211"/>
      <c r="HI922" s="211"/>
      <c r="HJ922" s="211"/>
      <c r="HK922" s="211"/>
      <c r="HL922" s="211"/>
      <c r="HM922" s="211"/>
      <c r="HN922" s="195"/>
      <c r="HO922" s="195"/>
      <c r="HP922" s="195"/>
      <c r="HQ922" s="196"/>
      <c r="HR922" s="196"/>
      <c r="HS922" s="196"/>
      <c r="HT922" s="196"/>
      <c r="HU922" s="196"/>
      <c r="HV922" s="196"/>
    </row>
    <row r="923" ht="15.75" customHeight="1">
      <c r="A923" s="190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GD923" s="211"/>
      <c r="GE923" s="211"/>
      <c r="GF923" s="211"/>
      <c r="GG923" s="211"/>
      <c r="GH923" s="211"/>
      <c r="GI923" s="211"/>
      <c r="GJ923" s="211"/>
      <c r="GK923" s="211"/>
      <c r="GL923" s="211"/>
      <c r="GM923" s="211"/>
      <c r="GN923" s="211"/>
      <c r="GO923" s="211"/>
      <c r="GP923" s="211"/>
      <c r="GQ923" s="211"/>
      <c r="GR923" s="211"/>
      <c r="GS923" s="211"/>
      <c r="GT923" s="211"/>
      <c r="GU923" s="211"/>
      <c r="GV923" s="211"/>
      <c r="GW923" s="211"/>
      <c r="GX923" s="211"/>
      <c r="GY923" s="211"/>
      <c r="GZ923" s="211"/>
      <c r="HA923" s="211"/>
      <c r="HB923" s="211"/>
      <c r="HC923" s="211"/>
      <c r="HD923" s="211"/>
      <c r="HE923" s="211"/>
      <c r="HF923" s="211"/>
      <c r="HG923" s="211"/>
      <c r="HH923" s="211"/>
      <c r="HI923" s="211"/>
      <c r="HJ923" s="211"/>
      <c r="HK923" s="211"/>
      <c r="HL923" s="211"/>
      <c r="HM923" s="211"/>
      <c r="HN923" s="195"/>
      <c r="HO923" s="195"/>
      <c r="HP923" s="195"/>
      <c r="HQ923" s="196"/>
      <c r="HR923" s="196"/>
      <c r="HS923" s="196"/>
      <c r="HT923" s="196"/>
      <c r="HU923" s="196"/>
      <c r="HV923" s="196"/>
    </row>
    <row r="924" ht="15.75" customHeight="1">
      <c r="A924" s="190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GD924" s="211"/>
      <c r="GE924" s="211"/>
      <c r="GF924" s="211"/>
      <c r="GG924" s="211"/>
      <c r="GH924" s="211"/>
      <c r="GI924" s="211"/>
      <c r="GJ924" s="211"/>
      <c r="GK924" s="211"/>
      <c r="GL924" s="211"/>
      <c r="GM924" s="211"/>
      <c r="GN924" s="211"/>
      <c r="GO924" s="211"/>
      <c r="GP924" s="211"/>
      <c r="GQ924" s="211"/>
      <c r="GR924" s="211"/>
      <c r="GS924" s="211"/>
      <c r="GT924" s="211"/>
      <c r="GU924" s="211"/>
      <c r="GV924" s="211"/>
      <c r="GW924" s="211"/>
      <c r="GX924" s="211"/>
      <c r="GY924" s="211"/>
      <c r="GZ924" s="211"/>
      <c r="HA924" s="211"/>
      <c r="HB924" s="211"/>
      <c r="HC924" s="211"/>
      <c r="HD924" s="211"/>
      <c r="HE924" s="211"/>
      <c r="HF924" s="211"/>
      <c r="HG924" s="211"/>
      <c r="HH924" s="211"/>
      <c r="HI924" s="211"/>
      <c r="HJ924" s="211"/>
      <c r="HK924" s="211"/>
      <c r="HL924" s="211"/>
      <c r="HM924" s="211"/>
      <c r="HN924" s="195"/>
      <c r="HO924" s="195"/>
      <c r="HP924" s="195"/>
      <c r="HQ924" s="196"/>
      <c r="HR924" s="196"/>
      <c r="HS924" s="196"/>
      <c r="HT924" s="196"/>
      <c r="HU924" s="196"/>
      <c r="HV924" s="196"/>
    </row>
    <row r="925" ht="15.75" customHeight="1">
      <c r="A925" s="190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GD925" s="211"/>
      <c r="GE925" s="211"/>
      <c r="GF925" s="211"/>
      <c r="GG925" s="211"/>
      <c r="GH925" s="211"/>
      <c r="GI925" s="211"/>
      <c r="GJ925" s="211"/>
      <c r="GK925" s="211"/>
      <c r="GL925" s="211"/>
      <c r="GM925" s="211"/>
      <c r="GN925" s="211"/>
      <c r="GO925" s="211"/>
      <c r="GP925" s="211"/>
      <c r="GQ925" s="211"/>
      <c r="GR925" s="211"/>
      <c r="GS925" s="211"/>
      <c r="GT925" s="211"/>
      <c r="GU925" s="211"/>
      <c r="GV925" s="211"/>
      <c r="GW925" s="211"/>
      <c r="GX925" s="211"/>
      <c r="GY925" s="211"/>
      <c r="GZ925" s="211"/>
      <c r="HA925" s="211"/>
      <c r="HB925" s="211"/>
      <c r="HC925" s="211"/>
      <c r="HD925" s="211"/>
      <c r="HE925" s="211"/>
      <c r="HF925" s="211"/>
      <c r="HG925" s="211"/>
      <c r="HH925" s="211"/>
      <c r="HI925" s="211"/>
      <c r="HJ925" s="211"/>
      <c r="HK925" s="211"/>
      <c r="HL925" s="211"/>
      <c r="HM925" s="211"/>
      <c r="HN925" s="195"/>
      <c r="HO925" s="195"/>
      <c r="HP925" s="195"/>
      <c r="HQ925" s="196"/>
      <c r="HR925" s="196"/>
      <c r="HS925" s="196"/>
      <c r="HT925" s="196"/>
      <c r="HU925" s="196"/>
      <c r="HV925" s="196"/>
    </row>
    <row r="926" ht="15.75" customHeight="1">
      <c r="A926" s="190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GD926" s="211"/>
      <c r="GE926" s="211"/>
      <c r="GF926" s="211"/>
      <c r="GG926" s="211"/>
      <c r="GH926" s="211"/>
      <c r="GI926" s="211"/>
      <c r="GJ926" s="211"/>
      <c r="GK926" s="211"/>
      <c r="GL926" s="211"/>
      <c r="GM926" s="211"/>
      <c r="GN926" s="211"/>
      <c r="GO926" s="211"/>
      <c r="GP926" s="211"/>
      <c r="GQ926" s="211"/>
      <c r="GR926" s="211"/>
      <c r="GS926" s="211"/>
      <c r="GT926" s="211"/>
      <c r="GU926" s="211"/>
      <c r="GV926" s="211"/>
      <c r="GW926" s="211"/>
      <c r="GX926" s="211"/>
      <c r="GY926" s="211"/>
      <c r="GZ926" s="211"/>
      <c r="HA926" s="211"/>
      <c r="HB926" s="211"/>
      <c r="HC926" s="211"/>
      <c r="HD926" s="211"/>
      <c r="HE926" s="211"/>
      <c r="HF926" s="211"/>
      <c r="HG926" s="211"/>
      <c r="HH926" s="211"/>
      <c r="HI926" s="211"/>
      <c r="HJ926" s="211"/>
      <c r="HK926" s="211"/>
      <c r="HL926" s="211"/>
      <c r="HM926" s="211"/>
      <c r="HN926" s="195"/>
      <c r="HO926" s="195"/>
      <c r="HP926" s="195"/>
      <c r="HQ926" s="196"/>
      <c r="HR926" s="196"/>
      <c r="HS926" s="196"/>
      <c r="HT926" s="196"/>
      <c r="HU926" s="196"/>
      <c r="HV926" s="196"/>
    </row>
    <row r="927" ht="15.75" customHeight="1">
      <c r="A927" s="190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GD927" s="211"/>
      <c r="GE927" s="211"/>
      <c r="GF927" s="211"/>
      <c r="GG927" s="211"/>
      <c r="GH927" s="211"/>
      <c r="GI927" s="211"/>
      <c r="GJ927" s="211"/>
      <c r="GK927" s="211"/>
      <c r="GL927" s="211"/>
      <c r="GM927" s="211"/>
      <c r="GN927" s="211"/>
      <c r="GO927" s="211"/>
      <c r="GP927" s="211"/>
      <c r="GQ927" s="211"/>
      <c r="GR927" s="211"/>
      <c r="GS927" s="211"/>
      <c r="GT927" s="211"/>
      <c r="GU927" s="211"/>
      <c r="GV927" s="211"/>
      <c r="GW927" s="211"/>
      <c r="GX927" s="211"/>
      <c r="GY927" s="211"/>
      <c r="GZ927" s="211"/>
      <c r="HA927" s="211"/>
      <c r="HB927" s="211"/>
      <c r="HC927" s="211"/>
      <c r="HD927" s="211"/>
      <c r="HE927" s="211"/>
      <c r="HF927" s="211"/>
      <c r="HG927" s="211"/>
      <c r="HH927" s="211"/>
      <c r="HI927" s="211"/>
      <c r="HJ927" s="211"/>
      <c r="HK927" s="211"/>
      <c r="HL927" s="211"/>
      <c r="HM927" s="211"/>
      <c r="HN927" s="195"/>
      <c r="HO927" s="195"/>
      <c r="HP927" s="195"/>
      <c r="HQ927" s="196"/>
      <c r="HR927" s="196"/>
      <c r="HS927" s="196"/>
      <c r="HT927" s="196"/>
      <c r="HU927" s="196"/>
      <c r="HV927" s="196"/>
    </row>
    <row r="928" ht="15.75" customHeight="1">
      <c r="A928" s="190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GD928" s="211"/>
      <c r="GE928" s="211"/>
      <c r="GF928" s="211"/>
      <c r="GG928" s="211"/>
      <c r="GH928" s="211"/>
      <c r="GI928" s="211"/>
      <c r="GJ928" s="211"/>
      <c r="GK928" s="211"/>
      <c r="GL928" s="211"/>
      <c r="GM928" s="211"/>
      <c r="GN928" s="211"/>
      <c r="GO928" s="211"/>
      <c r="GP928" s="211"/>
      <c r="GQ928" s="211"/>
      <c r="GR928" s="211"/>
      <c r="GS928" s="211"/>
      <c r="GT928" s="211"/>
      <c r="GU928" s="211"/>
      <c r="GV928" s="211"/>
      <c r="GW928" s="211"/>
      <c r="GX928" s="211"/>
      <c r="GY928" s="211"/>
      <c r="GZ928" s="211"/>
      <c r="HA928" s="211"/>
      <c r="HB928" s="211"/>
      <c r="HC928" s="211"/>
      <c r="HD928" s="211"/>
      <c r="HE928" s="211"/>
      <c r="HF928" s="211"/>
      <c r="HG928" s="211"/>
      <c r="HH928" s="211"/>
      <c r="HI928" s="211"/>
      <c r="HJ928" s="211"/>
      <c r="HK928" s="211"/>
      <c r="HL928" s="211"/>
      <c r="HM928" s="211"/>
      <c r="HN928" s="195"/>
      <c r="HO928" s="195"/>
      <c r="HP928" s="195"/>
      <c r="HQ928" s="196"/>
      <c r="HR928" s="196"/>
      <c r="HS928" s="196"/>
      <c r="HT928" s="196"/>
      <c r="HU928" s="196"/>
      <c r="HV928" s="196"/>
    </row>
    <row r="929" ht="15.75" customHeight="1">
      <c r="A929" s="190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GD929" s="211"/>
      <c r="GE929" s="211"/>
      <c r="GF929" s="211"/>
      <c r="GG929" s="211"/>
      <c r="GH929" s="211"/>
      <c r="GI929" s="211"/>
      <c r="GJ929" s="211"/>
      <c r="GK929" s="211"/>
      <c r="GL929" s="211"/>
      <c r="GM929" s="211"/>
      <c r="GN929" s="211"/>
      <c r="GO929" s="211"/>
      <c r="GP929" s="211"/>
      <c r="GQ929" s="211"/>
      <c r="GR929" s="211"/>
      <c r="GS929" s="211"/>
      <c r="GT929" s="211"/>
      <c r="GU929" s="211"/>
      <c r="GV929" s="211"/>
      <c r="GW929" s="211"/>
      <c r="GX929" s="211"/>
      <c r="GY929" s="211"/>
      <c r="GZ929" s="211"/>
      <c r="HA929" s="211"/>
      <c r="HB929" s="211"/>
      <c r="HC929" s="211"/>
      <c r="HD929" s="211"/>
      <c r="HE929" s="211"/>
      <c r="HF929" s="211"/>
      <c r="HG929" s="211"/>
      <c r="HH929" s="211"/>
      <c r="HI929" s="211"/>
      <c r="HJ929" s="211"/>
      <c r="HK929" s="211"/>
      <c r="HL929" s="211"/>
      <c r="HM929" s="211"/>
      <c r="HN929" s="195"/>
      <c r="HO929" s="195"/>
      <c r="HP929" s="195"/>
      <c r="HQ929" s="196"/>
      <c r="HR929" s="196"/>
      <c r="HS929" s="196"/>
      <c r="HT929" s="196"/>
      <c r="HU929" s="196"/>
      <c r="HV929" s="196"/>
    </row>
    <row r="930" ht="15.75" customHeight="1">
      <c r="A930" s="190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GD930" s="211"/>
      <c r="GE930" s="211"/>
      <c r="GF930" s="211"/>
      <c r="GG930" s="211"/>
      <c r="GH930" s="211"/>
      <c r="GI930" s="211"/>
      <c r="GJ930" s="211"/>
      <c r="GK930" s="211"/>
      <c r="GL930" s="211"/>
      <c r="GM930" s="211"/>
      <c r="GN930" s="211"/>
      <c r="GO930" s="211"/>
      <c r="GP930" s="211"/>
      <c r="GQ930" s="211"/>
      <c r="GR930" s="211"/>
      <c r="GS930" s="211"/>
      <c r="GT930" s="211"/>
      <c r="GU930" s="211"/>
      <c r="GV930" s="211"/>
      <c r="GW930" s="211"/>
      <c r="GX930" s="211"/>
      <c r="GY930" s="211"/>
      <c r="GZ930" s="211"/>
      <c r="HA930" s="211"/>
      <c r="HB930" s="211"/>
      <c r="HC930" s="211"/>
      <c r="HD930" s="211"/>
      <c r="HE930" s="211"/>
      <c r="HF930" s="211"/>
      <c r="HG930" s="211"/>
      <c r="HH930" s="211"/>
      <c r="HI930" s="211"/>
      <c r="HJ930" s="211"/>
      <c r="HK930" s="211"/>
      <c r="HL930" s="211"/>
      <c r="HM930" s="211"/>
      <c r="HN930" s="195"/>
      <c r="HO930" s="195"/>
      <c r="HP930" s="195"/>
      <c r="HQ930" s="196"/>
      <c r="HR930" s="196"/>
      <c r="HS930" s="196"/>
      <c r="HT930" s="196"/>
      <c r="HU930" s="196"/>
      <c r="HV930" s="196"/>
    </row>
    <row r="931" ht="15.75" customHeight="1">
      <c r="A931" s="190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GD931" s="211"/>
      <c r="GE931" s="211"/>
      <c r="GF931" s="211"/>
      <c r="GG931" s="211"/>
      <c r="GH931" s="211"/>
      <c r="GI931" s="211"/>
      <c r="GJ931" s="211"/>
      <c r="GK931" s="211"/>
      <c r="GL931" s="211"/>
      <c r="GM931" s="211"/>
      <c r="GN931" s="211"/>
      <c r="GO931" s="211"/>
      <c r="GP931" s="211"/>
      <c r="GQ931" s="211"/>
      <c r="GR931" s="211"/>
      <c r="GS931" s="211"/>
      <c r="GT931" s="211"/>
      <c r="GU931" s="211"/>
      <c r="GV931" s="211"/>
      <c r="GW931" s="211"/>
      <c r="GX931" s="211"/>
      <c r="GY931" s="211"/>
      <c r="GZ931" s="211"/>
      <c r="HA931" s="211"/>
      <c r="HB931" s="211"/>
      <c r="HC931" s="211"/>
      <c r="HD931" s="211"/>
      <c r="HE931" s="211"/>
      <c r="HF931" s="211"/>
      <c r="HG931" s="211"/>
      <c r="HH931" s="211"/>
      <c r="HI931" s="211"/>
      <c r="HJ931" s="211"/>
      <c r="HK931" s="211"/>
      <c r="HL931" s="211"/>
      <c r="HM931" s="211"/>
      <c r="HN931" s="195"/>
      <c r="HO931" s="195"/>
      <c r="HP931" s="195"/>
      <c r="HQ931" s="196"/>
      <c r="HR931" s="196"/>
      <c r="HS931" s="196"/>
      <c r="HT931" s="196"/>
      <c r="HU931" s="196"/>
      <c r="HV931" s="196"/>
    </row>
    <row r="932" ht="15.75" customHeight="1">
      <c r="A932" s="190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GD932" s="211"/>
      <c r="GE932" s="211"/>
      <c r="GF932" s="211"/>
      <c r="GG932" s="211"/>
      <c r="GH932" s="211"/>
      <c r="GI932" s="211"/>
      <c r="GJ932" s="211"/>
      <c r="GK932" s="211"/>
      <c r="GL932" s="211"/>
      <c r="GM932" s="211"/>
      <c r="GN932" s="211"/>
      <c r="GO932" s="211"/>
      <c r="GP932" s="211"/>
      <c r="GQ932" s="211"/>
      <c r="GR932" s="211"/>
      <c r="GS932" s="211"/>
      <c r="GT932" s="211"/>
      <c r="GU932" s="211"/>
      <c r="GV932" s="211"/>
      <c r="GW932" s="211"/>
      <c r="GX932" s="211"/>
      <c r="GY932" s="211"/>
      <c r="GZ932" s="211"/>
      <c r="HA932" s="211"/>
      <c r="HB932" s="211"/>
      <c r="HC932" s="211"/>
      <c r="HD932" s="211"/>
      <c r="HE932" s="211"/>
      <c r="HF932" s="211"/>
      <c r="HG932" s="211"/>
      <c r="HH932" s="211"/>
      <c r="HI932" s="211"/>
      <c r="HJ932" s="211"/>
      <c r="HK932" s="211"/>
      <c r="HL932" s="211"/>
      <c r="HM932" s="211"/>
      <c r="HN932" s="195"/>
      <c r="HO932" s="195"/>
      <c r="HP932" s="195"/>
      <c r="HQ932" s="196"/>
      <c r="HR932" s="196"/>
      <c r="HS932" s="196"/>
      <c r="HT932" s="196"/>
      <c r="HU932" s="196"/>
      <c r="HV932" s="196"/>
    </row>
    <row r="933" ht="15.75" customHeight="1">
      <c r="A933" s="190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GD933" s="211"/>
      <c r="GE933" s="211"/>
      <c r="GF933" s="211"/>
      <c r="GG933" s="211"/>
      <c r="GH933" s="211"/>
      <c r="GI933" s="211"/>
      <c r="GJ933" s="211"/>
      <c r="GK933" s="211"/>
      <c r="GL933" s="211"/>
      <c r="GM933" s="211"/>
      <c r="GN933" s="211"/>
      <c r="GO933" s="211"/>
      <c r="GP933" s="211"/>
      <c r="GQ933" s="211"/>
      <c r="GR933" s="211"/>
      <c r="GS933" s="211"/>
      <c r="GT933" s="211"/>
      <c r="GU933" s="211"/>
      <c r="GV933" s="211"/>
      <c r="GW933" s="211"/>
      <c r="GX933" s="211"/>
      <c r="GY933" s="211"/>
      <c r="GZ933" s="211"/>
      <c r="HA933" s="211"/>
      <c r="HB933" s="211"/>
      <c r="HC933" s="211"/>
      <c r="HD933" s="211"/>
      <c r="HE933" s="211"/>
      <c r="HF933" s="211"/>
      <c r="HG933" s="211"/>
      <c r="HH933" s="211"/>
      <c r="HI933" s="211"/>
      <c r="HJ933" s="211"/>
      <c r="HK933" s="211"/>
      <c r="HL933" s="211"/>
      <c r="HM933" s="211"/>
      <c r="HN933" s="195"/>
      <c r="HO933" s="195"/>
      <c r="HP933" s="195"/>
      <c r="HQ933" s="196"/>
      <c r="HR933" s="196"/>
      <c r="HS933" s="196"/>
      <c r="HT933" s="196"/>
      <c r="HU933" s="196"/>
      <c r="HV933" s="196"/>
    </row>
    <row r="934" ht="15.75" customHeight="1">
      <c r="A934" s="190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GD934" s="211"/>
      <c r="GE934" s="211"/>
      <c r="GF934" s="211"/>
      <c r="GG934" s="211"/>
      <c r="GH934" s="211"/>
      <c r="GI934" s="211"/>
      <c r="GJ934" s="211"/>
      <c r="GK934" s="211"/>
      <c r="GL934" s="211"/>
      <c r="GM934" s="211"/>
      <c r="GN934" s="211"/>
      <c r="GO934" s="211"/>
      <c r="GP934" s="211"/>
      <c r="GQ934" s="211"/>
      <c r="GR934" s="211"/>
      <c r="GS934" s="211"/>
      <c r="GT934" s="211"/>
      <c r="GU934" s="211"/>
      <c r="GV934" s="211"/>
      <c r="GW934" s="211"/>
      <c r="GX934" s="211"/>
      <c r="GY934" s="211"/>
      <c r="GZ934" s="211"/>
      <c r="HA934" s="211"/>
      <c r="HB934" s="211"/>
      <c r="HC934" s="211"/>
      <c r="HD934" s="211"/>
      <c r="HE934" s="211"/>
      <c r="HF934" s="211"/>
      <c r="HG934" s="211"/>
      <c r="HH934" s="211"/>
      <c r="HI934" s="211"/>
      <c r="HJ934" s="211"/>
      <c r="HK934" s="211"/>
      <c r="HL934" s="211"/>
      <c r="HM934" s="211"/>
      <c r="HN934" s="195"/>
      <c r="HO934" s="195"/>
      <c r="HP934" s="195"/>
      <c r="HQ934" s="196"/>
      <c r="HR934" s="196"/>
      <c r="HS934" s="196"/>
      <c r="HT934" s="196"/>
      <c r="HU934" s="196"/>
      <c r="HV934" s="196"/>
    </row>
    <row r="935" ht="15.75" customHeight="1">
      <c r="A935" s="190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GD935" s="211"/>
      <c r="GE935" s="211"/>
      <c r="GF935" s="211"/>
      <c r="GG935" s="211"/>
      <c r="GH935" s="211"/>
      <c r="GI935" s="211"/>
      <c r="GJ935" s="211"/>
      <c r="GK935" s="211"/>
      <c r="GL935" s="211"/>
      <c r="GM935" s="211"/>
      <c r="GN935" s="211"/>
      <c r="GO935" s="211"/>
      <c r="GP935" s="211"/>
      <c r="GQ935" s="211"/>
      <c r="GR935" s="211"/>
      <c r="GS935" s="211"/>
      <c r="GT935" s="211"/>
      <c r="GU935" s="211"/>
      <c r="GV935" s="211"/>
      <c r="GW935" s="211"/>
      <c r="GX935" s="211"/>
      <c r="GY935" s="211"/>
      <c r="GZ935" s="211"/>
      <c r="HA935" s="211"/>
      <c r="HB935" s="211"/>
      <c r="HC935" s="211"/>
      <c r="HD935" s="211"/>
      <c r="HE935" s="211"/>
      <c r="HF935" s="211"/>
      <c r="HG935" s="211"/>
      <c r="HH935" s="211"/>
      <c r="HI935" s="211"/>
      <c r="HJ935" s="211"/>
      <c r="HK935" s="211"/>
      <c r="HL935" s="211"/>
      <c r="HM935" s="211"/>
      <c r="HN935" s="195"/>
      <c r="HO935" s="195"/>
      <c r="HP935" s="195"/>
      <c r="HQ935" s="196"/>
      <c r="HR935" s="196"/>
      <c r="HS935" s="196"/>
      <c r="HT935" s="196"/>
      <c r="HU935" s="196"/>
      <c r="HV935" s="196"/>
    </row>
    <row r="936" ht="15.75" customHeight="1">
      <c r="A936" s="190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GD936" s="211"/>
      <c r="GE936" s="211"/>
      <c r="GF936" s="211"/>
      <c r="GG936" s="211"/>
      <c r="GH936" s="211"/>
      <c r="GI936" s="211"/>
      <c r="GJ936" s="211"/>
      <c r="GK936" s="211"/>
      <c r="GL936" s="211"/>
      <c r="GM936" s="211"/>
      <c r="GN936" s="211"/>
      <c r="GO936" s="211"/>
      <c r="GP936" s="211"/>
      <c r="GQ936" s="211"/>
      <c r="GR936" s="211"/>
      <c r="GS936" s="211"/>
      <c r="GT936" s="211"/>
      <c r="GU936" s="211"/>
      <c r="GV936" s="211"/>
      <c r="GW936" s="211"/>
      <c r="GX936" s="211"/>
      <c r="GY936" s="211"/>
      <c r="GZ936" s="211"/>
      <c r="HA936" s="211"/>
      <c r="HB936" s="211"/>
      <c r="HC936" s="211"/>
      <c r="HD936" s="211"/>
      <c r="HE936" s="211"/>
      <c r="HF936" s="211"/>
      <c r="HG936" s="211"/>
      <c r="HH936" s="211"/>
      <c r="HI936" s="211"/>
      <c r="HJ936" s="211"/>
      <c r="HK936" s="211"/>
      <c r="HL936" s="211"/>
      <c r="HM936" s="211"/>
      <c r="HN936" s="195"/>
      <c r="HO936" s="195"/>
      <c r="HP936" s="195"/>
      <c r="HQ936" s="196"/>
      <c r="HR936" s="196"/>
      <c r="HS936" s="196"/>
      <c r="HT936" s="196"/>
      <c r="HU936" s="196"/>
      <c r="HV936" s="196"/>
    </row>
    <row r="937" ht="15.75" customHeight="1">
      <c r="A937" s="190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GD937" s="211"/>
      <c r="GE937" s="211"/>
      <c r="GF937" s="211"/>
      <c r="GG937" s="211"/>
      <c r="GH937" s="211"/>
      <c r="GI937" s="211"/>
      <c r="GJ937" s="211"/>
      <c r="GK937" s="211"/>
      <c r="GL937" s="211"/>
      <c r="GM937" s="211"/>
      <c r="GN937" s="211"/>
      <c r="GO937" s="211"/>
      <c r="GP937" s="211"/>
      <c r="GQ937" s="211"/>
      <c r="GR937" s="211"/>
      <c r="GS937" s="211"/>
      <c r="GT937" s="211"/>
      <c r="GU937" s="211"/>
      <c r="GV937" s="211"/>
      <c r="GW937" s="211"/>
      <c r="GX937" s="211"/>
      <c r="GY937" s="211"/>
      <c r="GZ937" s="211"/>
      <c r="HA937" s="211"/>
      <c r="HB937" s="211"/>
      <c r="HC937" s="211"/>
      <c r="HD937" s="211"/>
      <c r="HE937" s="211"/>
      <c r="HF937" s="211"/>
      <c r="HG937" s="211"/>
      <c r="HH937" s="211"/>
      <c r="HI937" s="211"/>
      <c r="HJ937" s="211"/>
      <c r="HK937" s="211"/>
      <c r="HL937" s="211"/>
      <c r="HM937" s="211"/>
      <c r="HN937" s="195"/>
      <c r="HO937" s="195"/>
      <c r="HP937" s="195"/>
      <c r="HQ937" s="196"/>
      <c r="HR937" s="196"/>
      <c r="HS937" s="196"/>
      <c r="HT937" s="196"/>
      <c r="HU937" s="196"/>
      <c r="HV937" s="196"/>
    </row>
    <row r="938" ht="15.75" customHeight="1">
      <c r="A938" s="190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GD938" s="211"/>
      <c r="GE938" s="211"/>
      <c r="GF938" s="211"/>
      <c r="GG938" s="211"/>
      <c r="GH938" s="211"/>
      <c r="GI938" s="211"/>
      <c r="GJ938" s="211"/>
      <c r="GK938" s="211"/>
      <c r="GL938" s="211"/>
      <c r="GM938" s="211"/>
      <c r="GN938" s="211"/>
      <c r="GO938" s="211"/>
      <c r="GP938" s="211"/>
      <c r="GQ938" s="211"/>
      <c r="GR938" s="211"/>
      <c r="GS938" s="211"/>
      <c r="GT938" s="211"/>
      <c r="GU938" s="211"/>
      <c r="GV938" s="211"/>
      <c r="GW938" s="211"/>
      <c r="GX938" s="211"/>
      <c r="GY938" s="211"/>
      <c r="GZ938" s="211"/>
      <c r="HA938" s="211"/>
      <c r="HB938" s="211"/>
      <c r="HC938" s="211"/>
      <c r="HD938" s="211"/>
      <c r="HE938" s="211"/>
      <c r="HF938" s="211"/>
      <c r="HG938" s="211"/>
      <c r="HH938" s="211"/>
      <c r="HI938" s="211"/>
      <c r="HJ938" s="211"/>
      <c r="HK938" s="211"/>
      <c r="HL938" s="211"/>
      <c r="HM938" s="211"/>
      <c r="HN938" s="195"/>
      <c r="HO938" s="195"/>
      <c r="HP938" s="195"/>
      <c r="HQ938" s="196"/>
      <c r="HR938" s="196"/>
      <c r="HS938" s="196"/>
      <c r="HT938" s="196"/>
      <c r="HU938" s="196"/>
      <c r="HV938" s="196"/>
    </row>
    <row r="939" ht="15.75" customHeight="1">
      <c r="A939" s="190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GD939" s="211"/>
      <c r="GE939" s="211"/>
      <c r="GF939" s="211"/>
      <c r="GG939" s="211"/>
      <c r="GH939" s="211"/>
      <c r="GI939" s="211"/>
      <c r="GJ939" s="211"/>
      <c r="GK939" s="211"/>
      <c r="GL939" s="211"/>
      <c r="GM939" s="211"/>
      <c r="GN939" s="211"/>
      <c r="GO939" s="211"/>
      <c r="GP939" s="211"/>
      <c r="GQ939" s="211"/>
      <c r="GR939" s="211"/>
      <c r="GS939" s="211"/>
      <c r="GT939" s="211"/>
      <c r="GU939" s="211"/>
      <c r="GV939" s="211"/>
      <c r="GW939" s="211"/>
      <c r="GX939" s="211"/>
      <c r="GY939" s="211"/>
      <c r="GZ939" s="211"/>
      <c r="HA939" s="211"/>
      <c r="HB939" s="211"/>
      <c r="HC939" s="211"/>
      <c r="HD939" s="211"/>
      <c r="HE939" s="211"/>
      <c r="HF939" s="211"/>
      <c r="HG939" s="211"/>
      <c r="HH939" s="211"/>
      <c r="HI939" s="211"/>
      <c r="HJ939" s="211"/>
      <c r="HK939" s="211"/>
      <c r="HL939" s="211"/>
      <c r="HM939" s="211"/>
      <c r="HN939" s="195"/>
      <c r="HO939" s="195"/>
      <c r="HP939" s="195"/>
      <c r="HQ939" s="196"/>
      <c r="HR939" s="196"/>
      <c r="HS939" s="196"/>
      <c r="HT939" s="196"/>
      <c r="HU939" s="196"/>
      <c r="HV939" s="196"/>
    </row>
    <row r="940" ht="15.75" customHeight="1">
      <c r="A940" s="190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GD940" s="211"/>
      <c r="GE940" s="211"/>
      <c r="GF940" s="211"/>
      <c r="GG940" s="211"/>
      <c r="GH940" s="211"/>
      <c r="GI940" s="211"/>
      <c r="GJ940" s="211"/>
      <c r="GK940" s="211"/>
      <c r="GL940" s="211"/>
      <c r="GM940" s="211"/>
      <c r="GN940" s="211"/>
      <c r="GO940" s="211"/>
      <c r="GP940" s="211"/>
      <c r="GQ940" s="211"/>
      <c r="GR940" s="211"/>
      <c r="GS940" s="211"/>
      <c r="GT940" s="211"/>
      <c r="GU940" s="211"/>
      <c r="GV940" s="211"/>
      <c r="GW940" s="211"/>
      <c r="GX940" s="211"/>
      <c r="GY940" s="211"/>
      <c r="GZ940" s="211"/>
      <c r="HA940" s="211"/>
      <c r="HB940" s="211"/>
      <c r="HC940" s="211"/>
      <c r="HD940" s="211"/>
      <c r="HE940" s="211"/>
      <c r="HF940" s="211"/>
      <c r="HG940" s="211"/>
      <c r="HH940" s="211"/>
      <c r="HI940" s="211"/>
      <c r="HJ940" s="211"/>
      <c r="HK940" s="211"/>
      <c r="HL940" s="211"/>
      <c r="HM940" s="211"/>
      <c r="HN940" s="195"/>
      <c r="HO940" s="195"/>
      <c r="HP940" s="195"/>
      <c r="HQ940" s="196"/>
      <c r="HR940" s="196"/>
      <c r="HS940" s="196"/>
      <c r="HT940" s="196"/>
      <c r="HU940" s="196"/>
      <c r="HV940" s="196"/>
    </row>
    <row r="941" ht="15.75" customHeight="1">
      <c r="A941" s="190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GD941" s="211"/>
      <c r="GE941" s="211"/>
      <c r="GF941" s="211"/>
      <c r="GG941" s="211"/>
      <c r="GH941" s="211"/>
      <c r="GI941" s="211"/>
      <c r="GJ941" s="211"/>
      <c r="GK941" s="211"/>
      <c r="GL941" s="211"/>
      <c r="GM941" s="211"/>
      <c r="GN941" s="211"/>
      <c r="GO941" s="211"/>
      <c r="GP941" s="211"/>
      <c r="GQ941" s="211"/>
      <c r="GR941" s="211"/>
      <c r="GS941" s="211"/>
      <c r="GT941" s="211"/>
      <c r="GU941" s="211"/>
      <c r="GV941" s="211"/>
      <c r="GW941" s="211"/>
      <c r="GX941" s="211"/>
      <c r="GY941" s="211"/>
      <c r="GZ941" s="211"/>
      <c r="HA941" s="211"/>
      <c r="HB941" s="211"/>
      <c r="HC941" s="211"/>
      <c r="HD941" s="211"/>
      <c r="HE941" s="211"/>
      <c r="HF941" s="211"/>
      <c r="HG941" s="211"/>
      <c r="HH941" s="211"/>
      <c r="HI941" s="211"/>
      <c r="HJ941" s="211"/>
      <c r="HK941" s="211"/>
      <c r="HL941" s="211"/>
      <c r="HM941" s="211"/>
      <c r="HN941" s="195"/>
      <c r="HO941" s="195"/>
      <c r="HP941" s="195"/>
      <c r="HQ941" s="196"/>
      <c r="HR941" s="196"/>
      <c r="HS941" s="196"/>
      <c r="HT941" s="196"/>
      <c r="HU941" s="196"/>
      <c r="HV941" s="196"/>
    </row>
    <row r="942" ht="15.75" customHeight="1">
      <c r="A942" s="190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GD942" s="211"/>
      <c r="GE942" s="211"/>
      <c r="GF942" s="211"/>
      <c r="GG942" s="211"/>
      <c r="GH942" s="211"/>
      <c r="GI942" s="211"/>
      <c r="GJ942" s="211"/>
      <c r="GK942" s="211"/>
      <c r="GL942" s="211"/>
      <c r="GM942" s="211"/>
      <c r="GN942" s="211"/>
      <c r="GO942" s="211"/>
      <c r="GP942" s="211"/>
      <c r="GQ942" s="211"/>
      <c r="GR942" s="211"/>
      <c r="GS942" s="211"/>
      <c r="GT942" s="211"/>
      <c r="GU942" s="211"/>
      <c r="GV942" s="211"/>
      <c r="GW942" s="211"/>
      <c r="GX942" s="211"/>
      <c r="GY942" s="211"/>
      <c r="GZ942" s="211"/>
      <c r="HA942" s="211"/>
      <c r="HB942" s="211"/>
      <c r="HC942" s="211"/>
      <c r="HD942" s="211"/>
      <c r="HE942" s="211"/>
      <c r="HF942" s="211"/>
      <c r="HG942" s="211"/>
      <c r="HH942" s="211"/>
      <c r="HI942" s="211"/>
      <c r="HJ942" s="211"/>
      <c r="HK942" s="211"/>
      <c r="HL942" s="211"/>
      <c r="HM942" s="211"/>
      <c r="HN942" s="195"/>
      <c r="HO942" s="195"/>
      <c r="HP942" s="195"/>
      <c r="HQ942" s="196"/>
      <c r="HR942" s="196"/>
      <c r="HS942" s="196"/>
      <c r="HT942" s="196"/>
      <c r="HU942" s="196"/>
      <c r="HV942" s="196"/>
    </row>
    <row r="943" ht="15.75" customHeight="1">
      <c r="A943" s="190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GD943" s="211"/>
      <c r="GE943" s="211"/>
      <c r="GF943" s="211"/>
      <c r="GG943" s="211"/>
      <c r="GH943" s="211"/>
      <c r="GI943" s="211"/>
      <c r="GJ943" s="211"/>
      <c r="GK943" s="211"/>
      <c r="GL943" s="211"/>
      <c r="GM943" s="211"/>
      <c r="GN943" s="211"/>
      <c r="GO943" s="211"/>
      <c r="GP943" s="211"/>
      <c r="GQ943" s="211"/>
      <c r="GR943" s="211"/>
      <c r="GS943" s="211"/>
      <c r="GT943" s="211"/>
      <c r="GU943" s="211"/>
      <c r="GV943" s="211"/>
      <c r="GW943" s="211"/>
      <c r="GX943" s="211"/>
      <c r="GY943" s="211"/>
      <c r="GZ943" s="211"/>
      <c r="HA943" s="211"/>
      <c r="HB943" s="211"/>
      <c r="HC943" s="211"/>
      <c r="HD943" s="211"/>
      <c r="HE943" s="211"/>
      <c r="HF943" s="211"/>
      <c r="HG943" s="211"/>
      <c r="HH943" s="211"/>
      <c r="HI943" s="211"/>
      <c r="HJ943" s="211"/>
      <c r="HK943" s="211"/>
      <c r="HL943" s="211"/>
      <c r="HM943" s="211"/>
      <c r="HN943" s="195"/>
      <c r="HO943" s="195"/>
      <c r="HP943" s="195"/>
      <c r="HQ943" s="196"/>
      <c r="HR943" s="196"/>
      <c r="HS943" s="196"/>
      <c r="HT943" s="196"/>
      <c r="HU943" s="196"/>
      <c r="HV943" s="196"/>
    </row>
    <row r="944" ht="15.75" customHeight="1">
      <c r="A944" s="190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GD944" s="211"/>
      <c r="GE944" s="211"/>
      <c r="GF944" s="211"/>
      <c r="GG944" s="211"/>
      <c r="GH944" s="211"/>
      <c r="GI944" s="211"/>
      <c r="GJ944" s="211"/>
      <c r="GK944" s="211"/>
      <c r="GL944" s="211"/>
      <c r="GM944" s="211"/>
      <c r="GN944" s="211"/>
      <c r="GO944" s="211"/>
      <c r="GP944" s="211"/>
      <c r="GQ944" s="211"/>
      <c r="GR944" s="211"/>
      <c r="GS944" s="211"/>
      <c r="GT944" s="211"/>
      <c r="GU944" s="211"/>
      <c r="GV944" s="211"/>
      <c r="GW944" s="211"/>
      <c r="GX944" s="211"/>
      <c r="GY944" s="211"/>
      <c r="GZ944" s="211"/>
      <c r="HA944" s="211"/>
      <c r="HB944" s="211"/>
      <c r="HC944" s="211"/>
      <c r="HD944" s="211"/>
      <c r="HE944" s="211"/>
      <c r="HF944" s="211"/>
      <c r="HG944" s="211"/>
      <c r="HH944" s="211"/>
      <c r="HI944" s="211"/>
      <c r="HJ944" s="211"/>
      <c r="HK944" s="211"/>
      <c r="HL944" s="211"/>
      <c r="HM944" s="211"/>
      <c r="HN944" s="195"/>
      <c r="HO944" s="195"/>
      <c r="HP944" s="195"/>
      <c r="HQ944" s="196"/>
      <c r="HR944" s="196"/>
      <c r="HS944" s="196"/>
      <c r="HT944" s="196"/>
      <c r="HU944" s="196"/>
      <c r="HV944" s="196"/>
    </row>
    <row r="945" ht="15.75" customHeight="1">
      <c r="A945" s="190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GD945" s="211"/>
      <c r="GE945" s="211"/>
      <c r="GF945" s="211"/>
      <c r="GG945" s="211"/>
      <c r="GH945" s="211"/>
      <c r="GI945" s="211"/>
      <c r="GJ945" s="211"/>
      <c r="GK945" s="211"/>
      <c r="GL945" s="211"/>
      <c r="GM945" s="211"/>
      <c r="GN945" s="211"/>
      <c r="GO945" s="211"/>
      <c r="GP945" s="211"/>
      <c r="GQ945" s="211"/>
      <c r="GR945" s="211"/>
      <c r="GS945" s="211"/>
      <c r="GT945" s="211"/>
      <c r="GU945" s="211"/>
      <c r="GV945" s="211"/>
      <c r="GW945" s="211"/>
      <c r="GX945" s="211"/>
      <c r="GY945" s="211"/>
      <c r="GZ945" s="211"/>
      <c r="HA945" s="211"/>
      <c r="HB945" s="211"/>
      <c r="HC945" s="211"/>
      <c r="HD945" s="211"/>
      <c r="HE945" s="211"/>
      <c r="HF945" s="211"/>
      <c r="HG945" s="211"/>
      <c r="HH945" s="211"/>
      <c r="HI945" s="211"/>
      <c r="HJ945" s="211"/>
      <c r="HK945" s="211"/>
      <c r="HL945" s="211"/>
      <c r="HM945" s="211"/>
      <c r="HN945" s="195"/>
      <c r="HO945" s="195"/>
      <c r="HP945" s="195"/>
      <c r="HQ945" s="196"/>
      <c r="HR945" s="196"/>
      <c r="HS945" s="196"/>
      <c r="HT945" s="196"/>
      <c r="HU945" s="196"/>
      <c r="HV945" s="196"/>
    </row>
    <row r="946" ht="15.75" customHeight="1">
      <c r="A946" s="190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GD946" s="211"/>
      <c r="GE946" s="211"/>
      <c r="GF946" s="211"/>
      <c r="GG946" s="211"/>
      <c r="GH946" s="211"/>
      <c r="GI946" s="211"/>
      <c r="GJ946" s="211"/>
      <c r="GK946" s="211"/>
      <c r="GL946" s="211"/>
      <c r="GM946" s="211"/>
      <c r="GN946" s="211"/>
      <c r="GO946" s="211"/>
      <c r="GP946" s="211"/>
      <c r="GQ946" s="211"/>
      <c r="GR946" s="211"/>
      <c r="GS946" s="211"/>
      <c r="GT946" s="211"/>
      <c r="GU946" s="211"/>
      <c r="GV946" s="211"/>
      <c r="GW946" s="211"/>
      <c r="GX946" s="211"/>
      <c r="GY946" s="211"/>
      <c r="GZ946" s="211"/>
      <c r="HA946" s="211"/>
      <c r="HB946" s="211"/>
      <c r="HC946" s="211"/>
      <c r="HD946" s="211"/>
      <c r="HE946" s="211"/>
      <c r="HF946" s="211"/>
      <c r="HG946" s="211"/>
      <c r="HH946" s="211"/>
      <c r="HI946" s="211"/>
      <c r="HJ946" s="211"/>
      <c r="HK946" s="211"/>
      <c r="HL946" s="211"/>
      <c r="HM946" s="211"/>
      <c r="HN946" s="195"/>
      <c r="HO946" s="195"/>
      <c r="HP946" s="195"/>
      <c r="HQ946" s="196"/>
      <c r="HR946" s="196"/>
      <c r="HS946" s="196"/>
      <c r="HT946" s="196"/>
      <c r="HU946" s="196"/>
      <c r="HV946" s="196"/>
    </row>
    <row r="947" ht="15.75" customHeight="1">
      <c r="A947" s="190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GD947" s="211"/>
      <c r="GE947" s="211"/>
      <c r="GF947" s="211"/>
      <c r="GG947" s="211"/>
      <c r="GH947" s="211"/>
      <c r="GI947" s="211"/>
      <c r="GJ947" s="211"/>
      <c r="GK947" s="211"/>
      <c r="GL947" s="211"/>
      <c r="GM947" s="211"/>
      <c r="GN947" s="211"/>
      <c r="GO947" s="211"/>
      <c r="GP947" s="211"/>
      <c r="GQ947" s="211"/>
      <c r="GR947" s="211"/>
      <c r="GS947" s="211"/>
      <c r="GT947" s="211"/>
      <c r="GU947" s="211"/>
      <c r="GV947" s="211"/>
      <c r="GW947" s="211"/>
      <c r="GX947" s="211"/>
      <c r="GY947" s="211"/>
      <c r="GZ947" s="211"/>
      <c r="HA947" s="211"/>
      <c r="HB947" s="211"/>
      <c r="HC947" s="211"/>
      <c r="HD947" s="211"/>
      <c r="HE947" s="211"/>
      <c r="HF947" s="211"/>
      <c r="HG947" s="211"/>
      <c r="HH947" s="211"/>
      <c r="HI947" s="211"/>
      <c r="HJ947" s="211"/>
      <c r="HK947" s="211"/>
      <c r="HL947" s="211"/>
      <c r="HM947" s="211"/>
      <c r="HN947" s="195"/>
      <c r="HO947" s="195"/>
      <c r="HP947" s="195"/>
      <c r="HQ947" s="196"/>
      <c r="HR947" s="196"/>
      <c r="HS947" s="196"/>
      <c r="HT947" s="196"/>
      <c r="HU947" s="196"/>
      <c r="HV947" s="196"/>
    </row>
    <row r="948" ht="15.75" customHeight="1">
      <c r="A948" s="190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GD948" s="211"/>
      <c r="GE948" s="211"/>
      <c r="GF948" s="211"/>
      <c r="GG948" s="211"/>
      <c r="GH948" s="211"/>
      <c r="GI948" s="211"/>
      <c r="GJ948" s="211"/>
      <c r="GK948" s="211"/>
      <c r="GL948" s="211"/>
      <c r="GM948" s="211"/>
      <c r="GN948" s="211"/>
      <c r="GO948" s="211"/>
      <c r="GP948" s="211"/>
      <c r="GQ948" s="211"/>
      <c r="GR948" s="211"/>
      <c r="GS948" s="211"/>
      <c r="GT948" s="211"/>
      <c r="GU948" s="211"/>
      <c r="GV948" s="211"/>
      <c r="GW948" s="211"/>
      <c r="GX948" s="211"/>
      <c r="GY948" s="211"/>
      <c r="GZ948" s="211"/>
      <c r="HA948" s="211"/>
      <c r="HB948" s="211"/>
      <c r="HC948" s="211"/>
      <c r="HD948" s="211"/>
      <c r="HE948" s="211"/>
      <c r="HF948" s="211"/>
      <c r="HG948" s="211"/>
      <c r="HH948" s="211"/>
      <c r="HI948" s="211"/>
      <c r="HJ948" s="211"/>
      <c r="HK948" s="211"/>
      <c r="HL948" s="211"/>
      <c r="HM948" s="211"/>
      <c r="HN948" s="195"/>
      <c r="HO948" s="195"/>
      <c r="HP948" s="195"/>
      <c r="HQ948" s="196"/>
      <c r="HR948" s="196"/>
      <c r="HS948" s="196"/>
      <c r="HT948" s="196"/>
      <c r="HU948" s="196"/>
      <c r="HV948" s="196"/>
    </row>
    <row r="949" ht="15.75" customHeight="1">
      <c r="A949" s="190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GD949" s="211"/>
      <c r="GE949" s="211"/>
      <c r="GF949" s="211"/>
      <c r="GG949" s="211"/>
      <c r="GH949" s="211"/>
      <c r="GI949" s="211"/>
      <c r="GJ949" s="211"/>
      <c r="GK949" s="211"/>
      <c r="GL949" s="211"/>
      <c r="GM949" s="211"/>
      <c r="GN949" s="211"/>
      <c r="GO949" s="211"/>
      <c r="GP949" s="211"/>
      <c r="GQ949" s="211"/>
      <c r="GR949" s="211"/>
      <c r="GS949" s="211"/>
      <c r="GT949" s="211"/>
      <c r="GU949" s="211"/>
      <c r="GV949" s="211"/>
      <c r="GW949" s="211"/>
      <c r="GX949" s="211"/>
      <c r="GY949" s="211"/>
      <c r="GZ949" s="211"/>
      <c r="HA949" s="211"/>
      <c r="HB949" s="211"/>
      <c r="HC949" s="211"/>
      <c r="HD949" s="211"/>
      <c r="HE949" s="211"/>
      <c r="HF949" s="211"/>
      <c r="HG949" s="211"/>
      <c r="HH949" s="211"/>
      <c r="HI949" s="211"/>
      <c r="HJ949" s="211"/>
      <c r="HK949" s="211"/>
      <c r="HL949" s="211"/>
      <c r="HM949" s="211"/>
      <c r="HN949" s="195"/>
      <c r="HO949" s="195"/>
      <c r="HP949" s="195"/>
      <c r="HQ949" s="196"/>
      <c r="HR949" s="196"/>
      <c r="HS949" s="196"/>
      <c r="HT949" s="196"/>
      <c r="HU949" s="196"/>
      <c r="HV949" s="196"/>
    </row>
    <row r="950" ht="15.75" customHeight="1">
      <c r="A950" s="190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GD950" s="211"/>
      <c r="GE950" s="211"/>
      <c r="GF950" s="211"/>
      <c r="GG950" s="211"/>
      <c r="GH950" s="211"/>
      <c r="GI950" s="211"/>
      <c r="GJ950" s="211"/>
      <c r="GK950" s="211"/>
      <c r="GL950" s="211"/>
      <c r="GM950" s="211"/>
      <c r="GN950" s="211"/>
      <c r="GO950" s="211"/>
      <c r="GP950" s="211"/>
      <c r="GQ950" s="211"/>
      <c r="GR950" s="211"/>
      <c r="GS950" s="211"/>
      <c r="GT950" s="211"/>
      <c r="GU950" s="211"/>
      <c r="GV950" s="211"/>
      <c r="GW950" s="211"/>
      <c r="GX950" s="211"/>
      <c r="GY950" s="211"/>
      <c r="GZ950" s="211"/>
      <c r="HA950" s="211"/>
      <c r="HB950" s="211"/>
      <c r="HC950" s="211"/>
      <c r="HD950" s="211"/>
      <c r="HE950" s="211"/>
      <c r="HF950" s="211"/>
      <c r="HG950" s="211"/>
      <c r="HH950" s="211"/>
      <c r="HI950" s="211"/>
      <c r="HJ950" s="211"/>
      <c r="HK950" s="211"/>
      <c r="HL950" s="211"/>
      <c r="HM950" s="211"/>
      <c r="HN950" s="195"/>
      <c r="HO950" s="195"/>
      <c r="HP950" s="195"/>
      <c r="HQ950" s="196"/>
      <c r="HR950" s="196"/>
      <c r="HS950" s="196"/>
      <c r="HT950" s="196"/>
      <c r="HU950" s="196"/>
      <c r="HV950" s="196"/>
    </row>
    <row r="951" ht="15.75" customHeight="1">
      <c r="A951" s="190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GD951" s="211"/>
      <c r="GE951" s="211"/>
      <c r="GF951" s="211"/>
      <c r="GG951" s="211"/>
      <c r="GH951" s="211"/>
      <c r="GI951" s="211"/>
      <c r="GJ951" s="211"/>
      <c r="GK951" s="211"/>
      <c r="GL951" s="211"/>
      <c r="GM951" s="211"/>
      <c r="GN951" s="211"/>
      <c r="GO951" s="211"/>
      <c r="GP951" s="211"/>
      <c r="GQ951" s="211"/>
      <c r="GR951" s="211"/>
      <c r="GS951" s="211"/>
      <c r="GT951" s="211"/>
      <c r="GU951" s="211"/>
      <c r="GV951" s="211"/>
      <c r="GW951" s="211"/>
      <c r="GX951" s="211"/>
      <c r="GY951" s="211"/>
      <c r="GZ951" s="211"/>
      <c r="HA951" s="211"/>
      <c r="HB951" s="211"/>
      <c r="HC951" s="211"/>
      <c r="HD951" s="211"/>
      <c r="HE951" s="211"/>
      <c r="HF951" s="211"/>
      <c r="HG951" s="211"/>
      <c r="HH951" s="211"/>
      <c r="HI951" s="211"/>
      <c r="HJ951" s="211"/>
      <c r="HK951" s="211"/>
      <c r="HL951" s="211"/>
      <c r="HM951" s="211"/>
      <c r="HN951" s="195"/>
      <c r="HO951" s="195"/>
      <c r="HP951" s="195"/>
      <c r="HQ951" s="196"/>
      <c r="HR951" s="196"/>
      <c r="HS951" s="196"/>
      <c r="HT951" s="196"/>
      <c r="HU951" s="196"/>
      <c r="HV951" s="196"/>
    </row>
    <row r="952" ht="15.75" customHeight="1">
      <c r="A952" s="190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GD952" s="211"/>
      <c r="GE952" s="211"/>
      <c r="GF952" s="211"/>
      <c r="GG952" s="211"/>
      <c r="GH952" s="211"/>
      <c r="GI952" s="211"/>
      <c r="GJ952" s="211"/>
      <c r="GK952" s="211"/>
      <c r="GL952" s="211"/>
      <c r="GM952" s="211"/>
      <c r="GN952" s="211"/>
      <c r="GO952" s="211"/>
      <c r="GP952" s="211"/>
      <c r="GQ952" s="211"/>
      <c r="GR952" s="211"/>
      <c r="GS952" s="211"/>
      <c r="GT952" s="211"/>
      <c r="GU952" s="211"/>
      <c r="GV952" s="211"/>
      <c r="GW952" s="211"/>
      <c r="GX952" s="211"/>
      <c r="GY952" s="211"/>
      <c r="GZ952" s="211"/>
      <c r="HA952" s="211"/>
      <c r="HB952" s="211"/>
      <c r="HC952" s="211"/>
      <c r="HD952" s="211"/>
      <c r="HE952" s="211"/>
      <c r="HF952" s="211"/>
      <c r="HG952" s="211"/>
      <c r="HH952" s="211"/>
      <c r="HI952" s="211"/>
      <c r="HJ952" s="211"/>
      <c r="HK952" s="211"/>
      <c r="HL952" s="211"/>
      <c r="HM952" s="211"/>
      <c r="HN952" s="195"/>
      <c r="HO952" s="195"/>
      <c r="HP952" s="195"/>
      <c r="HQ952" s="196"/>
      <c r="HR952" s="196"/>
      <c r="HS952" s="196"/>
      <c r="HT952" s="196"/>
      <c r="HU952" s="196"/>
      <c r="HV952" s="196"/>
    </row>
    <row r="953" ht="15.75" customHeight="1">
      <c r="A953" s="190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GD953" s="211"/>
      <c r="GE953" s="211"/>
      <c r="GF953" s="211"/>
      <c r="GG953" s="211"/>
      <c r="GH953" s="211"/>
      <c r="GI953" s="211"/>
      <c r="GJ953" s="211"/>
      <c r="GK953" s="211"/>
      <c r="GL953" s="211"/>
      <c r="GM953" s="211"/>
      <c r="GN953" s="211"/>
      <c r="GO953" s="211"/>
      <c r="GP953" s="211"/>
      <c r="GQ953" s="211"/>
      <c r="GR953" s="211"/>
      <c r="GS953" s="211"/>
      <c r="GT953" s="211"/>
      <c r="GU953" s="211"/>
      <c r="GV953" s="211"/>
      <c r="GW953" s="211"/>
      <c r="GX953" s="211"/>
      <c r="GY953" s="211"/>
      <c r="GZ953" s="211"/>
      <c r="HA953" s="211"/>
      <c r="HB953" s="211"/>
      <c r="HC953" s="211"/>
      <c r="HD953" s="211"/>
      <c r="HE953" s="211"/>
      <c r="HF953" s="211"/>
      <c r="HG953" s="211"/>
      <c r="HH953" s="211"/>
      <c r="HI953" s="211"/>
      <c r="HJ953" s="211"/>
      <c r="HK953" s="211"/>
      <c r="HL953" s="211"/>
      <c r="HM953" s="211"/>
      <c r="HN953" s="195"/>
      <c r="HO953" s="195"/>
      <c r="HP953" s="195"/>
      <c r="HQ953" s="196"/>
      <c r="HR953" s="196"/>
      <c r="HS953" s="196"/>
      <c r="HT953" s="196"/>
      <c r="HU953" s="196"/>
      <c r="HV953" s="196"/>
    </row>
    <row r="954" ht="15.75" customHeight="1">
      <c r="A954" s="190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GD954" s="211"/>
      <c r="GE954" s="211"/>
      <c r="GF954" s="211"/>
      <c r="GG954" s="211"/>
      <c r="GH954" s="211"/>
      <c r="GI954" s="211"/>
      <c r="GJ954" s="211"/>
      <c r="GK954" s="211"/>
      <c r="GL954" s="211"/>
      <c r="GM954" s="211"/>
      <c r="GN954" s="211"/>
      <c r="GO954" s="211"/>
      <c r="GP954" s="211"/>
      <c r="GQ954" s="211"/>
      <c r="GR954" s="211"/>
      <c r="GS954" s="211"/>
      <c r="GT954" s="211"/>
      <c r="GU954" s="211"/>
      <c r="GV954" s="211"/>
      <c r="GW954" s="211"/>
      <c r="GX954" s="211"/>
      <c r="GY954" s="211"/>
      <c r="GZ954" s="211"/>
      <c r="HA954" s="211"/>
      <c r="HB954" s="211"/>
      <c r="HC954" s="211"/>
      <c r="HD954" s="211"/>
      <c r="HE954" s="211"/>
      <c r="HF954" s="211"/>
      <c r="HG954" s="211"/>
      <c r="HH954" s="211"/>
      <c r="HI954" s="211"/>
      <c r="HJ954" s="211"/>
      <c r="HK954" s="211"/>
      <c r="HL954" s="211"/>
      <c r="HM954" s="211"/>
      <c r="HN954" s="195"/>
      <c r="HO954" s="195"/>
      <c r="HP954" s="195"/>
      <c r="HQ954" s="196"/>
      <c r="HR954" s="196"/>
      <c r="HS954" s="196"/>
      <c r="HT954" s="196"/>
      <c r="HU954" s="196"/>
      <c r="HV954" s="196"/>
    </row>
    <row r="955" ht="15.75" customHeight="1">
      <c r="A955" s="190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GD955" s="211"/>
      <c r="GE955" s="211"/>
      <c r="GF955" s="211"/>
      <c r="GG955" s="211"/>
      <c r="GH955" s="211"/>
      <c r="GI955" s="211"/>
      <c r="GJ955" s="211"/>
      <c r="GK955" s="211"/>
      <c r="GL955" s="211"/>
      <c r="GM955" s="211"/>
      <c r="GN955" s="211"/>
      <c r="GO955" s="211"/>
      <c r="GP955" s="211"/>
      <c r="GQ955" s="211"/>
      <c r="GR955" s="211"/>
      <c r="GS955" s="211"/>
      <c r="GT955" s="211"/>
      <c r="GU955" s="211"/>
      <c r="GV955" s="211"/>
      <c r="GW955" s="211"/>
      <c r="GX955" s="211"/>
      <c r="GY955" s="211"/>
      <c r="GZ955" s="211"/>
      <c r="HA955" s="211"/>
      <c r="HB955" s="211"/>
      <c r="HC955" s="211"/>
      <c r="HD955" s="211"/>
      <c r="HE955" s="211"/>
      <c r="HF955" s="211"/>
      <c r="HG955" s="211"/>
      <c r="HH955" s="211"/>
      <c r="HI955" s="211"/>
      <c r="HJ955" s="211"/>
      <c r="HK955" s="211"/>
      <c r="HL955" s="211"/>
      <c r="HM955" s="211"/>
      <c r="HN955" s="195"/>
      <c r="HO955" s="195"/>
      <c r="HP955" s="195"/>
      <c r="HQ955" s="196"/>
      <c r="HR955" s="196"/>
      <c r="HS955" s="196"/>
      <c r="HT955" s="196"/>
      <c r="HU955" s="196"/>
      <c r="HV955" s="196"/>
    </row>
    <row r="956" ht="15.75" customHeight="1">
      <c r="A956" s="190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GD956" s="211"/>
      <c r="GE956" s="211"/>
      <c r="GF956" s="211"/>
      <c r="GG956" s="211"/>
      <c r="GH956" s="211"/>
      <c r="GI956" s="211"/>
      <c r="GJ956" s="211"/>
      <c r="GK956" s="211"/>
      <c r="GL956" s="211"/>
      <c r="GM956" s="211"/>
      <c r="GN956" s="211"/>
      <c r="GO956" s="211"/>
      <c r="GP956" s="211"/>
      <c r="GQ956" s="211"/>
      <c r="GR956" s="211"/>
      <c r="GS956" s="211"/>
      <c r="GT956" s="211"/>
      <c r="GU956" s="211"/>
      <c r="GV956" s="211"/>
      <c r="GW956" s="211"/>
      <c r="GX956" s="211"/>
      <c r="GY956" s="211"/>
      <c r="GZ956" s="211"/>
      <c r="HA956" s="211"/>
      <c r="HB956" s="211"/>
      <c r="HC956" s="211"/>
      <c r="HD956" s="211"/>
      <c r="HE956" s="211"/>
      <c r="HF956" s="211"/>
      <c r="HG956" s="211"/>
      <c r="HH956" s="211"/>
      <c r="HI956" s="211"/>
      <c r="HJ956" s="211"/>
      <c r="HK956" s="211"/>
      <c r="HL956" s="211"/>
      <c r="HM956" s="211"/>
      <c r="HN956" s="195"/>
      <c r="HO956" s="195"/>
      <c r="HP956" s="195"/>
      <c r="HQ956" s="196"/>
      <c r="HR956" s="196"/>
      <c r="HS956" s="196"/>
      <c r="HT956" s="196"/>
      <c r="HU956" s="196"/>
      <c r="HV956" s="196"/>
    </row>
    <row r="957" ht="15.75" customHeight="1">
      <c r="A957" s="190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GD957" s="211"/>
      <c r="GE957" s="211"/>
      <c r="GF957" s="211"/>
      <c r="GG957" s="211"/>
      <c r="GH957" s="211"/>
      <c r="GI957" s="211"/>
      <c r="GJ957" s="211"/>
      <c r="GK957" s="211"/>
      <c r="GL957" s="211"/>
      <c r="GM957" s="211"/>
      <c r="GN957" s="211"/>
      <c r="GO957" s="211"/>
      <c r="GP957" s="211"/>
      <c r="GQ957" s="211"/>
      <c r="GR957" s="211"/>
      <c r="GS957" s="211"/>
      <c r="GT957" s="211"/>
      <c r="GU957" s="211"/>
      <c r="GV957" s="211"/>
      <c r="GW957" s="211"/>
      <c r="GX957" s="211"/>
      <c r="GY957" s="211"/>
      <c r="GZ957" s="211"/>
      <c r="HA957" s="211"/>
      <c r="HB957" s="211"/>
      <c r="HC957" s="211"/>
      <c r="HD957" s="211"/>
      <c r="HE957" s="211"/>
      <c r="HF957" s="211"/>
      <c r="HG957" s="211"/>
      <c r="HH957" s="211"/>
      <c r="HI957" s="211"/>
      <c r="HJ957" s="211"/>
      <c r="HK957" s="211"/>
      <c r="HL957" s="211"/>
      <c r="HM957" s="211"/>
      <c r="HN957" s="195"/>
      <c r="HO957" s="195"/>
      <c r="HP957" s="195"/>
      <c r="HQ957" s="196"/>
      <c r="HR957" s="196"/>
      <c r="HS957" s="196"/>
      <c r="HT957" s="196"/>
      <c r="HU957" s="196"/>
      <c r="HV957" s="196"/>
    </row>
    <row r="958" ht="15.75" customHeight="1">
      <c r="A958" s="190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GD958" s="211"/>
      <c r="GE958" s="211"/>
      <c r="GF958" s="211"/>
      <c r="GG958" s="211"/>
      <c r="GH958" s="211"/>
      <c r="GI958" s="211"/>
      <c r="GJ958" s="211"/>
      <c r="GK958" s="211"/>
      <c r="GL958" s="211"/>
      <c r="GM958" s="211"/>
      <c r="GN958" s="211"/>
      <c r="GO958" s="211"/>
      <c r="GP958" s="211"/>
      <c r="GQ958" s="211"/>
      <c r="GR958" s="211"/>
      <c r="GS958" s="211"/>
      <c r="GT958" s="211"/>
      <c r="GU958" s="211"/>
      <c r="GV958" s="211"/>
      <c r="GW958" s="211"/>
      <c r="GX958" s="211"/>
      <c r="GY958" s="211"/>
      <c r="GZ958" s="211"/>
      <c r="HA958" s="211"/>
      <c r="HB958" s="211"/>
      <c r="HC958" s="211"/>
      <c r="HD958" s="211"/>
      <c r="HE958" s="211"/>
      <c r="HF958" s="211"/>
      <c r="HG958" s="211"/>
      <c r="HH958" s="211"/>
      <c r="HI958" s="211"/>
      <c r="HJ958" s="211"/>
      <c r="HK958" s="211"/>
      <c r="HL958" s="211"/>
      <c r="HM958" s="211"/>
      <c r="HN958" s="195"/>
      <c r="HO958" s="195"/>
      <c r="HP958" s="195"/>
      <c r="HQ958" s="196"/>
      <c r="HR958" s="196"/>
      <c r="HS958" s="196"/>
      <c r="HT958" s="196"/>
      <c r="HU958" s="196"/>
      <c r="HV958" s="196"/>
    </row>
    <row r="959" ht="15.75" customHeight="1">
      <c r="A959" s="190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GD959" s="211"/>
      <c r="GE959" s="211"/>
      <c r="GF959" s="211"/>
      <c r="GG959" s="211"/>
      <c r="GH959" s="211"/>
      <c r="GI959" s="211"/>
      <c r="GJ959" s="211"/>
      <c r="GK959" s="211"/>
      <c r="GL959" s="211"/>
      <c r="GM959" s="211"/>
      <c r="GN959" s="211"/>
      <c r="GO959" s="211"/>
      <c r="GP959" s="211"/>
      <c r="GQ959" s="211"/>
      <c r="GR959" s="211"/>
      <c r="GS959" s="211"/>
      <c r="GT959" s="211"/>
      <c r="GU959" s="211"/>
      <c r="GV959" s="211"/>
      <c r="GW959" s="211"/>
      <c r="GX959" s="211"/>
      <c r="GY959" s="211"/>
      <c r="GZ959" s="211"/>
      <c r="HA959" s="211"/>
      <c r="HB959" s="211"/>
      <c r="HC959" s="211"/>
      <c r="HD959" s="211"/>
      <c r="HE959" s="211"/>
      <c r="HF959" s="211"/>
      <c r="HG959" s="211"/>
      <c r="HH959" s="211"/>
      <c r="HI959" s="211"/>
      <c r="HJ959" s="211"/>
      <c r="HK959" s="211"/>
      <c r="HL959" s="211"/>
      <c r="HM959" s="211"/>
      <c r="HN959" s="195"/>
      <c r="HO959" s="195"/>
      <c r="HP959" s="195"/>
      <c r="HQ959" s="196"/>
      <c r="HR959" s="196"/>
      <c r="HS959" s="196"/>
      <c r="HT959" s="196"/>
      <c r="HU959" s="196"/>
      <c r="HV959" s="196"/>
    </row>
    <row r="960" ht="15.75" customHeight="1">
      <c r="A960" s="190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GD960" s="211"/>
      <c r="GE960" s="211"/>
      <c r="GF960" s="211"/>
      <c r="GG960" s="211"/>
      <c r="GH960" s="211"/>
      <c r="GI960" s="211"/>
      <c r="GJ960" s="211"/>
      <c r="GK960" s="211"/>
      <c r="GL960" s="211"/>
      <c r="GM960" s="211"/>
      <c r="GN960" s="211"/>
      <c r="GO960" s="211"/>
      <c r="GP960" s="211"/>
      <c r="GQ960" s="211"/>
      <c r="GR960" s="211"/>
      <c r="GS960" s="211"/>
      <c r="GT960" s="211"/>
      <c r="GU960" s="211"/>
      <c r="GV960" s="211"/>
      <c r="GW960" s="211"/>
      <c r="GX960" s="211"/>
      <c r="GY960" s="211"/>
      <c r="GZ960" s="211"/>
      <c r="HA960" s="211"/>
      <c r="HB960" s="211"/>
      <c r="HC960" s="211"/>
      <c r="HD960" s="211"/>
      <c r="HE960" s="211"/>
      <c r="HF960" s="211"/>
      <c r="HG960" s="211"/>
      <c r="HH960" s="211"/>
      <c r="HI960" s="211"/>
      <c r="HJ960" s="211"/>
      <c r="HK960" s="211"/>
      <c r="HL960" s="211"/>
      <c r="HM960" s="211"/>
      <c r="HN960" s="195"/>
      <c r="HO960" s="195"/>
      <c r="HP960" s="195"/>
      <c r="HQ960" s="196"/>
      <c r="HR960" s="196"/>
      <c r="HS960" s="196"/>
      <c r="HT960" s="196"/>
      <c r="HU960" s="196"/>
      <c r="HV960" s="196"/>
    </row>
    <row r="961" ht="15.75" customHeight="1">
      <c r="A961" s="190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GD961" s="211"/>
      <c r="GE961" s="211"/>
      <c r="GF961" s="211"/>
      <c r="GG961" s="211"/>
      <c r="GH961" s="211"/>
      <c r="GI961" s="211"/>
      <c r="GJ961" s="211"/>
      <c r="GK961" s="211"/>
      <c r="GL961" s="211"/>
      <c r="GM961" s="211"/>
      <c r="GN961" s="211"/>
      <c r="GO961" s="211"/>
      <c r="GP961" s="211"/>
      <c r="GQ961" s="211"/>
      <c r="GR961" s="211"/>
      <c r="GS961" s="211"/>
      <c r="GT961" s="211"/>
      <c r="GU961" s="211"/>
      <c r="GV961" s="211"/>
      <c r="GW961" s="211"/>
      <c r="GX961" s="211"/>
      <c r="GY961" s="211"/>
      <c r="GZ961" s="211"/>
      <c r="HA961" s="211"/>
      <c r="HB961" s="211"/>
      <c r="HC961" s="211"/>
      <c r="HD961" s="211"/>
      <c r="HE961" s="211"/>
      <c r="HF961" s="211"/>
      <c r="HG961" s="211"/>
      <c r="HH961" s="211"/>
      <c r="HI961" s="211"/>
      <c r="HJ961" s="211"/>
      <c r="HK961" s="211"/>
      <c r="HL961" s="211"/>
      <c r="HM961" s="211"/>
      <c r="HN961" s="195"/>
      <c r="HO961" s="195"/>
      <c r="HP961" s="195"/>
      <c r="HQ961" s="196"/>
      <c r="HR961" s="196"/>
      <c r="HS961" s="196"/>
      <c r="HT961" s="196"/>
      <c r="HU961" s="196"/>
      <c r="HV961" s="196"/>
    </row>
    <row r="962" ht="15.75" customHeight="1">
      <c r="A962" s="190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GD962" s="211"/>
      <c r="GE962" s="211"/>
      <c r="GF962" s="211"/>
      <c r="GG962" s="211"/>
      <c r="GH962" s="211"/>
      <c r="GI962" s="211"/>
      <c r="GJ962" s="211"/>
      <c r="GK962" s="211"/>
      <c r="GL962" s="211"/>
      <c r="GM962" s="211"/>
      <c r="GN962" s="211"/>
      <c r="GO962" s="211"/>
      <c r="GP962" s="211"/>
      <c r="GQ962" s="211"/>
      <c r="GR962" s="211"/>
      <c r="GS962" s="211"/>
      <c r="GT962" s="211"/>
      <c r="GU962" s="211"/>
      <c r="GV962" s="211"/>
      <c r="GW962" s="211"/>
      <c r="GX962" s="211"/>
      <c r="GY962" s="211"/>
      <c r="GZ962" s="211"/>
      <c r="HA962" s="211"/>
      <c r="HB962" s="211"/>
      <c r="HC962" s="211"/>
      <c r="HD962" s="211"/>
      <c r="HE962" s="211"/>
      <c r="HF962" s="211"/>
      <c r="HG962" s="211"/>
      <c r="HH962" s="211"/>
      <c r="HI962" s="211"/>
      <c r="HJ962" s="211"/>
      <c r="HK962" s="211"/>
      <c r="HL962" s="211"/>
      <c r="HM962" s="211"/>
      <c r="HN962" s="195"/>
      <c r="HO962" s="195"/>
      <c r="HP962" s="195"/>
      <c r="HQ962" s="196"/>
      <c r="HR962" s="196"/>
      <c r="HS962" s="196"/>
      <c r="HT962" s="196"/>
      <c r="HU962" s="196"/>
      <c r="HV962" s="196"/>
    </row>
    <row r="963" ht="15.75" customHeight="1">
      <c r="A963" s="190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GD963" s="211"/>
      <c r="GE963" s="211"/>
      <c r="GF963" s="211"/>
      <c r="GG963" s="211"/>
      <c r="GH963" s="211"/>
      <c r="GI963" s="211"/>
      <c r="GJ963" s="211"/>
      <c r="GK963" s="211"/>
      <c r="GL963" s="211"/>
      <c r="GM963" s="211"/>
      <c r="GN963" s="211"/>
      <c r="GO963" s="211"/>
      <c r="GP963" s="211"/>
      <c r="GQ963" s="211"/>
      <c r="GR963" s="211"/>
      <c r="GS963" s="211"/>
      <c r="GT963" s="211"/>
      <c r="GU963" s="211"/>
      <c r="GV963" s="211"/>
      <c r="GW963" s="211"/>
      <c r="GX963" s="211"/>
      <c r="GY963" s="211"/>
      <c r="GZ963" s="211"/>
      <c r="HA963" s="211"/>
      <c r="HB963" s="211"/>
      <c r="HC963" s="211"/>
      <c r="HD963" s="211"/>
      <c r="HE963" s="211"/>
      <c r="HF963" s="211"/>
      <c r="HG963" s="211"/>
      <c r="HH963" s="211"/>
      <c r="HI963" s="211"/>
      <c r="HJ963" s="211"/>
      <c r="HK963" s="211"/>
      <c r="HL963" s="211"/>
      <c r="HM963" s="211"/>
      <c r="HN963" s="195"/>
      <c r="HO963" s="195"/>
      <c r="HP963" s="195"/>
      <c r="HQ963" s="196"/>
      <c r="HR963" s="196"/>
      <c r="HS963" s="196"/>
      <c r="HT963" s="196"/>
      <c r="HU963" s="196"/>
      <c r="HV963" s="196"/>
    </row>
    <row r="964" ht="15.75" customHeight="1">
      <c r="A964" s="190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GD964" s="211"/>
      <c r="GE964" s="211"/>
      <c r="GF964" s="211"/>
      <c r="GG964" s="211"/>
      <c r="GH964" s="211"/>
      <c r="GI964" s="211"/>
      <c r="GJ964" s="211"/>
      <c r="GK964" s="211"/>
      <c r="GL964" s="211"/>
      <c r="GM964" s="211"/>
      <c r="GN964" s="211"/>
      <c r="GO964" s="211"/>
      <c r="GP964" s="211"/>
      <c r="GQ964" s="211"/>
      <c r="GR964" s="211"/>
      <c r="GS964" s="211"/>
      <c r="GT964" s="211"/>
      <c r="GU964" s="211"/>
      <c r="GV964" s="211"/>
      <c r="GW964" s="211"/>
      <c r="GX964" s="211"/>
      <c r="GY964" s="211"/>
      <c r="GZ964" s="211"/>
      <c r="HA964" s="211"/>
      <c r="HB964" s="211"/>
      <c r="HC964" s="211"/>
      <c r="HD964" s="211"/>
      <c r="HE964" s="211"/>
      <c r="HF964" s="211"/>
      <c r="HG964" s="211"/>
      <c r="HH964" s="211"/>
      <c r="HI964" s="211"/>
      <c r="HJ964" s="211"/>
      <c r="HK964" s="211"/>
      <c r="HL964" s="211"/>
      <c r="HM964" s="211"/>
      <c r="HN964" s="195"/>
      <c r="HO964" s="195"/>
      <c r="HP964" s="195"/>
      <c r="HQ964" s="196"/>
      <c r="HR964" s="196"/>
      <c r="HS964" s="196"/>
      <c r="HT964" s="196"/>
      <c r="HU964" s="196"/>
      <c r="HV964" s="196"/>
    </row>
    <row r="965" ht="15.75" customHeight="1">
      <c r="A965" s="190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GD965" s="211"/>
      <c r="GE965" s="211"/>
      <c r="GF965" s="211"/>
      <c r="GG965" s="211"/>
      <c r="GH965" s="211"/>
      <c r="GI965" s="211"/>
      <c r="GJ965" s="211"/>
      <c r="GK965" s="211"/>
      <c r="GL965" s="211"/>
      <c r="GM965" s="211"/>
      <c r="GN965" s="211"/>
      <c r="GO965" s="211"/>
      <c r="GP965" s="211"/>
      <c r="GQ965" s="211"/>
      <c r="GR965" s="211"/>
      <c r="GS965" s="211"/>
      <c r="GT965" s="211"/>
      <c r="GU965" s="211"/>
      <c r="GV965" s="211"/>
      <c r="GW965" s="211"/>
      <c r="GX965" s="211"/>
      <c r="GY965" s="211"/>
      <c r="GZ965" s="211"/>
      <c r="HA965" s="211"/>
      <c r="HB965" s="211"/>
      <c r="HC965" s="211"/>
      <c r="HD965" s="211"/>
      <c r="HE965" s="211"/>
      <c r="HF965" s="211"/>
      <c r="HG965" s="211"/>
      <c r="HH965" s="211"/>
      <c r="HI965" s="211"/>
      <c r="HJ965" s="211"/>
      <c r="HK965" s="211"/>
      <c r="HL965" s="211"/>
      <c r="HM965" s="211"/>
      <c r="HN965" s="195"/>
      <c r="HO965" s="195"/>
      <c r="HP965" s="195"/>
      <c r="HQ965" s="196"/>
      <c r="HR965" s="196"/>
      <c r="HS965" s="196"/>
      <c r="HT965" s="196"/>
      <c r="HU965" s="196"/>
      <c r="HV965" s="196"/>
    </row>
    <row r="966" ht="15.75" customHeight="1">
      <c r="A966" s="190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GD966" s="211"/>
      <c r="GE966" s="211"/>
      <c r="GF966" s="211"/>
      <c r="GG966" s="211"/>
      <c r="GH966" s="211"/>
      <c r="GI966" s="211"/>
      <c r="GJ966" s="211"/>
      <c r="GK966" s="211"/>
      <c r="GL966" s="211"/>
      <c r="GM966" s="211"/>
      <c r="GN966" s="211"/>
      <c r="GO966" s="211"/>
      <c r="GP966" s="211"/>
      <c r="GQ966" s="211"/>
      <c r="GR966" s="211"/>
      <c r="GS966" s="211"/>
      <c r="GT966" s="211"/>
      <c r="GU966" s="211"/>
      <c r="GV966" s="211"/>
      <c r="GW966" s="211"/>
      <c r="GX966" s="211"/>
      <c r="GY966" s="211"/>
      <c r="GZ966" s="211"/>
      <c r="HA966" s="211"/>
      <c r="HB966" s="211"/>
      <c r="HC966" s="211"/>
      <c r="HD966" s="211"/>
      <c r="HE966" s="211"/>
      <c r="HF966" s="211"/>
      <c r="HG966" s="211"/>
      <c r="HH966" s="211"/>
      <c r="HI966" s="211"/>
      <c r="HJ966" s="211"/>
      <c r="HK966" s="211"/>
      <c r="HL966" s="211"/>
      <c r="HM966" s="211"/>
      <c r="HN966" s="195"/>
      <c r="HO966" s="195"/>
      <c r="HP966" s="195"/>
      <c r="HQ966" s="196"/>
      <c r="HR966" s="196"/>
      <c r="HS966" s="196"/>
      <c r="HT966" s="196"/>
      <c r="HU966" s="196"/>
      <c r="HV966" s="196"/>
    </row>
    <row r="967" ht="15.75" customHeight="1">
      <c r="A967" s="190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GD967" s="211"/>
      <c r="GE967" s="211"/>
      <c r="GF967" s="211"/>
      <c r="GG967" s="211"/>
      <c r="GH967" s="211"/>
      <c r="GI967" s="211"/>
      <c r="GJ967" s="211"/>
      <c r="GK967" s="211"/>
      <c r="GL967" s="211"/>
      <c r="GM967" s="211"/>
      <c r="GN967" s="211"/>
      <c r="GO967" s="211"/>
      <c r="GP967" s="211"/>
      <c r="GQ967" s="211"/>
      <c r="GR967" s="211"/>
      <c r="GS967" s="211"/>
      <c r="GT967" s="211"/>
      <c r="GU967" s="211"/>
      <c r="GV967" s="211"/>
      <c r="GW967" s="211"/>
      <c r="GX967" s="211"/>
      <c r="GY967" s="211"/>
      <c r="GZ967" s="211"/>
      <c r="HA967" s="211"/>
      <c r="HB967" s="211"/>
      <c r="HC967" s="211"/>
      <c r="HD967" s="211"/>
      <c r="HE967" s="211"/>
      <c r="HF967" s="211"/>
      <c r="HG967" s="211"/>
      <c r="HH967" s="211"/>
      <c r="HI967" s="211"/>
      <c r="HJ967" s="211"/>
      <c r="HK967" s="211"/>
      <c r="HL967" s="211"/>
      <c r="HM967" s="211"/>
      <c r="HN967" s="195"/>
      <c r="HO967" s="195"/>
      <c r="HP967" s="195"/>
      <c r="HQ967" s="196"/>
      <c r="HR967" s="196"/>
      <c r="HS967" s="196"/>
      <c r="HT967" s="196"/>
      <c r="HU967" s="196"/>
      <c r="HV967" s="196"/>
    </row>
    <row r="968" ht="15.75" customHeight="1">
      <c r="A968" s="190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GD968" s="211"/>
      <c r="GE968" s="211"/>
      <c r="GF968" s="211"/>
      <c r="GG968" s="211"/>
      <c r="GH968" s="211"/>
      <c r="GI968" s="211"/>
      <c r="GJ968" s="211"/>
      <c r="GK968" s="211"/>
      <c r="GL968" s="211"/>
      <c r="GM968" s="211"/>
      <c r="GN968" s="211"/>
      <c r="GO968" s="211"/>
      <c r="GP968" s="211"/>
      <c r="GQ968" s="211"/>
      <c r="GR968" s="211"/>
      <c r="GS968" s="211"/>
      <c r="GT968" s="211"/>
      <c r="GU968" s="211"/>
      <c r="GV968" s="211"/>
      <c r="GW968" s="211"/>
      <c r="GX968" s="211"/>
      <c r="GY968" s="211"/>
      <c r="GZ968" s="211"/>
      <c r="HA968" s="211"/>
      <c r="HB968" s="211"/>
      <c r="HC968" s="211"/>
      <c r="HD968" s="211"/>
      <c r="HE968" s="211"/>
      <c r="HF968" s="211"/>
      <c r="HG968" s="211"/>
      <c r="HH968" s="211"/>
      <c r="HI968" s="211"/>
      <c r="HJ968" s="211"/>
      <c r="HK968" s="211"/>
      <c r="HL968" s="211"/>
      <c r="HM968" s="211"/>
      <c r="HN968" s="195"/>
      <c r="HO968" s="195"/>
      <c r="HP968" s="195"/>
      <c r="HQ968" s="196"/>
      <c r="HR968" s="196"/>
      <c r="HS968" s="196"/>
      <c r="HT968" s="196"/>
      <c r="HU968" s="196"/>
      <c r="HV968" s="196"/>
    </row>
    <row r="969" ht="15.75" customHeight="1">
      <c r="A969" s="190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GD969" s="211"/>
      <c r="GE969" s="211"/>
      <c r="GF969" s="211"/>
      <c r="GG969" s="211"/>
      <c r="GH969" s="211"/>
      <c r="GI969" s="211"/>
      <c r="GJ969" s="211"/>
      <c r="GK969" s="211"/>
      <c r="GL969" s="211"/>
      <c r="GM969" s="211"/>
      <c r="GN969" s="211"/>
      <c r="GO969" s="211"/>
      <c r="GP969" s="211"/>
      <c r="GQ969" s="211"/>
      <c r="GR969" s="211"/>
      <c r="GS969" s="211"/>
      <c r="GT969" s="211"/>
      <c r="GU969" s="211"/>
      <c r="GV969" s="211"/>
      <c r="GW969" s="211"/>
      <c r="GX969" s="211"/>
      <c r="GY969" s="211"/>
      <c r="GZ969" s="211"/>
      <c r="HA969" s="211"/>
      <c r="HB969" s="211"/>
      <c r="HC969" s="211"/>
      <c r="HD969" s="211"/>
      <c r="HE969" s="211"/>
      <c r="HF969" s="211"/>
      <c r="HG969" s="211"/>
      <c r="HH969" s="211"/>
      <c r="HI969" s="211"/>
      <c r="HJ969" s="211"/>
      <c r="HK969" s="211"/>
      <c r="HL969" s="211"/>
      <c r="HM969" s="211"/>
      <c r="HN969" s="195"/>
      <c r="HO969" s="195"/>
      <c r="HP969" s="195"/>
      <c r="HQ969" s="196"/>
      <c r="HR969" s="196"/>
      <c r="HS969" s="196"/>
      <c r="HT969" s="196"/>
      <c r="HU969" s="196"/>
      <c r="HV969" s="196"/>
    </row>
    <row r="970" ht="15.75" customHeight="1">
      <c r="A970" s="190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GD970" s="211"/>
      <c r="GE970" s="211"/>
      <c r="GF970" s="211"/>
      <c r="GG970" s="211"/>
      <c r="GH970" s="211"/>
      <c r="GI970" s="211"/>
      <c r="GJ970" s="211"/>
      <c r="GK970" s="211"/>
      <c r="GL970" s="211"/>
      <c r="GM970" s="211"/>
      <c r="GN970" s="211"/>
      <c r="GO970" s="211"/>
      <c r="GP970" s="211"/>
      <c r="GQ970" s="211"/>
      <c r="GR970" s="211"/>
      <c r="GS970" s="211"/>
      <c r="GT970" s="211"/>
      <c r="GU970" s="211"/>
      <c r="GV970" s="211"/>
      <c r="GW970" s="211"/>
      <c r="GX970" s="211"/>
      <c r="GY970" s="211"/>
      <c r="GZ970" s="211"/>
      <c r="HA970" s="211"/>
      <c r="HB970" s="211"/>
      <c r="HC970" s="211"/>
      <c r="HD970" s="211"/>
      <c r="HE970" s="211"/>
      <c r="HF970" s="211"/>
      <c r="HG970" s="211"/>
      <c r="HH970" s="211"/>
      <c r="HI970" s="211"/>
      <c r="HJ970" s="211"/>
      <c r="HK970" s="211"/>
      <c r="HL970" s="211"/>
      <c r="HM970" s="211"/>
      <c r="HN970" s="195"/>
      <c r="HO970" s="195"/>
      <c r="HP970" s="195"/>
      <c r="HQ970" s="196"/>
      <c r="HR970" s="196"/>
      <c r="HS970" s="196"/>
      <c r="HT970" s="196"/>
      <c r="HU970" s="196"/>
      <c r="HV970" s="196"/>
    </row>
    <row r="971" ht="15.75" customHeight="1">
      <c r="A971" s="190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GD971" s="211"/>
      <c r="GE971" s="211"/>
      <c r="GF971" s="211"/>
      <c r="GG971" s="211"/>
      <c r="GH971" s="211"/>
      <c r="GI971" s="211"/>
      <c r="GJ971" s="211"/>
      <c r="GK971" s="211"/>
      <c r="GL971" s="211"/>
      <c r="GM971" s="211"/>
      <c r="GN971" s="211"/>
      <c r="GO971" s="211"/>
      <c r="GP971" s="211"/>
      <c r="GQ971" s="211"/>
      <c r="GR971" s="211"/>
      <c r="GS971" s="211"/>
      <c r="GT971" s="211"/>
      <c r="GU971" s="211"/>
      <c r="GV971" s="211"/>
      <c r="GW971" s="211"/>
      <c r="GX971" s="211"/>
      <c r="GY971" s="211"/>
      <c r="GZ971" s="211"/>
      <c r="HA971" s="211"/>
      <c r="HB971" s="211"/>
      <c r="HC971" s="211"/>
      <c r="HD971" s="211"/>
      <c r="HE971" s="211"/>
      <c r="HF971" s="211"/>
      <c r="HG971" s="211"/>
      <c r="HH971" s="211"/>
      <c r="HI971" s="211"/>
      <c r="HJ971" s="211"/>
      <c r="HK971" s="211"/>
      <c r="HL971" s="211"/>
      <c r="HM971" s="211"/>
      <c r="HN971" s="195"/>
      <c r="HO971" s="195"/>
      <c r="HP971" s="195"/>
      <c r="HQ971" s="196"/>
      <c r="HR971" s="196"/>
      <c r="HS971" s="196"/>
      <c r="HT971" s="196"/>
      <c r="HU971" s="196"/>
      <c r="HV971" s="196"/>
    </row>
    <row r="972" ht="15.75" customHeight="1">
      <c r="A972" s="190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GD972" s="211"/>
      <c r="GE972" s="211"/>
      <c r="GF972" s="211"/>
      <c r="GG972" s="211"/>
      <c r="GH972" s="211"/>
      <c r="GI972" s="211"/>
      <c r="GJ972" s="211"/>
      <c r="GK972" s="211"/>
      <c r="GL972" s="211"/>
      <c r="GM972" s="211"/>
      <c r="GN972" s="211"/>
      <c r="GO972" s="211"/>
      <c r="GP972" s="211"/>
      <c r="GQ972" s="211"/>
      <c r="GR972" s="211"/>
      <c r="GS972" s="211"/>
      <c r="GT972" s="211"/>
      <c r="GU972" s="211"/>
      <c r="GV972" s="211"/>
      <c r="GW972" s="211"/>
      <c r="GX972" s="211"/>
      <c r="GY972" s="211"/>
      <c r="GZ972" s="211"/>
      <c r="HA972" s="211"/>
      <c r="HB972" s="211"/>
      <c r="HC972" s="211"/>
      <c r="HD972" s="211"/>
      <c r="HE972" s="211"/>
      <c r="HF972" s="211"/>
      <c r="HG972" s="211"/>
      <c r="HH972" s="211"/>
      <c r="HI972" s="211"/>
      <c r="HJ972" s="211"/>
      <c r="HK972" s="211"/>
      <c r="HL972" s="211"/>
      <c r="HM972" s="211"/>
      <c r="HN972" s="195"/>
      <c r="HO972" s="195"/>
      <c r="HP972" s="195"/>
      <c r="HQ972" s="196"/>
      <c r="HR972" s="196"/>
      <c r="HS972" s="196"/>
      <c r="HT972" s="196"/>
      <c r="HU972" s="196"/>
      <c r="HV972" s="196"/>
    </row>
    <row r="973" ht="15.75" customHeight="1">
      <c r="A973" s="190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GD973" s="211"/>
      <c r="GE973" s="211"/>
      <c r="GF973" s="211"/>
      <c r="GG973" s="211"/>
      <c r="GH973" s="211"/>
      <c r="GI973" s="211"/>
      <c r="GJ973" s="211"/>
      <c r="GK973" s="211"/>
      <c r="GL973" s="211"/>
      <c r="GM973" s="211"/>
      <c r="GN973" s="211"/>
      <c r="GO973" s="211"/>
      <c r="GP973" s="211"/>
      <c r="GQ973" s="211"/>
      <c r="GR973" s="211"/>
      <c r="GS973" s="211"/>
      <c r="GT973" s="211"/>
      <c r="GU973" s="211"/>
      <c r="GV973" s="211"/>
      <c r="GW973" s="211"/>
      <c r="GX973" s="211"/>
      <c r="GY973" s="211"/>
      <c r="GZ973" s="211"/>
      <c r="HA973" s="211"/>
      <c r="HB973" s="211"/>
      <c r="HC973" s="211"/>
      <c r="HD973" s="211"/>
      <c r="HE973" s="211"/>
      <c r="HF973" s="211"/>
      <c r="HG973" s="211"/>
      <c r="HH973" s="211"/>
      <c r="HI973" s="211"/>
      <c r="HJ973" s="211"/>
      <c r="HK973" s="211"/>
      <c r="HL973" s="211"/>
      <c r="HM973" s="211"/>
      <c r="HN973" s="195"/>
      <c r="HO973" s="195"/>
      <c r="HP973" s="195"/>
      <c r="HQ973" s="196"/>
      <c r="HR973" s="196"/>
      <c r="HS973" s="196"/>
      <c r="HT973" s="196"/>
      <c r="HU973" s="196"/>
      <c r="HV973" s="196"/>
    </row>
    <row r="974" ht="15.75" customHeight="1">
      <c r="A974" s="190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GD974" s="211"/>
      <c r="GE974" s="211"/>
      <c r="GF974" s="211"/>
      <c r="GG974" s="211"/>
      <c r="GH974" s="211"/>
      <c r="GI974" s="211"/>
      <c r="GJ974" s="211"/>
      <c r="GK974" s="211"/>
      <c r="GL974" s="211"/>
      <c r="GM974" s="211"/>
      <c r="GN974" s="211"/>
      <c r="GO974" s="211"/>
      <c r="GP974" s="211"/>
      <c r="GQ974" s="211"/>
      <c r="GR974" s="211"/>
      <c r="GS974" s="211"/>
      <c r="GT974" s="211"/>
      <c r="GU974" s="211"/>
      <c r="GV974" s="211"/>
      <c r="GW974" s="211"/>
      <c r="GX974" s="211"/>
      <c r="GY974" s="211"/>
      <c r="GZ974" s="211"/>
      <c r="HA974" s="211"/>
      <c r="HB974" s="211"/>
      <c r="HC974" s="211"/>
      <c r="HD974" s="211"/>
      <c r="HE974" s="211"/>
      <c r="HF974" s="211"/>
      <c r="HG974" s="211"/>
      <c r="HH974" s="211"/>
      <c r="HI974" s="211"/>
      <c r="HJ974" s="211"/>
      <c r="HK974" s="211"/>
      <c r="HL974" s="211"/>
      <c r="HM974" s="211"/>
      <c r="HN974" s="195"/>
      <c r="HO974" s="195"/>
      <c r="HP974" s="195"/>
      <c r="HQ974" s="196"/>
      <c r="HR974" s="196"/>
      <c r="HS974" s="196"/>
      <c r="HT974" s="196"/>
      <c r="HU974" s="196"/>
      <c r="HV974" s="196"/>
    </row>
    <row r="975" ht="15.75" customHeight="1">
      <c r="A975" s="190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GD975" s="211"/>
      <c r="GE975" s="211"/>
      <c r="GF975" s="211"/>
      <c r="GG975" s="211"/>
      <c r="GH975" s="211"/>
      <c r="GI975" s="211"/>
      <c r="GJ975" s="211"/>
      <c r="GK975" s="211"/>
      <c r="GL975" s="211"/>
      <c r="GM975" s="211"/>
      <c r="GN975" s="211"/>
      <c r="GO975" s="211"/>
      <c r="GP975" s="211"/>
      <c r="GQ975" s="211"/>
      <c r="GR975" s="211"/>
      <c r="GS975" s="211"/>
      <c r="GT975" s="211"/>
      <c r="GU975" s="211"/>
      <c r="GV975" s="211"/>
      <c r="GW975" s="211"/>
      <c r="GX975" s="211"/>
      <c r="GY975" s="211"/>
      <c r="GZ975" s="211"/>
      <c r="HA975" s="211"/>
      <c r="HB975" s="211"/>
      <c r="HC975" s="211"/>
      <c r="HD975" s="211"/>
      <c r="HE975" s="211"/>
      <c r="HF975" s="211"/>
      <c r="HG975" s="211"/>
      <c r="HH975" s="211"/>
      <c r="HI975" s="211"/>
      <c r="HJ975" s="211"/>
      <c r="HK975" s="211"/>
      <c r="HL975" s="211"/>
      <c r="HM975" s="211"/>
      <c r="HN975" s="195"/>
      <c r="HO975" s="195"/>
      <c r="HP975" s="195"/>
      <c r="HQ975" s="196"/>
      <c r="HR975" s="196"/>
      <c r="HS975" s="196"/>
      <c r="HT975" s="196"/>
      <c r="HU975" s="196"/>
      <c r="HV975" s="196"/>
    </row>
    <row r="976" ht="15.75" customHeight="1">
      <c r="A976" s="190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GD976" s="211"/>
      <c r="GE976" s="211"/>
      <c r="GF976" s="211"/>
      <c r="GG976" s="211"/>
      <c r="GH976" s="211"/>
      <c r="GI976" s="211"/>
      <c r="GJ976" s="211"/>
      <c r="GK976" s="211"/>
      <c r="GL976" s="211"/>
      <c r="GM976" s="211"/>
      <c r="GN976" s="211"/>
      <c r="GO976" s="211"/>
      <c r="GP976" s="211"/>
      <c r="GQ976" s="211"/>
      <c r="GR976" s="211"/>
      <c r="GS976" s="211"/>
      <c r="GT976" s="211"/>
      <c r="GU976" s="211"/>
      <c r="GV976" s="211"/>
      <c r="GW976" s="211"/>
      <c r="GX976" s="211"/>
      <c r="GY976" s="211"/>
      <c r="GZ976" s="211"/>
      <c r="HA976" s="211"/>
      <c r="HB976" s="211"/>
      <c r="HC976" s="211"/>
      <c r="HD976" s="211"/>
      <c r="HE976" s="211"/>
      <c r="HF976" s="211"/>
      <c r="HG976" s="211"/>
      <c r="HH976" s="211"/>
      <c r="HI976" s="211"/>
      <c r="HJ976" s="211"/>
      <c r="HK976" s="211"/>
      <c r="HL976" s="211"/>
      <c r="HM976" s="211"/>
      <c r="HN976" s="195"/>
      <c r="HO976" s="195"/>
      <c r="HP976" s="195"/>
      <c r="HQ976" s="196"/>
      <c r="HR976" s="196"/>
      <c r="HS976" s="196"/>
      <c r="HT976" s="196"/>
      <c r="HU976" s="196"/>
      <c r="HV976" s="196"/>
    </row>
    <row r="977" ht="15.75" customHeight="1">
      <c r="A977" s="190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GD977" s="211"/>
      <c r="GE977" s="211"/>
      <c r="GF977" s="211"/>
      <c r="GG977" s="211"/>
      <c r="GH977" s="211"/>
      <c r="GI977" s="211"/>
      <c r="GJ977" s="211"/>
      <c r="GK977" s="211"/>
      <c r="GL977" s="211"/>
      <c r="GM977" s="211"/>
      <c r="GN977" s="211"/>
      <c r="GO977" s="211"/>
      <c r="GP977" s="211"/>
      <c r="GQ977" s="211"/>
      <c r="GR977" s="211"/>
      <c r="GS977" s="211"/>
      <c r="GT977" s="211"/>
      <c r="GU977" s="211"/>
      <c r="GV977" s="211"/>
      <c r="GW977" s="211"/>
      <c r="GX977" s="211"/>
      <c r="GY977" s="211"/>
      <c r="GZ977" s="211"/>
      <c r="HA977" s="211"/>
      <c r="HB977" s="211"/>
      <c r="HC977" s="211"/>
      <c r="HD977" s="211"/>
      <c r="HE977" s="211"/>
      <c r="HF977" s="211"/>
      <c r="HG977" s="211"/>
      <c r="HH977" s="211"/>
      <c r="HI977" s="211"/>
      <c r="HJ977" s="211"/>
      <c r="HK977" s="211"/>
      <c r="HL977" s="211"/>
      <c r="HM977" s="211"/>
      <c r="HN977" s="195"/>
      <c r="HO977" s="195"/>
      <c r="HP977" s="195"/>
      <c r="HQ977" s="196"/>
      <c r="HR977" s="196"/>
      <c r="HS977" s="196"/>
      <c r="HT977" s="196"/>
      <c r="HU977" s="196"/>
      <c r="HV977" s="196"/>
    </row>
    <row r="978" ht="15.75" customHeight="1">
      <c r="A978" s="190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GD978" s="211"/>
      <c r="GE978" s="211"/>
      <c r="GF978" s="211"/>
      <c r="GG978" s="211"/>
      <c r="GH978" s="211"/>
      <c r="GI978" s="211"/>
      <c r="GJ978" s="211"/>
      <c r="GK978" s="211"/>
      <c r="GL978" s="211"/>
      <c r="GM978" s="211"/>
      <c r="GN978" s="211"/>
      <c r="GO978" s="211"/>
      <c r="GP978" s="211"/>
      <c r="GQ978" s="211"/>
      <c r="GR978" s="211"/>
      <c r="GS978" s="211"/>
      <c r="GT978" s="211"/>
      <c r="GU978" s="211"/>
      <c r="GV978" s="211"/>
      <c r="GW978" s="211"/>
      <c r="GX978" s="211"/>
      <c r="GY978" s="211"/>
      <c r="GZ978" s="211"/>
      <c r="HA978" s="211"/>
      <c r="HB978" s="211"/>
      <c r="HC978" s="211"/>
      <c r="HD978" s="211"/>
      <c r="HE978" s="211"/>
      <c r="HF978" s="211"/>
      <c r="HG978" s="211"/>
      <c r="HH978" s="211"/>
      <c r="HI978" s="211"/>
      <c r="HJ978" s="211"/>
      <c r="HK978" s="211"/>
      <c r="HL978" s="211"/>
      <c r="HM978" s="211"/>
      <c r="HN978" s="195"/>
      <c r="HO978" s="195"/>
      <c r="HP978" s="195"/>
      <c r="HQ978" s="196"/>
      <c r="HR978" s="196"/>
      <c r="HS978" s="196"/>
      <c r="HT978" s="196"/>
      <c r="HU978" s="196"/>
      <c r="HV978" s="196"/>
    </row>
    <row r="979" ht="15.75" customHeight="1">
      <c r="A979" s="190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GD979" s="211"/>
      <c r="GE979" s="211"/>
      <c r="GF979" s="211"/>
      <c r="GG979" s="211"/>
      <c r="GH979" s="211"/>
      <c r="GI979" s="211"/>
      <c r="GJ979" s="211"/>
      <c r="GK979" s="211"/>
      <c r="GL979" s="211"/>
      <c r="GM979" s="211"/>
      <c r="GN979" s="211"/>
      <c r="GO979" s="211"/>
      <c r="GP979" s="211"/>
      <c r="GQ979" s="211"/>
      <c r="GR979" s="211"/>
      <c r="GS979" s="211"/>
      <c r="GT979" s="211"/>
      <c r="GU979" s="211"/>
      <c r="GV979" s="211"/>
      <c r="GW979" s="211"/>
      <c r="GX979" s="211"/>
      <c r="GY979" s="211"/>
      <c r="GZ979" s="211"/>
      <c r="HA979" s="211"/>
      <c r="HB979" s="211"/>
      <c r="HC979" s="211"/>
      <c r="HD979" s="211"/>
      <c r="HE979" s="211"/>
      <c r="HF979" s="211"/>
      <c r="HG979" s="211"/>
      <c r="HH979" s="211"/>
      <c r="HI979" s="211"/>
      <c r="HJ979" s="211"/>
      <c r="HK979" s="211"/>
      <c r="HL979" s="211"/>
      <c r="HM979" s="211"/>
      <c r="HN979" s="195"/>
      <c r="HO979" s="195"/>
      <c r="HP979" s="195"/>
      <c r="HQ979" s="196"/>
      <c r="HR979" s="196"/>
      <c r="HS979" s="196"/>
      <c r="HT979" s="196"/>
      <c r="HU979" s="196"/>
      <c r="HV979" s="196"/>
    </row>
    <row r="980" ht="15.75" customHeight="1">
      <c r="A980" s="190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GD980" s="211"/>
      <c r="GE980" s="211"/>
      <c r="GF980" s="211"/>
      <c r="GG980" s="211"/>
      <c r="GH980" s="211"/>
      <c r="GI980" s="211"/>
      <c r="GJ980" s="211"/>
      <c r="GK980" s="211"/>
      <c r="GL980" s="211"/>
      <c r="GM980" s="211"/>
      <c r="GN980" s="211"/>
      <c r="GO980" s="211"/>
      <c r="GP980" s="211"/>
      <c r="GQ980" s="211"/>
      <c r="GR980" s="211"/>
      <c r="GS980" s="211"/>
      <c r="GT980" s="211"/>
      <c r="GU980" s="211"/>
      <c r="GV980" s="211"/>
      <c r="GW980" s="211"/>
      <c r="GX980" s="211"/>
      <c r="GY980" s="211"/>
      <c r="GZ980" s="211"/>
      <c r="HA980" s="211"/>
      <c r="HB980" s="211"/>
      <c r="HC980" s="211"/>
      <c r="HD980" s="211"/>
      <c r="HE980" s="211"/>
      <c r="HF980" s="211"/>
      <c r="HG980" s="211"/>
      <c r="HH980" s="211"/>
      <c r="HI980" s="211"/>
      <c r="HJ980" s="211"/>
      <c r="HK980" s="211"/>
      <c r="HL980" s="211"/>
      <c r="HM980" s="211"/>
      <c r="HN980" s="195"/>
      <c r="HO980" s="195"/>
      <c r="HP980" s="195"/>
      <c r="HQ980" s="196"/>
      <c r="HR980" s="196"/>
      <c r="HS980" s="196"/>
      <c r="HT980" s="196"/>
      <c r="HU980" s="196"/>
      <c r="HV980" s="196"/>
    </row>
    <row r="981" ht="15.75" customHeight="1">
      <c r="A981" s="190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GD981" s="211"/>
      <c r="GE981" s="211"/>
      <c r="GF981" s="211"/>
      <c r="GG981" s="211"/>
      <c r="GH981" s="211"/>
      <c r="GI981" s="211"/>
      <c r="GJ981" s="211"/>
      <c r="GK981" s="211"/>
      <c r="GL981" s="211"/>
      <c r="GM981" s="211"/>
      <c r="GN981" s="211"/>
      <c r="GO981" s="211"/>
      <c r="GP981" s="211"/>
      <c r="GQ981" s="211"/>
      <c r="GR981" s="211"/>
      <c r="GS981" s="211"/>
      <c r="GT981" s="211"/>
      <c r="GU981" s="211"/>
      <c r="GV981" s="211"/>
      <c r="GW981" s="211"/>
      <c r="GX981" s="211"/>
      <c r="GY981" s="211"/>
      <c r="GZ981" s="211"/>
      <c r="HA981" s="211"/>
      <c r="HB981" s="211"/>
      <c r="HC981" s="211"/>
      <c r="HD981" s="211"/>
      <c r="HE981" s="211"/>
      <c r="HF981" s="211"/>
      <c r="HG981" s="211"/>
      <c r="HH981" s="211"/>
      <c r="HI981" s="211"/>
      <c r="HJ981" s="211"/>
      <c r="HK981" s="211"/>
      <c r="HL981" s="211"/>
      <c r="HM981" s="211"/>
      <c r="HN981" s="195"/>
      <c r="HO981" s="195"/>
      <c r="HP981" s="195"/>
      <c r="HQ981" s="196"/>
      <c r="HR981" s="196"/>
      <c r="HS981" s="196"/>
      <c r="HT981" s="196"/>
      <c r="HU981" s="196"/>
      <c r="HV981" s="196"/>
    </row>
    <row r="982" ht="15.75" customHeight="1">
      <c r="A982" s="190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GD982" s="211"/>
      <c r="GE982" s="211"/>
      <c r="GF982" s="211"/>
      <c r="GG982" s="211"/>
      <c r="GH982" s="211"/>
      <c r="GI982" s="211"/>
      <c r="GJ982" s="211"/>
      <c r="GK982" s="211"/>
      <c r="GL982" s="211"/>
      <c r="GM982" s="211"/>
      <c r="GN982" s="211"/>
      <c r="GO982" s="211"/>
      <c r="GP982" s="211"/>
      <c r="GQ982" s="211"/>
      <c r="GR982" s="211"/>
      <c r="GS982" s="211"/>
      <c r="GT982" s="211"/>
      <c r="GU982" s="211"/>
      <c r="GV982" s="211"/>
      <c r="GW982" s="211"/>
      <c r="GX982" s="211"/>
      <c r="GY982" s="211"/>
      <c r="GZ982" s="211"/>
      <c r="HA982" s="211"/>
      <c r="HB982" s="211"/>
      <c r="HC982" s="211"/>
      <c r="HD982" s="211"/>
      <c r="HE982" s="211"/>
      <c r="HF982" s="211"/>
      <c r="HG982" s="211"/>
      <c r="HH982" s="211"/>
      <c r="HI982" s="211"/>
      <c r="HJ982" s="211"/>
      <c r="HK982" s="211"/>
      <c r="HL982" s="211"/>
      <c r="HM982" s="211"/>
      <c r="HN982" s="195"/>
      <c r="HO982" s="195"/>
      <c r="HP982" s="195"/>
      <c r="HQ982" s="196"/>
      <c r="HR982" s="196"/>
      <c r="HS982" s="196"/>
      <c r="HT982" s="196"/>
      <c r="HU982" s="196"/>
      <c r="HV982" s="196"/>
    </row>
    <row r="983" ht="15.75" customHeight="1">
      <c r="A983" s="190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GD983" s="211"/>
      <c r="GE983" s="211"/>
      <c r="GF983" s="211"/>
      <c r="GG983" s="211"/>
      <c r="GH983" s="211"/>
      <c r="GI983" s="211"/>
      <c r="GJ983" s="211"/>
      <c r="GK983" s="211"/>
      <c r="GL983" s="211"/>
      <c r="GM983" s="211"/>
      <c r="GN983" s="211"/>
      <c r="GO983" s="211"/>
      <c r="GP983" s="211"/>
      <c r="GQ983" s="211"/>
      <c r="GR983" s="211"/>
      <c r="GS983" s="211"/>
      <c r="GT983" s="211"/>
      <c r="GU983" s="211"/>
      <c r="GV983" s="211"/>
      <c r="GW983" s="211"/>
      <c r="GX983" s="211"/>
      <c r="GY983" s="211"/>
      <c r="GZ983" s="211"/>
      <c r="HA983" s="211"/>
      <c r="HB983" s="211"/>
      <c r="HC983" s="211"/>
      <c r="HD983" s="211"/>
      <c r="HE983" s="211"/>
      <c r="HF983" s="211"/>
      <c r="HG983" s="211"/>
      <c r="HH983" s="211"/>
      <c r="HI983" s="211"/>
      <c r="HJ983" s="211"/>
      <c r="HK983" s="211"/>
      <c r="HL983" s="211"/>
      <c r="HM983" s="211"/>
      <c r="HN983" s="195"/>
      <c r="HO983" s="195"/>
      <c r="HP983" s="195"/>
      <c r="HQ983" s="196"/>
      <c r="HR983" s="196"/>
      <c r="HS983" s="196"/>
      <c r="HT983" s="196"/>
      <c r="HU983" s="196"/>
      <c r="HV983" s="196"/>
    </row>
    <row r="984" ht="15.75" customHeight="1">
      <c r="A984" s="190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GD984" s="211"/>
      <c r="GE984" s="211"/>
      <c r="GF984" s="211"/>
      <c r="GG984" s="211"/>
      <c r="GH984" s="211"/>
      <c r="GI984" s="211"/>
      <c r="GJ984" s="211"/>
      <c r="GK984" s="211"/>
      <c r="GL984" s="211"/>
      <c r="GM984" s="211"/>
      <c r="GN984" s="211"/>
      <c r="GO984" s="211"/>
      <c r="GP984" s="211"/>
      <c r="GQ984" s="211"/>
      <c r="GR984" s="211"/>
      <c r="GS984" s="211"/>
      <c r="GT984" s="211"/>
      <c r="GU984" s="211"/>
      <c r="GV984" s="211"/>
      <c r="GW984" s="211"/>
      <c r="GX984" s="211"/>
      <c r="GY984" s="211"/>
      <c r="GZ984" s="211"/>
      <c r="HA984" s="211"/>
      <c r="HB984" s="211"/>
      <c r="HC984" s="211"/>
      <c r="HD984" s="211"/>
      <c r="HE984" s="211"/>
      <c r="HF984" s="211"/>
      <c r="HG984" s="211"/>
      <c r="HH984" s="211"/>
      <c r="HI984" s="211"/>
      <c r="HJ984" s="211"/>
      <c r="HK984" s="211"/>
      <c r="HL984" s="211"/>
      <c r="HM984" s="211"/>
      <c r="HN984" s="195"/>
      <c r="HO984" s="195"/>
      <c r="HP984" s="195"/>
      <c r="HQ984" s="196"/>
      <c r="HR984" s="196"/>
      <c r="HS984" s="196"/>
      <c r="HT984" s="196"/>
      <c r="HU984" s="196"/>
      <c r="HV984" s="196"/>
    </row>
    <row r="985" ht="15.75" customHeight="1">
      <c r="A985" s="190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GD985" s="211"/>
      <c r="GE985" s="211"/>
      <c r="GF985" s="211"/>
      <c r="GG985" s="211"/>
      <c r="GH985" s="211"/>
      <c r="GI985" s="211"/>
      <c r="GJ985" s="211"/>
      <c r="GK985" s="211"/>
      <c r="GL985" s="211"/>
      <c r="GM985" s="211"/>
      <c r="GN985" s="211"/>
      <c r="GO985" s="211"/>
      <c r="GP985" s="211"/>
      <c r="GQ985" s="211"/>
      <c r="GR985" s="211"/>
      <c r="GS985" s="211"/>
      <c r="GT985" s="211"/>
      <c r="GU985" s="211"/>
      <c r="GV985" s="211"/>
      <c r="GW985" s="211"/>
      <c r="GX985" s="211"/>
      <c r="GY985" s="211"/>
      <c r="GZ985" s="211"/>
      <c r="HA985" s="211"/>
      <c r="HB985" s="211"/>
      <c r="HC985" s="211"/>
      <c r="HD985" s="211"/>
      <c r="HE985" s="211"/>
      <c r="HF985" s="211"/>
      <c r="HG985" s="211"/>
      <c r="HH985" s="211"/>
      <c r="HI985" s="211"/>
      <c r="HJ985" s="211"/>
      <c r="HK985" s="211"/>
      <c r="HL985" s="211"/>
      <c r="HM985" s="211"/>
      <c r="HN985" s="195"/>
      <c r="HO985" s="195"/>
      <c r="HP985" s="195"/>
      <c r="HQ985" s="196"/>
      <c r="HR985" s="196"/>
      <c r="HS985" s="196"/>
      <c r="HT985" s="196"/>
      <c r="HU985" s="196"/>
      <c r="HV985" s="196"/>
    </row>
    <row r="986" ht="15.75" customHeight="1">
      <c r="A986" s="190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GD986" s="211"/>
      <c r="GE986" s="211"/>
      <c r="GF986" s="211"/>
      <c r="GG986" s="211"/>
      <c r="GH986" s="211"/>
      <c r="GI986" s="211"/>
      <c r="GJ986" s="211"/>
      <c r="GK986" s="211"/>
      <c r="GL986" s="211"/>
      <c r="GM986" s="211"/>
      <c r="GN986" s="211"/>
      <c r="GO986" s="211"/>
      <c r="GP986" s="211"/>
      <c r="GQ986" s="211"/>
      <c r="GR986" s="211"/>
      <c r="GS986" s="211"/>
      <c r="GT986" s="211"/>
      <c r="GU986" s="211"/>
      <c r="GV986" s="211"/>
      <c r="GW986" s="211"/>
      <c r="GX986" s="211"/>
      <c r="GY986" s="211"/>
      <c r="GZ986" s="211"/>
      <c r="HA986" s="211"/>
      <c r="HB986" s="211"/>
      <c r="HC986" s="211"/>
      <c r="HD986" s="211"/>
      <c r="HE986" s="211"/>
      <c r="HF986" s="211"/>
      <c r="HG986" s="211"/>
      <c r="HH986" s="211"/>
      <c r="HI986" s="211"/>
      <c r="HJ986" s="211"/>
      <c r="HK986" s="211"/>
      <c r="HL986" s="211"/>
      <c r="HM986" s="211"/>
      <c r="HN986" s="195"/>
      <c r="HO986" s="195"/>
      <c r="HP986" s="195"/>
      <c r="HQ986" s="196"/>
      <c r="HR986" s="196"/>
      <c r="HS986" s="196"/>
      <c r="HT986" s="196"/>
      <c r="HU986" s="196"/>
      <c r="HV986" s="196"/>
    </row>
    <row r="987" ht="15.75" customHeight="1">
      <c r="A987" s="190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GD987" s="211"/>
      <c r="GE987" s="211"/>
      <c r="GF987" s="211"/>
      <c r="GG987" s="211"/>
      <c r="GH987" s="211"/>
      <c r="GI987" s="211"/>
      <c r="GJ987" s="211"/>
      <c r="GK987" s="211"/>
      <c r="GL987" s="211"/>
      <c r="GM987" s="211"/>
      <c r="GN987" s="211"/>
      <c r="GO987" s="211"/>
      <c r="GP987" s="211"/>
      <c r="GQ987" s="211"/>
      <c r="GR987" s="211"/>
      <c r="GS987" s="211"/>
      <c r="GT987" s="211"/>
      <c r="GU987" s="211"/>
      <c r="GV987" s="211"/>
      <c r="GW987" s="211"/>
      <c r="GX987" s="211"/>
      <c r="GY987" s="211"/>
      <c r="GZ987" s="211"/>
      <c r="HA987" s="211"/>
      <c r="HB987" s="211"/>
      <c r="HC987" s="211"/>
      <c r="HD987" s="211"/>
      <c r="HE987" s="211"/>
      <c r="HF987" s="211"/>
      <c r="HG987" s="211"/>
      <c r="HH987" s="211"/>
      <c r="HI987" s="211"/>
      <c r="HJ987" s="211"/>
      <c r="HK987" s="211"/>
      <c r="HL987" s="211"/>
      <c r="HM987" s="211"/>
      <c r="HN987" s="195"/>
      <c r="HO987" s="195"/>
      <c r="HP987" s="195"/>
      <c r="HQ987" s="196"/>
      <c r="HR987" s="196"/>
      <c r="HS987" s="196"/>
      <c r="HT987" s="196"/>
      <c r="HU987" s="196"/>
      <c r="HV987" s="196"/>
    </row>
    <row r="988" ht="15.75" customHeight="1">
      <c r="A988" s="190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GD988" s="211"/>
      <c r="GE988" s="211"/>
      <c r="GF988" s="211"/>
      <c r="GG988" s="211"/>
      <c r="GH988" s="211"/>
      <c r="GI988" s="211"/>
      <c r="GJ988" s="211"/>
      <c r="GK988" s="211"/>
      <c r="GL988" s="211"/>
      <c r="GM988" s="211"/>
      <c r="GN988" s="211"/>
      <c r="GO988" s="211"/>
      <c r="GP988" s="211"/>
      <c r="GQ988" s="211"/>
      <c r="GR988" s="211"/>
      <c r="GS988" s="211"/>
      <c r="GT988" s="211"/>
      <c r="GU988" s="211"/>
      <c r="GV988" s="211"/>
      <c r="GW988" s="211"/>
      <c r="GX988" s="211"/>
      <c r="GY988" s="211"/>
      <c r="GZ988" s="211"/>
      <c r="HA988" s="211"/>
      <c r="HB988" s="211"/>
      <c r="HC988" s="211"/>
      <c r="HD988" s="211"/>
      <c r="HE988" s="211"/>
      <c r="HF988" s="211"/>
      <c r="HG988" s="211"/>
      <c r="HH988" s="211"/>
      <c r="HI988" s="211"/>
      <c r="HJ988" s="211"/>
      <c r="HK988" s="211"/>
      <c r="HL988" s="211"/>
      <c r="HM988" s="211"/>
      <c r="HN988" s="195"/>
      <c r="HO988" s="195"/>
      <c r="HP988" s="195"/>
      <c r="HQ988" s="196"/>
      <c r="HR988" s="196"/>
      <c r="HS988" s="196"/>
      <c r="HT988" s="196"/>
      <c r="HU988" s="196"/>
      <c r="HV988" s="196"/>
    </row>
  </sheetData>
  <mergeCells count="1">
    <mergeCell ref="B2:B3"/>
  </mergeCells>
  <conditionalFormatting sqref="GS3:HM3 B5 C38:HS38 B41 C42:HS42 B44 C45:HS45 C51:HQ51">
    <cfRule type="expression" dxfId="0" priority="1">
      <formula>#REF!&gt;=TODAY()</formula>
    </cfRule>
  </conditionalFormatting>
  <conditionalFormatting sqref="C38:HS38">
    <cfRule type="expression" dxfId="0" priority="2">
      <formula>#REF!&gt;=TODAY()</formula>
    </cfRule>
  </conditionalFormatting>
  <conditionalFormatting sqref="C38:HS38">
    <cfRule type="expression" dxfId="0" priority="3">
      <formula>#REF!&gt;=TODAY()</formula>
    </cfRule>
  </conditionalFormatting>
  <conditionalFormatting sqref="C38:HS38">
    <cfRule type="expression" dxfId="0" priority="4">
      <formula>#REF!&gt;=TODAY()</formula>
    </cfRule>
  </conditionalFormatting>
  <conditionalFormatting sqref="C38:HS38">
    <cfRule type="expression" dxfId="0" priority="5">
      <formula>#REF!&gt;=TODAY()</formula>
    </cfRule>
  </conditionalFormatting>
  <conditionalFormatting sqref="C38:HS38">
    <cfRule type="expression" dxfId="0" priority="6">
      <formula>#REF!&gt;=TODAY()</formula>
    </cfRule>
  </conditionalFormatting>
  <conditionalFormatting sqref="C38:HS38">
    <cfRule type="expression" dxfId="0" priority="7">
      <formula>#REF!&gt;=TODAY()</formula>
    </cfRule>
  </conditionalFormatting>
  <conditionalFormatting sqref="C38:HS38">
    <cfRule type="expression" dxfId="0" priority="8">
      <formula>#REF!&gt;=TODAY()</formula>
    </cfRule>
  </conditionalFormatting>
  <conditionalFormatting sqref="C45:HS45">
    <cfRule type="expression" dxfId="0" priority="9">
      <formula>#REF!&gt;=TODAY()</formula>
    </cfRule>
  </conditionalFormatting>
  <conditionalFormatting sqref="C45:HS45">
    <cfRule type="expression" dxfId="0" priority="10">
      <formula>#REF!&gt;=TODAY()</formula>
    </cfRule>
  </conditionalFormatting>
  <conditionalFormatting sqref="C42:HS42">
    <cfRule type="expression" dxfId="0" priority="11">
      <formula>#REF!&gt;=TODAY()</formula>
    </cfRule>
  </conditionalFormatting>
  <conditionalFormatting sqref="C42:HS42">
    <cfRule type="expression" dxfId="0" priority="12">
      <formula>#REF!&gt;=TODAY()</formula>
    </cfRule>
  </conditionalFormatting>
  <conditionalFormatting sqref="C42:HS42">
    <cfRule type="expression" dxfId="0" priority="13">
      <formula>#REF!&gt;=TODAY()</formula>
    </cfRule>
  </conditionalFormatting>
  <conditionalFormatting sqref="C42:HS42">
    <cfRule type="expression" dxfId="0" priority="14">
      <formula>#REF!&gt;=TODAY()</formula>
    </cfRule>
  </conditionalFormatting>
  <conditionalFormatting sqref="E5:HS5">
    <cfRule type="expression" dxfId="0" priority="15">
      <formula>#REF!&gt;=TODAY()</formula>
    </cfRule>
  </conditionalFormatting>
  <conditionalFormatting sqref="E5:HS5">
    <cfRule type="expression" dxfId="0" priority="16">
      <formula>#REF!&gt;=TODAY()</formula>
    </cfRule>
  </conditionalFormatting>
  <conditionalFormatting sqref="E5:HS5">
    <cfRule type="expression" dxfId="0" priority="17">
      <formula>#REF!&gt;=TODAY()</formula>
    </cfRule>
  </conditionalFormatting>
  <conditionalFormatting sqref="E5:HS5">
    <cfRule type="expression" dxfId="0" priority="18">
      <formula>#REF!&gt;=TODAY()</formula>
    </cfRule>
  </conditionalFormatting>
  <conditionalFormatting sqref="E6:HS6">
    <cfRule type="expression" dxfId="0" priority="19">
      <formula>#REF!&gt;=TODAY()</formula>
    </cfRule>
  </conditionalFormatting>
  <conditionalFormatting sqref="E6:HS6">
    <cfRule type="expression" dxfId="0" priority="20">
      <formula>#REF!&gt;=TODAY()</formula>
    </cfRule>
  </conditionalFormatting>
  <conditionalFormatting sqref="E6:HS6">
    <cfRule type="expression" dxfId="0" priority="21">
      <formula>#REF!&gt;=TODAY()</formula>
    </cfRule>
  </conditionalFormatting>
  <conditionalFormatting sqref="E6:HS6">
    <cfRule type="expression" dxfId="0" priority="22">
      <formula>#REF!&gt;=TODAY()</formula>
    </cfRule>
  </conditionalFormatting>
  <conditionalFormatting sqref="E6:HS6">
    <cfRule type="expression" dxfId="0" priority="23">
      <formula>#REF!&gt;=TODAY()</formula>
    </cfRule>
  </conditionalFormatting>
  <conditionalFormatting sqref="E6:HS6">
    <cfRule type="expression" dxfId="0" priority="24">
      <formula>#REF!&gt;=TODAY()</formula>
    </cfRule>
  </conditionalFormatting>
  <conditionalFormatting sqref="E6:HS6">
    <cfRule type="expression" dxfId="0" priority="25">
      <formula>#REF!&gt;=TODAY()</formula>
    </cfRule>
  </conditionalFormatting>
  <conditionalFormatting sqref="E6:HS6">
    <cfRule type="expression" dxfId="0" priority="26">
      <formula>#REF!&gt;=TODAY()</formula>
    </cfRule>
  </conditionalFormatting>
  <conditionalFormatting sqref="E6:HS6">
    <cfRule type="expression" dxfId="0" priority="27">
      <formula>#REF!&gt;=TODAY()</formula>
    </cfRule>
  </conditionalFormatting>
  <conditionalFormatting sqref="E6:HS6">
    <cfRule type="expression" dxfId="0" priority="28">
      <formula>#REF!&gt;=TODAY()</formula>
    </cfRule>
  </conditionalFormatting>
  <conditionalFormatting sqref="E38:HS38">
    <cfRule type="expression" dxfId="0" priority="29">
      <formula>#REF!&gt;=TODAY()</formula>
    </cfRule>
  </conditionalFormatting>
  <conditionalFormatting sqref="E38:HS38">
    <cfRule type="expression" dxfId="0" priority="30">
      <formula>#REF!&gt;=TODAY()</formula>
    </cfRule>
  </conditionalFormatting>
  <conditionalFormatting sqref="E38:HS38">
    <cfRule type="expression" dxfId="0" priority="31">
      <formula>#REF!&gt;=TODAY()</formula>
    </cfRule>
  </conditionalFormatting>
  <conditionalFormatting sqref="E38:HS38">
    <cfRule type="expression" dxfId="0" priority="32">
      <formula>#REF!&gt;=TODAY()</formula>
    </cfRule>
  </conditionalFormatting>
  <conditionalFormatting sqref="E38:HS38">
    <cfRule type="expression" dxfId="0" priority="33">
      <formula>#REF!&gt;=TODAY()</formula>
    </cfRule>
  </conditionalFormatting>
  <conditionalFormatting sqref="E38:HS38">
    <cfRule type="expression" dxfId="0" priority="34">
      <formula>#REF!&gt;=TODAY()</formula>
    </cfRule>
  </conditionalFormatting>
  <conditionalFormatting sqref="E38:HS38">
    <cfRule type="expression" dxfId="0" priority="35">
      <formula>#REF!&gt;=TODAY()</formula>
    </cfRule>
  </conditionalFormatting>
  <conditionalFormatting sqref="E38:HS38">
    <cfRule type="expression" dxfId="0" priority="36">
      <formula>#REF!&gt;=TODAY()</formula>
    </cfRule>
  </conditionalFormatting>
  <conditionalFormatting sqref="E38:HS38">
    <cfRule type="expression" dxfId="0" priority="37">
      <formula>#REF!&gt;=TODAY()</formula>
    </cfRule>
  </conditionalFormatting>
  <conditionalFormatting sqref="E38:HS38">
    <cfRule type="expression" dxfId="0" priority="38">
      <formula>#REF!&gt;=TODAY()</formula>
    </cfRule>
  </conditionalFormatting>
  <conditionalFormatting sqref="E38:HS38">
    <cfRule type="expression" dxfId="0" priority="39">
      <formula>#REF!&gt;=TODAY()</formula>
    </cfRule>
  </conditionalFormatting>
  <conditionalFormatting sqref="E38:HS38">
    <cfRule type="expression" dxfId="0" priority="40">
      <formula>#REF!&gt;=TODAY()</formula>
    </cfRule>
  </conditionalFormatting>
  <conditionalFormatting sqref="E38:HS38">
    <cfRule type="expression" dxfId="0" priority="41">
      <formula>#REF!&gt;=TODAY()</formula>
    </cfRule>
  </conditionalFormatting>
  <conditionalFormatting sqref="E38:HS38">
    <cfRule type="expression" dxfId="0" priority="42">
      <formula>#REF!&gt;=TODAY()</formula>
    </cfRule>
  </conditionalFormatting>
  <conditionalFormatting sqref="E45:HS45">
    <cfRule type="expression" dxfId="0" priority="43">
      <formula>#REF!&gt;=TODAY()</formula>
    </cfRule>
  </conditionalFormatting>
  <conditionalFormatting sqref="E45:HS45">
    <cfRule type="expression" dxfId="0" priority="44">
      <formula>#REF!&gt;=TODAY()</formula>
    </cfRule>
  </conditionalFormatting>
  <conditionalFormatting sqref="E45:HS45">
    <cfRule type="expression" dxfId="0" priority="45">
      <formula>#REF!&gt;=TODAY()</formula>
    </cfRule>
  </conditionalFormatting>
  <conditionalFormatting sqref="E45:HS45">
    <cfRule type="expression" dxfId="0" priority="46">
      <formula>#REF!&gt;=TODAY()</formula>
    </cfRule>
  </conditionalFormatting>
  <conditionalFormatting sqref="E45:HS45">
    <cfRule type="expression" dxfId="0" priority="47">
      <formula>#REF!&gt;=TODAY()</formula>
    </cfRule>
  </conditionalFormatting>
  <conditionalFormatting sqref="E45:HS45">
    <cfRule type="expression" dxfId="0" priority="48">
      <formula>#REF!&gt;=TODAY()</formula>
    </cfRule>
  </conditionalFormatting>
  <conditionalFormatting sqref="E45:HS45">
    <cfRule type="expression" dxfId="0" priority="49">
      <formula>#REF!&gt;=TODAY()</formula>
    </cfRule>
  </conditionalFormatting>
  <conditionalFormatting sqref="E45:HS45">
    <cfRule type="expression" dxfId="0" priority="50">
      <formula>#REF!&gt;=TODAY()</formula>
    </cfRule>
  </conditionalFormatting>
  <conditionalFormatting sqref="E45:HS45">
    <cfRule type="expression" dxfId="0" priority="51">
      <formula>#REF!&gt;=TODAY()</formula>
    </cfRule>
  </conditionalFormatting>
  <conditionalFormatting sqref="E45:HS45">
    <cfRule type="expression" dxfId="0" priority="52">
      <formula>#REF!&gt;=TODAY()</formula>
    </cfRule>
  </conditionalFormatting>
  <conditionalFormatting sqref="E45:HS45">
    <cfRule type="expression" dxfId="0" priority="53">
      <formula>#REF!&gt;=TODAY()</formula>
    </cfRule>
  </conditionalFormatting>
  <conditionalFormatting sqref="E45:HS45">
    <cfRule type="expression" dxfId="0" priority="54">
      <formula>#REF!&gt;=TODAY()</formula>
    </cfRule>
  </conditionalFormatting>
  <conditionalFormatting sqref="E45:HS45">
    <cfRule type="expression" dxfId="0" priority="55">
      <formula>#REF!&gt;=TODAY()</formula>
    </cfRule>
  </conditionalFormatting>
  <conditionalFormatting sqref="E45:HS45">
    <cfRule type="expression" dxfId="0" priority="56">
      <formula>#REF!&gt;=TODAY()</formula>
    </cfRule>
  </conditionalFormatting>
  <conditionalFormatting sqref="E45:HS45">
    <cfRule type="expression" dxfId="0" priority="57">
      <formula>#REF!&gt;=TODAY()</formula>
    </cfRule>
  </conditionalFormatting>
  <conditionalFormatting sqref="E45:HS45">
    <cfRule type="expression" dxfId="0" priority="58">
      <formula>#REF!&gt;=TODAY()</formula>
    </cfRule>
  </conditionalFormatting>
  <conditionalFormatting sqref="E45:HS45">
    <cfRule type="expression" dxfId="0" priority="59">
      <formula>#REF!&gt;=TODAY()</formula>
    </cfRule>
  </conditionalFormatting>
  <conditionalFormatting sqref="E45:HS45">
    <cfRule type="expression" dxfId="0" priority="60">
      <formula>#REF!&gt;=TODAY()</formula>
    </cfRule>
  </conditionalFormatting>
  <conditionalFormatting sqref="E42:HS42">
    <cfRule type="expression" dxfId="0" priority="61">
      <formula>#REF!&gt;=TODAY()</formula>
    </cfRule>
  </conditionalFormatting>
  <conditionalFormatting sqref="E42:HS42">
    <cfRule type="expression" dxfId="0" priority="62">
      <formula>#REF!&gt;=TODAY()</formula>
    </cfRule>
  </conditionalFormatting>
  <conditionalFormatting sqref="E42:HS42">
    <cfRule type="expression" dxfId="0" priority="63">
      <formula>#REF!&gt;=TODAY()</formula>
    </cfRule>
  </conditionalFormatting>
  <conditionalFormatting sqref="E42:HS42">
    <cfRule type="expression" dxfId="0" priority="64">
      <formula>#REF!&gt;=TODAY()</formula>
    </cfRule>
  </conditionalFormatting>
  <conditionalFormatting sqref="E42:HS42">
    <cfRule type="expression" dxfId="0" priority="65">
      <formula>#REF!&gt;=TODAY()</formula>
    </cfRule>
  </conditionalFormatting>
  <conditionalFormatting sqref="E42:HS42">
    <cfRule type="expression" dxfId="0" priority="66">
      <formula>#REF!&gt;=TODAY()</formula>
    </cfRule>
  </conditionalFormatting>
  <conditionalFormatting sqref="E42:HS42">
    <cfRule type="expression" dxfId="0" priority="67">
      <formula>#REF!&gt;=TODAY()</formula>
    </cfRule>
  </conditionalFormatting>
  <conditionalFormatting sqref="E42:HS42">
    <cfRule type="expression" dxfId="0" priority="68">
      <formula>#REF!&gt;=TODAY()</formula>
    </cfRule>
  </conditionalFormatting>
  <conditionalFormatting sqref="E42:HS42">
    <cfRule type="expression" dxfId="0" priority="69">
      <formula>#REF!&gt;=TODAY()</formula>
    </cfRule>
  </conditionalFormatting>
  <conditionalFormatting sqref="E42:HS42">
    <cfRule type="expression" dxfId="0" priority="70">
      <formula>#REF!&gt;=TODAY()</formula>
    </cfRule>
  </conditionalFormatting>
  <conditionalFormatting sqref="E42:HS42">
    <cfRule type="expression" dxfId="0" priority="71">
      <formula>#REF!&gt;=TODAY()</formula>
    </cfRule>
  </conditionalFormatting>
  <conditionalFormatting sqref="E42:HS42">
    <cfRule type="expression" dxfId="0" priority="72">
      <formula>#REF!&gt;=TODAY()</formula>
    </cfRule>
  </conditionalFormatting>
  <conditionalFormatting sqref="E42:HS42">
    <cfRule type="expression" dxfId="0" priority="73">
      <formula>#REF!&gt;=TODAY()</formula>
    </cfRule>
  </conditionalFormatting>
  <conditionalFormatting sqref="E42:HS42">
    <cfRule type="expression" dxfId="0" priority="74">
      <formula>#REF!&gt;=TODAY()</formula>
    </cfRule>
  </conditionalFormatting>
  <conditionalFormatting sqref="E42:HS42">
    <cfRule type="expression" dxfId="0" priority="75">
      <formula>#REF!&gt;=TODAY()</formula>
    </cfRule>
  </conditionalFormatting>
  <conditionalFormatting sqref="E42:HS42">
    <cfRule type="expression" dxfId="0" priority="76">
      <formula>#REF!&gt;=TODAY()</formula>
    </cfRule>
  </conditionalFormatting>
  <conditionalFormatting sqref="E42:HS42">
    <cfRule type="expression" dxfId="0" priority="77">
      <formula>#REF!&gt;=TODAY()</formula>
    </cfRule>
  </conditionalFormatting>
  <conditionalFormatting sqref="E42:HS42">
    <cfRule type="expression" dxfId="0" priority="78">
      <formula>#REF!&gt;=TODAY()</formula>
    </cfRule>
  </conditionalFormatting>
  <conditionalFormatting sqref="E42:HS42">
    <cfRule type="expression" dxfId="0" priority="79">
      <formula>#REF!&gt;=TODAY()</formula>
    </cfRule>
  </conditionalFormatting>
  <conditionalFormatting sqref="E42:HS42">
    <cfRule type="expression" dxfId="0" priority="80">
      <formula>#REF!&gt;=TODAY()</formula>
    </cfRule>
  </conditionalFormatting>
  <conditionalFormatting sqref="E42:HS42">
    <cfRule type="expression" dxfId="0" priority="81">
      <formula>#REF!&gt;=TODAY()</formula>
    </cfRule>
  </conditionalFormatting>
  <conditionalFormatting sqref="E42:HS42">
    <cfRule type="expression" dxfId="0" priority="82">
      <formula>#REF!&gt;=TODAY()</formula>
    </cfRule>
  </conditionalFormatting>
  <conditionalFormatting sqref="E42:HS42">
    <cfRule type="expression" dxfId="0" priority="83">
      <formula>#REF!&gt;=TODAY()</formula>
    </cfRule>
  </conditionalFormatting>
  <conditionalFormatting sqref="E42:HS42">
    <cfRule type="expression" dxfId="0" priority="84">
      <formula>#REF!&gt;=TODAY()</formula>
    </cfRule>
  </conditionalFormatting>
  <conditionalFormatting sqref="E42:HS42">
    <cfRule type="expression" dxfId="0" priority="85">
      <formula>#REF!&gt;=TODAY()</formula>
    </cfRule>
  </conditionalFormatting>
  <conditionalFormatting sqref="E42:HS42">
    <cfRule type="expression" dxfId="0" priority="86">
      <formula>#REF!&gt;=TODAY()</formula>
    </cfRule>
  </conditionalFormatting>
  <conditionalFormatting sqref="E42:HS42">
    <cfRule type="expression" dxfId="0" priority="87">
      <formula>#REF!&gt;=TODAY()</formula>
    </cfRule>
  </conditionalFormatting>
  <conditionalFormatting sqref="E42:HS42">
    <cfRule type="expression" dxfId="0" priority="88">
      <formula>#REF!&gt;=TODAY()</formula>
    </cfRule>
  </conditionalFormatting>
  <conditionalFormatting sqref="E42:HS42">
    <cfRule type="expression" dxfId="0" priority="89">
      <formula>#REF!&gt;=TODAY()</formula>
    </cfRule>
  </conditionalFormatting>
  <conditionalFormatting sqref="E42:HS42">
    <cfRule type="expression" dxfId="0" priority="90">
      <formula>#REF!&gt;=TODAY()</formula>
    </cfRule>
  </conditionalFormatting>
  <conditionalFormatting sqref="E42:HS42">
    <cfRule type="expression" dxfId="0" priority="91">
      <formula>#REF!&gt;=TODAY()</formula>
    </cfRule>
  </conditionalFormatting>
  <conditionalFormatting sqref="E42:HS42">
    <cfRule type="expression" dxfId="0" priority="92">
      <formula>#REF!&gt;=TODAY()</formula>
    </cfRule>
  </conditionalFormatting>
  <conditionalFormatting sqref="E42:HS42">
    <cfRule type="expression" dxfId="0" priority="93">
      <formula>#REF!&gt;=TODAY()</formula>
    </cfRule>
  </conditionalFormatting>
  <conditionalFormatting sqref="E42:HS42">
    <cfRule type="expression" dxfId="0" priority="94">
      <formula>#REF!&gt;=TODAY()</formula>
    </cfRule>
  </conditionalFormatting>
  <conditionalFormatting sqref="E42:HS42">
    <cfRule type="expression" dxfId="0" priority="95">
      <formula>#REF!&gt;=TODAY()</formula>
    </cfRule>
  </conditionalFormatting>
  <conditionalFormatting sqref="E42:HS42">
    <cfRule type="expression" dxfId="0" priority="96">
      <formula>#REF!&gt;=TODAY()</formula>
    </cfRule>
  </conditionalFormatting>
  <conditionalFormatting sqref="E42:HS42">
    <cfRule type="expression" dxfId="0" priority="97">
      <formula>#REF!&gt;=TODAY()</formula>
    </cfRule>
  </conditionalFormatting>
  <conditionalFormatting sqref="E42:HS42">
    <cfRule type="expression" dxfId="0" priority="98">
      <formula>#REF!&gt;=TODAY()</formula>
    </cfRule>
  </conditionalFormatting>
  <conditionalFormatting sqref="E42:HS42">
    <cfRule type="expression" dxfId="0" priority="99">
      <formula>#REF!&gt;=TODAY()</formula>
    </cfRule>
  </conditionalFormatting>
  <conditionalFormatting sqref="E42:HS42">
    <cfRule type="expression" dxfId="0" priority="100">
      <formula>#REF!&gt;=TODAY()</formula>
    </cfRule>
  </conditionalFormatting>
  <conditionalFormatting sqref="E42:HS42">
    <cfRule type="expression" dxfId="0" priority="101">
      <formula>#REF!&gt;=TODAY()</formula>
    </cfRule>
  </conditionalFormatting>
  <conditionalFormatting sqref="E42:HS42">
    <cfRule type="expression" dxfId="0" priority="102">
      <formula>#REF!&gt;=TODAY()</formula>
    </cfRule>
  </conditionalFormatting>
  <conditionalFormatting sqref="C6:HS6">
    <cfRule type="expression" dxfId="0" priority="103">
      <formula>#REF!&gt;=TODAY()</formula>
    </cfRule>
  </conditionalFormatting>
  <conditionalFormatting sqref="C6:HS6">
    <cfRule type="expression" dxfId="0" priority="104">
      <formula>#REF!&gt;=TODAY()</formula>
    </cfRule>
  </conditionalFormatting>
  <conditionalFormatting sqref="C38:HS38">
    <cfRule type="expression" dxfId="0" priority="105">
      <formula>#REF!&gt;=TODAY()</formula>
    </cfRule>
  </conditionalFormatting>
  <conditionalFormatting sqref="C38:HS38">
    <cfRule type="expression" dxfId="0" priority="106">
      <formula>#REF!&gt;=TODAY()</formula>
    </cfRule>
  </conditionalFormatting>
  <conditionalFormatting sqref="C45:HS45">
    <cfRule type="expression" dxfId="0" priority="107">
      <formula>#REF!&gt;=TODAY()</formula>
    </cfRule>
  </conditionalFormatting>
  <conditionalFormatting sqref="C45:HS45">
    <cfRule type="expression" dxfId="0" priority="108">
      <formula>#REF!&gt;=TODAY()</formula>
    </cfRule>
  </conditionalFormatting>
  <conditionalFormatting sqref="C45:HS45">
    <cfRule type="expression" dxfId="0" priority="109">
      <formula>#REF!&gt;=TODAY()</formula>
    </cfRule>
  </conditionalFormatting>
  <conditionalFormatting sqref="C45:HS45">
    <cfRule type="expression" dxfId="0" priority="110">
      <formula>#REF!&gt;=TODAY()</formula>
    </cfRule>
  </conditionalFormatting>
  <conditionalFormatting sqref="C45:HS45">
    <cfRule type="expression" dxfId="0" priority="111">
      <formula>#REF!&gt;=TODAY()</formula>
    </cfRule>
  </conditionalFormatting>
  <conditionalFormatting sqref="C45:HS45">
    <cfRule type="expression" dxfId="0" priority="112">
      <formula>#REF!&gt;=TODAY()</formula>
    </cfRule>
  </conditionalFormatting>
  <conditionalFormatting sqref="C45:HS45">
    <cfRule type="expression" dxfId="0" priority="113">
      <formula>#REF!&gt;=TODAY()</formula>
    </cfRule>
  </conditionalFormatting>
  <conditionalFormatting sqref="C45:HS45">
    <cfRule type="expression" dxfId="0" priority="114">
      <formula>#REF!&gt;=TODAY()</formula>
    </cfRule>
  </conditionalFormatting>
  <conditionalFormatting sqref="C45:HS45">
    <cfRule type="expression" dxfId="0" priority="115">
      <formula>#REF!&gt;=TODAY()</formula>
    </cfRule>
  </conditionalFormatting>
  <conditionalFormatting sqref="C45:HS45">
    <cfRule type="expression" dxfId="0" priority="116">
      <formula>#REF!&gt;=TODAY()</formula>
    </cfRule>
  </conditionalFormatting>
  <conditionalFormatting sqref="C45:HS45">
    <cfRule type="expression" dxfId="0" priority="117">
      <formula>#REF!&gt;=TODAY()</formula>
    </cfRule>
  </conditionalFormatting>
  <conditionalFormatting sqref="C45:HS45">
    <cfRule type="expression" dxfId="0" priority="118">
      <formula>#REF!&gt;=TODAY()</formula>
    </cfRule>
  </conditionalFormatting>
  <conditionalFormatting sqref="C42:HS42">
    <cfRule type="expression" dxfId="0" priority="119">
      <formula>#REF!&gt;=TODAY()</formula>
    </cfRule>
  </conditionalFormatting>
  <conditionalFormatting sqref="C42:HS42">
    <cfRule type="expression" dxfId="0" priority="120">
      <formula>#REF!&gt;=TODAY()</formula>
    </cfRule>
  </conditionalFormatting>
  <conditionalFormatting sqref="C42:HS42">
    <cfRule type="expression" dxfId="0" priority="121">
      <formula>#REF!&gt;=TODAY()</formula>
    </cfRule>
  </conditionalFormatting>
  <conditionalFormatting sqref="C42:HS42">
    <cfRule type="expression" dxfId="0" priority="122">
      <formula>#REF!&gt;=TODAY()</formula>
    </cfRule>
  </conditionalFormatting>
  <conditionalFormatting sqref="C42:HS42">
    <cfRule type="expression" dxfId="0" priority="123">
      <formula>#REF!&gt;=TODAY()</formula>
    </cfRule>
  </conditionalFormatting>
  <conditionalFormatting sqref="C42:HS42">
    <cfRule type="expression" dxfId="0" priority="124">
      <formula>#REF!&gt;=TODAY()</formula>
    </cfRule>
  </conditionalFormatting>
  <conditionalFormatting sqref="C42:HS42">
    <cfRule type="expression" dxfId="0" priority="125">
      <formula>#REF!&gt;=TODAY()</formula>
    </cfRule>
  </conditionalFormatting>
  <conditionalFormatting sqref="C42:HS42">
    <cfRule type="expression" dxfId="0" priority="126">
      <formula>#REF!&gt;=TODAY()</formula>
    </cfRule>
  </conditionalFormatting>
  <conditionalFormatting sqref="C42:HS42">
    <cfRule type="expression" dxfId="0" priority="127">
      <formula>#REF!&gt;=TODAY()</formula>
    </cfRule>
  </conditionalFormatting>
  <conditionalFormatting sqref="C42:HS42">
    <cfRule type="expression" dxfId="0" priority="128">
      <formula>#REF!&gt;=TODAY()</formula>
    </cfRule>
  </conditionalFormatting>
  <conditionalFormatting sqref="C42:HS42">
    <cfRule type="expression" dxfId="0" priority="129">
      <formula>#REF!&gt;=TODAY()</formula>
    </cfRule>
  </conditionalFormatting>
  <conditionalFormatting sqref="C42:HS42">
    <cfRule type="expression" dxfId="0" priority="130">
      <formula>#REF!&gt;=TODAY()</formula>
    </cfRule>
  </conditionalFormatting>
  <conditionalFormatting sqref="C42:HS42">
    <cfRule type="expression" dxfId="0" priority="131">
      <formula>#REF!&gt;=TODAY()</formula>
    </cfRule>
  </conditionalFormatting>
  <conditionalFormatting sqref="C42:HS42">
    <cfRule type="expression" dxfId="0" priority="132">
      <formula>#REF!&gt;=TODAY()</formula>
    </cfRule>
  </conditionalFormatting>
  <conditionalFormatting sqref="C42:HS42">
    <cfRule type="expression" dxfId="0" priority="133">
      <formula>#REF!&gt;=TODAY()</formula>
    </cfRule>
  </conditionalFormatting>
  <conditionalFormatting sqref="C42:HS42">
    <cfRule type="expression" dxfId="0" priority="134">
      <formula>#REF!&gt;=TODAY()</formula>
    </cfRule>
  </conditionalFormatting>
  <conditionalFormatting sqref="C42:HS42">
    <cfRule type="expression" dxfId="0" priority="135">
      <formula>#REF!&gt;=TODAY()</formula>
    </cfRule>
  </conditionalFormatting>
  <conditionalFormatting sqref="C42:HS42">
    <cfRule type="expression" dxfId="0" priority="136">
      <formula>#REF!&gt;=TODAY()</formula>
    </cfRule>
  </conditionalFormatting>
  <conditionalFormatting sqref="C42:HS42">
    <cfRule type="expression" dxfId="0" priority="137">
      <formula>#REF!&gt;=TODAY()</formula>
    </cfRule>
  </conditionalFormatting>
  <conditionalFormatting sqref="C42:HS42">
    <cfRule type="expression" dxfId="0" priority="138">
      <formula>#REF!&gt;=TODAY()</formula>
    </cfRule>
  </conditionalFormatting>
  <conditionalFormatting sqref="C42:HS42">
    <cfRule type="expression" dxfId="0" priority="139">
      <formula>#REF!&gt;=TODAY()</formula>
    </cfRule>
  </conditionalFormatting>
  <conditionalFormatting sqref="C42:HS42">
    <cfRule type="expression" dxfId="0" priority="140">
      <formula>#REF!&gt;=TODAY()</formula>
    </cfRule>
  </conditionalFormatting>
  <conditionalFormatting sqref="C42:HS42">
    <cfRule type="expression" dxfId="0" priority="141">
      <formula>#REF!&gt;=TODAY()</formula>
    </cfRule>
  </conditionalFormatting>
  <conditionalFormatting sqref="C42:HS42">
    <cfRule type="expression" dxfId="0" priority="142">
      <formula>#REF!&gt;=TODAY()</formula>
    </cfRule>
  </conditionalFormatting>
  <conditionalFormatting sqref="C42:HS42">
    <cfRule type="expression" dxfId="0" priority="143">
      <formula>#REF!&gt;=TODAY()</formula>
    </cfRule>
  </conditionalFormatting>
  <conditionalFormatting sqref="C42:HS42">
    <cfRule type="expression" dxfId="0" priority="144">
      <formula>#REF!&gt;=TODAY()</formula>
    </cfRule>
  </conditionalFormatting>
  <conditionalFormatting sqref="C42:HS42">
    <cfRule type="expression" dxfId="0" priority="145">
      <formula>#REF!&gt;=TODAY()</formula>
    </cfRule>
  </conditionalFormatting>
  <conditionalFormatting sqref="C42:HS42">
    <cfRule type="expression" dxfId="0" priority="146">
      <formula>#REF!&gt;=TODAY()</formula>
    </cfRule>
  </conditionalFormatting>
  <conditionalFormatting sqref="C42:HS42">
    <cfRule type="expression" dxfId="0" priority="147">
      <formula>#REF!&gt;=TODAY()</formula>
    </cfRule>
  </conditionalFormatting>
  <conditionalFormatting sqref="C42:HS42">
    <cfRule type="expression" dxfId="0" priority="148">
      <formula>#REF!&gt;=TODAY()</formula>
    </cfRule>
  </conditionalFormatting>
  <conditionalFormatting sqref="C42:HS42">
    <cfRule type="expression" dxfId="0" priority="149">
      <formula>#REF!&gt;=TODAY()</formula>
    </cfRule>
  </conditionalFormatting>
  <conditionalFormatting sqref="C42:HS42">
    <cfRule type="expression" dxfId="0" priority="150">
      <formula>#REF!&gt;=TODAY()</formula>
    </cfRule>
  </conditionalFormatting>
  <conditionalFormatting sqref="C42:HS42">
    <cfRule type="expression" dxfId="0" priority="151">
      <formula>#REF!&gt;=TODAY()</formula>
    </cfRule>
  </conditionalFormatting>
  <conditionalFormatting sqref="C42:HS42">
    <cfRule type="expression" dxfId="0" priority="152">
      <formula>#REF!&gt;=TODAY()</formula>
    </cfRule>
  </conditionalFormatting>
  <conditionalFormatting sqref="C42:HS42">
    <cfRule type="expression" dxfId="0" priority="153">
      <formula>#REF!&gt;=TODAY()</formula>
    </cfRule>
  </conditionalFormatting>
  <conditionalFormatting sqref="C42:HS42">
    <cfRule type="expression" dxfId="0" priority="154">
      <formula>#REF!&gt;=TODAY()</formula>
    </cfRule>
  </conditionalFormatting>
  <conditionalFormatting sqref="C42:HS42">
    <cfRule type="expression" dxfId="0" priority="155">
      <formula>#REF!&gt;=TODAY()</formula>
    </cfRule>
  </conditionalFormatting>
  <conditionalFormatting sqref="C42:HS42">
    <cfRule type="expression" dxfId="0" priority="156">
      <formula>#REF!&gt;=TODAY()</formula>
    </cfRule>
  </conditionalFormatting>
  <conditionalFormatting sqref="C5:HS5">
    <cfRule type="expression" dxfId="0" priority="157">
      <formula>#REF!&gt;=TODAY()</formula>
    </cfRule>
  </conditionalFormatting>
  <conditionalFormatting sqref="C5:HS5">
    <cfRule type="expression" dxfId="0" priority="158">
      <formula>#REF!&gt;=TODAY()</formula>
    </cfRule>
  </conditionalFormatting>
  <conditionalFormatting sqref="C5:HS5">
    <cfRule type="expression" dxfId="0" priority="159">
      <formula>#REF!&gt;=TODAY()</formula>
    </cfRule>
  </conditionalFormatting>
  <conditionalFormatting sqref="C5:HS5">
    <cfRule type="expression" dxfId="0" priority="160">
      <formula>#REF!&gt;=TODAY()</formula>
    </cfRule>
  </conditionalFormatting>
  <conditionalFormatting sqref="C5:HS5">
    <cfRule type="expression" dxfId="0" priority="161">
      <formula>#REF!&gt;=TODAY()</formula>
    </cfRule>
  </conditionalFormatting>
  <conditionalFormatting sqref="C5:HS5">
    <cfRule type="expression" dxfId="0" priority="162">
      <formula>#REF!&gt;=TODAY()</formula>
    </cfRule>
  </conditionalFormatting>
  <conditionalFormatting sqref="C5:HS5">
    <cfRule type="expression" dxfId="0" priority="163">
      <formula>#REF!&gt;=TODAY()</formula>
    </cfRule>
  </conditionalFormatting>
  <conditionalFormatting sqref="C5:HS5">
    <cfRule type="expression" dxfId="0" priority="164">
      <formula>#REF!&gt;=TODAY()</formula>
    </cfRule>
  </conditionalFormatting>
  <conditionalFormatting sqref="C5:HS5">
    <cfRule type="expression" dxfId="0" priority="165">
      <formula>#REF!&gt;=TODAY()</formula>
    </cfRule>
  </conditionalFormatting>
  <conditionalFormatting sqref="C5:HS5">
    <cfRule type="expression" dxfId="0" priority="166">
      <formula>#REF!&gt;=TODAY()</formula>
    </cfRule>
  </conditionalFormatting>
  <conditionalFormatting sqref="C5:HS5">
    <cfRule type="expression" dxfId="0" priority="167">
      <formula>#REF!&gt;=TODAY()</formula>
    </cfRule>
  </conditionalFormatting>
  <conditionalFormatting sqref="C5:HS5">
    <cfRule type="expression" dxfId="0" priority="168">
      <formula>#REF!&gt;=TODAY()</formula>
    </cfRule>
  </conditionalFormatting>
  <conditionalFormatting sqref="C5:HS5">
    <cfRule type="expression" dxfId="0" priority="169">
      <formula>#REF!&gt;=TODAY()</formula>
    </cfRule>
  </conditionalFormatting>
  <conditionalFormatting sqref="C5:HS5">
    <cfRule type="expression" dxfId="0" priority="170">
      <formula>#REF!&gt;=TODAY()</formula>
    </cfRule>
  </conditionalFormatting>
  <conditionalFormatting sqref="C5:HS5">
    <cfRule type="expression" dxfId="0" priority="171">
      <formula>#REF!&gt;=TODAY()</formula>
    </cfRule>
  </conditionalFormatting>
  <conditionalFormatting sqref="C5:HS5">
    <cfRule type="expression" dxfId="0" priority="172">
      <formula>#REF!&gt;=TODAY()</formula>
    </cfRule>
  </conditionalFormatting>
  <conditionalFormatting sqref="C5:HS5">
    <cfRule type="expression" dxfId="0" priority="173">
      <formula>#REF!&gt;=TODAY()</formula>
    </cfRule>
  </conditionalFormatting>
  <conditionalFormatting sqref="C5:HS5">
    <cfRule type="expression" dxfId="0" priority="174">
      <formula>#REF!&gt;=TODAY()</formula>
    </cfRule>
  </conditionalFormatting>
  <conditionalFormatting sqref="C5:HS5">
    <cfRule type="expression" dxfId="0" priority="175">
      <formula>#REF!&gt;=TODAY()</formula>
    </cfRule>
  </conditionalFormatting>
  <conditionalFormatting sqref="C5:HS5">
    <cfRule type="expression" dxfId="0" priority="176">
      <formula>#REF!&gt;=TODAY()</formula>
    </cfRule>
  </conditionalFormatting>
  <conditionalFormatting sqref="C5:HS5">
    <cfRule type="expression" dxfId="0" priority="177">
      <formula>#REF!&gt;=TODAY()</formula>
    </cfRule>
  </conditionalFormatting>
  <conditionalFormatting sqref="C5:HS5">
    <cfRule type="expression" dxfId="0" priority="178">
      <formula>#REF!&gt;=TODAY()</formula>
    </cfRule>
  </conditionalFormatting>
  <conditionalFormatting sqref="C5:HS5">
    <cfRule type="expression" dxfId="0" priority="179">
      <formula>#REF!&gt;=TODAY()</formula>
    </cfRule>
  </conditionalFormatting>
  <conditionalFormatting sqref="C5:HS5">
    <cfRule type="expression" dxfId="0" priority="180">
      <formula>#REF!&gt;=TODAY()</formula>
    </cfRule>
  </conditionalFormatting>
  <conditionalFormatting sqref="C6:HS6">
    <cfRule type="expression" dxfId="0" priority="181">
      <formula>#REF!&gt;=TODAY()</formula>
    </cfRule>
  </conditionalFormatting>
  <conditionalFormatting sqref="C6:HS6">
    <cfRule type="expression" dxfId="0" priority="182">
      <formula>#REF!&gt;=TODAY()</formula>
    </cfRule>
  </conditionalFormatting>
  <conditionalFormatting sqref="C6:HS6">
    <cfRule type="expression" dxfId="0" priority="183">
      <formula>#REF!&gt;=TODAY()</formula>
    </cfRule>
  </conditionalFormatting>
  <conditionalFormatting sqref="C6:HS6">
    <cfRule type="expression" dxfId="0" priority="184">
      <formula>#REF!&gt;=TODAY()</formula>
    </cfRule>
  </conditionalFormatting>
  <conditionalFormatting sqref="C6:HS6">
    <cfRule type="expression" dxfId="0" priority="185">
      <formula>#REF!&gt;=TODAY()</formula>
    </cfRule>
  </conditionalFormatting>
  <conditionalFormatting sqref="C6:HS6">
    <cfRule type="expression" dxfId="0" priority="186">
      <formula>#REF!&gt;=TODAY()</formula>
    </cfRule>
  </conditionalFormatting>
  <conditionalFormatting sqref="C6:HS6">
    <cfRule type="expression" dxfId="0" priority="187">
      <formula>#REF!&gt;=TODAY()</formula>
    </cfRule>
  </conditionalFormatting>
  <conditionalFormatting sqref="C6:HS6">
    <cfRule type="expression" dxfId="0" priority="188">
      <formula>#REF!&gt;=TODAY()</formula>
    </cfRule>
  </conditionalFormatting>
  <conditionalFormatting sqref="C6:HS6">
    <cfRule type="expression" dxfId="0" priority="189">
      <formula>#REF!&gt;=TODAY()</formula>
    </cfRule>
  </conditionalFormatting>
  <conditionalFormatting sqref="C6:HS6">
    <cfRule type="expression" dxfId="0" priority="190">
      <formula>#REF!&gt;=TODAY()</formula>
    </cfRule>
  </conditionalFormatting>
  <conditionalFormatting sqref="C6:HS6">
    <cfRule type="expression" dxfId="0" priority="191">
      <formula>#REF!&gt;=TODAY()</formula>
    </cfRule>
  </conditionalFormatting>
  <conditionalFormatting sqref="C6:HS6">
    <cfRule type="expression" dxfId="0" priority="192">
      <formula>#REF!&gt;=TODAY()</formula>
    </cfRule>
  </conditionalFormatting>
  <conditionalFormatting sqref="C6:HS6">
    <cfRule type="expression" dxfId="0" priority="193">
      <formula>#REF!&gt;=TODAY()</formula>
    </cfRule>
  </conditionalFormatting>
  <conditionalFormatting sqref="C6:HS6">
    <cfRule type="expression" dxfId="0" priority="194">
      <formula>#REF!&gt;=TODAY()</formula>
    </cfRule>
  </conditionalFormatting>
  <conditionalFormatting sqref="C6:HS6">
    <cfRule type="expression" dxfId="0" priority="195">
      <formula>#REF!&gt;=TODAY()</formula>
    </cfRule>
  </conditionalFormatting>
  <conditionalFormatting sqref="C6:HS6">
    <cfRule type="expression" dxfId="0" priority="196">
      <formula>#REF!&gt;=TODAY()</formula>
    </cfRule>
  </conditionalFormatting>
  <conditionalFormatting sqref="C38:HS38">
    <cfRule type="expression" dxfId="0" priority="197">
      <formula>#REF!&gt;=TODAY()</formula>
    </cfRule>
  </conditionalFormatting>
  <conditionalFormatting sqref="C38:HS38">
    <cfRule type="expression" dxfId="0" priority="198">
      <formula>#REF!&gt;=TODAY()</formula>
    </cfRule>
  </conditionalFormatting>
  <conditionalFormatting sqref="C38:HS38">
    <cfRule type="expression" dxfId="0" priority="199">
      <formula>#REF!&gt;=TODAY()</formula>
    </cfRule>
  </conditionalFormatting>
  <conditionalFormatting sqref="C38:HS38">
    <cfRule type="expression" dxfId="0" priority="200">
      <formula>#REF!&gt;=TODAY()</formula>
    </cfRule>
  </conditionalFormatting>
  <conditionalFormatting sqref="C38:HS38">
    <cfRule type="expression" dxfId="0" priority="201">
      <formula>#REF!&gt;=TODAY()</formula>
    </cfRule>
  </conditionalFormatting>
  <conditionalFormatting sqref="C38:HS38">
    <cfRule type="expression" dxfId="0" priority="202">
      <formula>#REF!&gt;=TODAY()</formula>
    </cfRule>
  </conditionalFormatting>
  <conditionalFormatting sqref="C38:HS38">
    <cfRule type="expression" dxfId="0" priority="203">
      <formula>#REF!&gt;=TODAY()</formula>
    </cfRule>
  </conditionalFormatting>
  <conditionalFormatting sqref="C38:HS38">
    <cfRule type="expression" dxfId="0" priority="204">
      <formula>#REF!&gt;=TODAY()</formula>
    </cfRule>
  </conditionalFormatting>
  <conditionalFormatting sqref="C38:HS38">
    <cfRule type="expression" dxfId="0" priority="205">
      <formula>#REF!&gt;=TODAY()</formula>
    </cfRule>
  </conditionalFormatting>
  <conditionalFormatting sqref="C38:HS38">
    <cfRule type="expression" dxfId="0" priority="206">
      <formula>#REF!&gt;=TODAY()</formula>
    </cfRule>
  </conditionalFormatting>
  <conditionalFormatting sqref="C38:HS38">
    <cfRule type="expression" dxfId="0" priority="207">
      <formula>#REF!&gt;=TODAY()</formula>
    </cfRule>
  </conditionalFormatting>
  <conditionalFormatting sqref="C38:HS38">
    <cfRule type="expression" dxfId="0" priority="208">
      <formula>#REF!&gt;=TODAY()</formula>
    </cfRule>
  </conditionalFormatting>
  <conditionalFormatting sqref="C38:HS38">
    <cfRule type="expression" dxfId="0" priority="209">
      <formula>#REF!&gt;=TODAY()</formula>
    </cfRule>
  </conditionalFormatting>
  <conditionalFormatting sqref="C38:HS38">
    <cfRule type="expression" dxfId="0" priority="210">
      <formula>#REF!&gt;=TODAY()</formula>
    </cfRule>
  </conditionalFormatting>
  <conditionalFormatting sqref="C38:HS38">
    <cfRule type="expression" dxfId="0" priority="211">
      <formula>#REF!&gt;=TODAY()</formula>
    </cfRule>
  </conditionalFormatting>
  <conditionalFormatting sqref="C38:HS38">
    <cfRule type="expression" dxfId="0" priority="212">
      <formula>#REF!&gt;=TODAY()</formula>
    </cfRule>
  </conditionalFormatting>
  <conditionalFormatting sqref="C38:HS38">
    <cfRule type="expression" dxfId="0" priority="213">
      <formula>#REF!&gt;=TODAY()</formula>
    </cfRule>
  </conditionalFormatting>
  <conditionalFormatting sqref="C38:HS38">
    <cfRule type="expression" dxfId="0" priority="214">
      <formula>#REF!&gt;=TODAY()</formula>
    </cfRule>
  </conditionalFormatting>
  <conditionalFormatting sqref="C38:HS38">
    <cfRule type="expression" dxfId="0" priority="215">
      <formula>#REF!&gt;=TODAY()</formula>
    </cfRule>
  </conditionalFormatting>
  <conditionalFormatting sqref="C38:HS38">
    <cfRule type="expression" dxfId="0" priority="216">
      <formula>#REF!&gt;=TODAY()</formula>
    </cfRule>
  </conditionalFormatting>
  <conditionalFormatting sqref="C38:HS38">
    <cfRule type="expression" dxfId="0" priority="217">
      <formula>#REF!&gt;=TODAY()</formula>
    </cfRule>
  </conditionalFormatting>
  <conditionalFormatting sqref="C38:HS38">
    <cfRule type="expression" dxfId="0" priority="218">
      <formula>#REF!&gt;=TODAY()</formula>
    </cfRule>
  </conditionalFormatting>
  <conditionalFormatting sqref="C38:HS38">
    <cfRule type="expression" dxfId="0" priority="219">
      <formula>#REF!&gt;=TODAY()</formula>
    </cfRule>
  </conditionalFormatting>
  <conditionalFormatting sqref="C38:HS38">
    <cfRule type="expression" dxfId="0" priority="220">
      <formula>#REF!&gt;=TODAY()</formula>
    </cfRule>
  </conditionalFormatting>
  <conditionalFormatting sqref="C38:HS38">
    <cfRule type="expression" dxfId="0" priority="221">
      <formula>#REF!&gt;=TODAY()</formula>
    </cfRule>
  </conditionalFormatting>
  <conditionalFormatting sqref="C38:HS38">
    <cfRule type="expression" dxfId="0" priority="222">
      <formula>#REF!&gt;=TODAY()</formula>
    </cfRule>
  </conditionalFormatting>
  <conditionalFormatting sqref="C38:HS38">
    <cfRule type="expression" dxfId="0" priority="223">
      <formula>#REF!&gt;=TODAY()</formula>
    </cfRule>
  </conditionalFormatting>
  <conditionalFormatting sqref="C38:HS38">
    <cfRule type="expression" dxfId="0" priority="224">
      <formula>#REF!&gt;=TODAY()</formula>
    </cfRule>
  </conditionalFormatting>
  <conditionalFormatting sqref="C38:HS38">
    <cfRule type="expression" dxfId="0" priority="225">
      <formula>#REF!&gt;=TODAY()</formula>
    </cfRule>
  </conditionalFormatting>
  <conditionalFormatting sqref="C38:HS38">
    <cfRule type="expression" dxfId="0" priority="226">
      <formula>#REF!&gt;=TODAY()</formula>
    </cfRule>
  </conditionalFormatting>
  <conditionalFormatting sqref="C38:HS38">
    <cfRule type="expression" dxfId="0" priority="227">
      <formula>#REF!&gt;=TODAY()</formula>
    </cfRule>
  </conditionalFormatting>
  <conditionalFormatting sqref="C38:HS38">
    <cfRule type="expression" dxfId="0" priority="228">
      <formula>#REF!&gt;=TODAY()</formula>
    </cfRule>
  </conditionalFormatting>
  <conditionalFormatting sqref="C45:HS45">
    <cfRule type="expression" dxfId="0" priority="229">
      <formula>#REF!&gt;=TODAY()</formula>
    </cfRule>
  </conditionalFormatting>
  <conditionalFormatting sqref="C45:HS45">
    <cfRule type="expression" dxfId="0" priority="230">
      <formula>#REF!&gt;=TODAY()</formula>
    </cfRule>
  </conditionalFormatting>
  <conditionalFormatting sqref="C45:HS45">
    <cfRule type="expression" dxfId="0" priority="231">
      <formula>#REF!&gt;=TODAY()</formula>
    </cfRule>
  </conditionalFormatting>
  <conditionalFormatting sqref="C45:HS45">
    <cfRule type="expression" dxfId="0" priority="232">
      <formula>#REF!&gt;=TODAY()</formula>
    </cfRule>
  </conditionalFormatting>
  <conditionalFormatting sqref="C45:HS45">
    <cfRule type="expression" dxfId="0" priority="233">
      <formula>#REF!&gt;=TODAY()</formula>
    </cfRule>
  </conditionalFormatting>
  <conditionalFormatting sqref="C45:HS45">
    <cfRule type="expression" dxfId="0" priority="234">
      <formula>#REF!&gt;=TODAY()</formula>
    </cfRule>
  </conditionalFormatting>
  <conditionalFormatting sqref="C45:HS45">
    <cfRule type="expression" dxfId="0" priority="235">
      <formula>#REF!&gt;=TODAY()</formula>
    </cfRule>
  </conditionalFormatting>
  <conditionalFormatting sqref="C45:HS45">
    <cfRule type="expression" dxfId="0" priority="236">
      <formula>#REF!&gt;=TODAY()</formula>
    </cfRule>
  </conditionalFormatting>
  <conditionalFormatting sqref="C45:HS45">
    <cfRule type="expression" dxfId="0" priority="237">
      <formula>#REF!&gt;=TODAY()</formula>
    </cfRule>
  </conditionalFormatting>
  <conditionalFormatting sqref="C45:HS45">
    <cfRule type="expression" dxfId="0" priority="238">
      <formula>#REF!&gt;=TODAY()</formula>
    </cfRule>
  </conditionalFormatting>
  <conditionalFormatting sqref="C45:HS45">
    <cfRule type="expression" dxfId="0" priority="239">
      <formula>#REF!&gt;=TODAY()</formula>
    </cfRule>
  </conditionalFormatting>
  <conditionalFormatting sqref="C45:HS45">
    <cfRule type="expression" dxfId="0" priority="240">
      <formula>#REF!&gt;=TODAY()</formula>
    </cfRule>
  </conditionalFormatting>
  <conditionalFormatting sqref="C45:HS45">
    <cfRule type="expression" dxfId="0" priority="241">
      <formula>#REF!&gt;=TODAY()</formula>
    </cfRule>
  </conditionalFormatting>
  <conditionalFormatting sqref="C45:HS45">
    <cfRule type="expression" dxfId="0" priority="242">
      <formula>#REF!&gt;=TODAY()</formula>
    </cfRule>
  </conditionalFormatting>
  <conditionalFormatting sqref="C45:HS45">
    <cfRule type="expression" dxfId="0" priority="243">
      <formula>#REF!&gt;=TODAY()</formula>
    </cfRule>
  </conditionalFormatting>
  <conditionalFormatting sqref="C45:HS45">
    <cfRule type="expression" dxfId="0" priority="244">
      <formula>#REF!&gt;=TODAY()</formula>
    </cfRule>
  </conditionalFormatting>
  <conditionalFormatting sqref="C45:HS45">
    <cfRule type="expression" dxfId="0" priority="245">
      <formula>#REF!&gt;=TODAY()</formula>
    </cfRule>
  </conditionalFormatting>
  <conditionalFormatting sqref="C45:HS45">
    <cfRule type="expression" dxfId="0" priority="246">
      <formula>#REF!&gt;=TODAY()</formula>
    </cfRule>
  </conditionalFormatting>
  <conditionalFormatting sqref="C45:HS45">
    <cfRule type="expression" dxfId="0" priority="247">
      <formula>#REF!&gt;=TODAY()</formula>
    </cfRule>
  </conditionalFormatting>
  <conditionalFormatting sqref="C45:HS45">
    <cfRule type="expression" dxfId="0" priority="248">
      <formula>#REF!&gt;=TODAY()</formula>
    </cfRule>
  </conditionalFormatting>
  <conditionalFormatting sqref="C45:HS45">
    <cfRule type="expression" dxfId="0" priority="249">
      <formula>#REF!&gt;=TODAY()</formula>
    </cfRule>
  </conditionalFormatting>
  <conditionalFormatting sqref="C45:HS45">
    <cfRule type="expression" dxfId="0" priority="250">
      <formula>#REF!&gt;=TODAY()</formula>
    </cfRule>
  </conditionalFormatting>
  <conditionalFormatting sqref="C45:HS45">
    <cfRule type="expression" dxfId="0" priority="251">
      <formula>#REF!&gt;=TODAY()</formula>
    </cfRule>
  </conditionalFormatting>
  <conditionalFormatting sqref="C45:HS45">
    <cfRule type="expression" dxfId="0" priority="252">
      <formula>#REF!&gt;=TODAY()</formula>
    </cfRule>
  </conditionalFormatting>
  <conditionalFormatting sqref="C45:HS45">
    <cfRule type="expression" dxfId="0" priority="253">
      <formula>#REF!&gt;=TODAY()</formula>
    </cfRule>
  </conditionalFormatting>
  <conditionalFormatting sqref="C45:HS45">
    <cfRule type="expression" dxfId="0" priority="254">
      <formula>#REF!&gt;=TODAY()</formula>
    </cfRule>
  </conditionalFormatting>
  <conditionalFormatting sqref="C45:HS45">
    <cfRule type="expression" dxfId="0" priority="255">
      <formula>#REF!&gt;=TODAY()</formula>
    </cfRule>
  </conditionalFormatting>
  <conditionalFormatting sqref="C45:HS45">
    <cfRule type="expression" dxfId="0" priority="256">
      <formula>#REF!&gt;=TODAY()</formula>
    </cfRule>
  </conditionalFormatting>
  <conditionalFormatting sqref="E5:HS5">
    <cfRule type="expression" dxfId="0" priority="257">
      <formula>#REF!&gt;=TODAY()</formula>
    </cfRule>
  </conditionalFormatting>
  <conditionalFormatting sqref="E5:HS5">
    <cfRule type="expression" dxfId="0" priority="258">
      <formula>#REF!&gt;=TODAY()</formula>
    </cfRule>
  </conditionalFormatting>
  <conditionalFormatting sqref="E5:HS5">
    <cfRule type="expression" dxfId="0" priority="259">
      <formula>#REF!&gt;=TODAY()</formula>
    </cfRule>
  </conditionalFormatting>
  <conditionalFormatting sqref="E5:HS5">
    <cfRule type="expression" dxfId="0" priority="260">
      <formula>#REF!&gt;=TODAY()</formula>
    </cfRule>
  </conditionalFormatting>
  <conditionalFormatting sqref="E5:HS5">
    <cfRule type="expression" dxfId="0" priority="261">
      <formula>#REF!&gt;=TODAY()</formula>
    </cfRule>
  </conditionalFormatting>
  <conditionalFormatting sqref="E5:HS5">
    <cfRule type="expression" dxfId="0" priority="262">
      <formula>#REF!&gt;=TODAY()</formula>
    </cfRule>
  </conditionalFormatting>
  <conditionalFormatting sqref="E5:HS5">
    <cfRule type="expression" dxfId="0" priority="263">
      <formula>#REF!&gt;=TODAY()</formula>
    </cfRule>
  </conditionalFormatting>
  <conditionalFormatting sqref="E5:HS5">
    <cfRule type="expression" dxfId="0" priority="264">
      <formula>#REF!&gt;=TODAY()</formula>
    </cfRule>
  </conditionalFormatting>
  <conditionalFormatting sqref="E5:HS5">
    <cfRule type="expression" dxfId="0" priority="265">
      <formula>#REF!&gt;=TODAY()</formula>
    </cfRule>
  </conditionalFormatting>
  <conditionalFormatting sqref="E5:HS5">
    <cfRule type="expression" dxfId="0" priority="266">
      <formula>#REF!&gt;=TODAY()</formula>
    </cfRule>
  </conditionalFormatting>
  <conditionalFormatting sqref="E5:HS5">
    <cfRule type="expression" dxfId="0" priority="267">
      <formula>#REF!&gt;=TODAY()</formula>
    </cfRule>
  </conditionalFormatting>
  <conditionalFormatting sqref="E5:HS5">
    <cfRule type="expression" dxfId="0" priority="268">
      <formula>#REF!&gt;=TODAY()</formula>
    </cfRule>
  </conditionalFormatting>
  <conditionalFormatting sqref="E5:HS5">
    <cfRule type="expression" dxfId="0" priority="269">
      <formula>#REF!&gt;=TODAY()</formula>
    </cfRule>
  </conditionalFormatting>
  <conditionalFormatting sqref="E5:HS5">
    <cfRule type="expression" dxfId="0" priority="270">
      <formula>#REF!&gt;=TODAY()</formula>
    </cfRule>
  </conditionalFormatting>
  <conditionalFormatting sqref="E5:HS5">
    <cfRule type="expression" dxfId="0" priority="271">
      <formula>#REF!&gt;=TODAY()</formula>
    </cfRule>
  </conditionalFormatting>
  <conditionalFormatting sqref="E5:HS5">
    <cfRule type="expression" dxfId="0" priority="272">
      <formula>#REF!&gt;=TODAY()</formula>
    </cfRule>
  </conditionalFormatting>
  <conditionalFormatting sqref="E5:HS5">
    <cfRule type="expression" dxfId="0" priority="273">
      <formula>#REF!&gt;=TODAY()</formula>
    </cfRule>
  </conditionalFormatting>
  <conditionalFormatting sqref="E5:HS5">
    <cfRule type="expression" dxfId="0" priority="274">
      <formula>#REF!&gt;=TODAY()</formula>
    </cfRule>
  </conditionalFormatting>
  <conditionalFormatting sqref="E5:HS5">
    <cfRule type="expression" dxfId="0" priority="275">
      <formula>#REF!&gt;=TODAY()</formula>
    </cfRule>
  </conditionalFormatting>
  <conditionalFormatting sqref="E5:HS5">
    <cfRule type="expression" dxfId="0" priority="276">
      <formula>#REF!&gt;=TODAY()</formula>
    </cfRule>
  </conditionalFormatting>
  <conditionalFormatting sqref="E6:HS6">
    <cfRule type="expression" dxfId="0" priority="277">
      <formula>#REF!&gt;=TODAY()</formula>
    </cfRule>
  </conditionalFormatting>
  <conditionalFormatting sqref="E6:HS6">
    <cfRule type="expression" dxfId="0" priority="278">
      <formula>#REF!&gt;=TODAY()</formula>
    </cfRule>
  </conditionalFormatting>
  <conditionalFormatting sqref="E6:HS6">
    <cfRule type="expression" dxfId="0" priority="279">
      <formula>#REF!&gt;=TODAY()</formula>
    </cfRule>
  </conditionalFormatting>
  <conditionalFormatting sqref="E6:HS6">
    <cfRule type="expression" dxfId="0" priority="280">
      <formula>#REF!&gt;=TODAY()</formula>
    </cfRule>
  </conditionalFormatting>
  <conditionalFormatting sqref="E6:HS6">
    <cfRule type="expression" dxfId="0" priority="281">
      <formula>#REF!&gt;=TODAY()</formula>
    </cfRule>
  </conditionalFormatting>
  <conditionalFormatting sqref="E6:HS6">
    <cfRule type="expression" dxfId="0" priority="282">
      <formula>#REF!&gt;=TODAY()</formula>
    </cfRule>
  </conditionalFormatting>
  <conditionalFormatting sqref="E6:HS6">
    <cfRule type="expression" dxfId="0" priority="283">
      <formula>#REF!&gt;=TODAY()</formula>
    </cfRule>
  </conditionalFormatting>
  <conditionalFormatting sqref="E6:HS6">
    <cfRule type="expression" dxfId="0" priority="284">
      <formula>#REF!&gt;=TODAY()</formula>
    </cfRule>
  </conditionalFormatting>
  <conditionalFormatting sqref="E38:HS38">
    <cfRule type="expression" dxfId="0" priority="285">
      <formula>#REF!&gt;=TODAY()</formula>
    </cfRule>
  </conditionalFormatting>
  <conditionalFormatting sqref="E38:HS38">
    <cfRule type="expression" dxfId="0" priority="286">
      <formula>#REF!&gt;=TODAY()</formula>
    </cfRule>
  </conditionalFormatting>
  <conditionalFormatting sqref="E38:HS38">
    <cfRule type="expression" dxfId="0" priority="287">
      <formula>#REF!&gt;=TODAY()</formula>
    </cfRule>
  </conditionalFormatting>
  <conditionalFormatting sqref="E38:HS38">
    <cfRule type="expression" dxfId="0" priority="288">
      <formula>#REF!&gt;=TODAY()</formula>
    </cfRule>
  </conditionalFormatting>
  <conditionalFormatting sqref="E38:HS38">
    <cfRule type="expression" dxfId="0" priority="289">
      <formula>#REF!&gt;=TODAY()</formula>
    </cfRule>
  </conditionalFormatting>
  <conditionalFormatting sqref="E38:HS38">
    <cfRule type="expression" dxfId="0" priority="290">
      <formula>#REF!&gt;=TODAY()</formula>
    </cfRule>
  </conditionalFormatting>
  <conditionalFormatting sqref="E38:HS38">
    <cfRule type="expression" dxfId="0" priority="291">
      <formula>#REF!&gt;=TODAY()</formula>
    </cfRule>
  </conditionalFormatting>
  <conditionalFormatting sqref="E38:HS38">
    <cfRule type="expression" dxfId="0" priority="292">
      <formula>#REF!&gt;=TODAY()</formula>
    </cfRule>
  </conditionalFormatting>
  <conditionalFormatting sqref="E38:HS38">
    <cfRule type="expression" dxfId="0" priority="293">
      <formula>#REF!&gt;=TODAY()</formula>
    </cfRule>
  </conditionalFormatting>
  <conditionalFormatting sqref="E38:HS38">
    <cfRule type="expression" dxfId="0" priority="294">
      <formula>#REF!&gt;=TODAY()</formula>
    </cfRule>
  </conditionalFormatting>
  <conditionalFormatting sqref="E38:HS38">
    <cfRule type="expression" dxfId="0" priority="295">
      <formula>#REF!&gt;=TODAY()</formula>
    </cfRule>
  </conditionalFormatting>
  <conditionalFormatting sqref="E38:HS38">
    <cfRule type="expression" dxfId="0" priority="296">
      <formula>#REF!&gt;=TODAY()</formula>
    </cfRule>
  </conditionalFormatting>
  <conditionalFormatting sqref="E38:HS38">
    <cfRule type="expression" dxfId="0" priority="297">
      <formula>#REF!&gt;=TODAY()</formula>
    </cfRule>
  </conditionalFormatting>
  <conditionalFormatting sqref="E38:HS38">
    <cfRule type="expression" dxfId="0" priority="298">
      <formula>#REF!&gt;=TODAY()</formula>
    </cfRule>
  </conditionalFormatting>
  <conditionalFormatting sqref="E38:HS38">
    <cfRule type="expression" dxfId="0" priority="299">
      <formula>#REF!&gt;=TODAY()</formula>
    </cfRule>
  </conditionalFormatting>
  <conditionalFormatting sqref="E38:HS38">
    <cfRule type="expression" dxfId="0" priority="300">
      <formula>#REF!&gt;=TODAY()</formula>
    </cfRule>
  </conditionalFormatting>
  <conditionalFormatting sqref="E38:HS38">
    <cfRule type="expression" dxfId="0" priority="301">
      <formula>#REF!&gt;=TODAY()</formula>
    </cfRule>
  </conditionalFormatting>
  <conditionalFormatting sqref="E38:HS38">
    <cfRule type="expression" dxfId="0" priority="302">
      <formula>#REF!&gt;=TODAY()</formula>
    </cfRule>
  </conditionalFormatting>
  <conditionalFormatting sqref="E38:HS38">
    <cfRule type="expression" dxfId="0" priority="303">
      <formula>#REF!&gt;=TODAY()</formula>
    </cfRule>
  </conditionalFormatting>
  <conditionalFormatting sqref="E38:HS38">
    <cfRule type="expression" dxfId="0" priority="304">
      <formula>#REF!&gt;=TODAY()</formula>
    </cfRule>
  </conditionalFormatting>
  <conditionalFormatting sqref="E38:HS38">
    <cfRule type="expression" dxfId="0" priority="305">
      <formula>#REF!&gt;=TODAY()</formula>
    </cfRule>
  </conditionalFormatting>
  <conditionalFormatting sqref="E38:HS38">
    <cfRule type="expression" dxfId="0" priority="306">
      <formula>#REF!&gt;=TODAY()</formula>
    </cfRule>
  </conditionalFormatting>
  <conditionalFormatting sqref="E38:HS38">
    <cfRule type="expression" dxfId="0" priority="307">
      <formula>#REF!&gt;=TODAY()</formula>
    </cfRule>
  </conditionalFormatting>
  <conditionalFormatting sqref="E38:HS38">
    <cfRule type="expression" dxfId="0" priority="308">
      <formula>#REF!&gt;=TODAY()</formula>
    </cfRule>
  </conditionalFormatting>
  <conditionalFormatting sqref="E38:HS38">
    <cfRule type="expression" dxfId="0" priority="309">
      <formula>#REF!&gt;=TODAY()</formula>
    </cfRule>
  </conditionalFormatting>
  <conditionalFormatting sqref="E38:HS38">
    <cfRule type="expression" dxfId="0" priority="310">
      <formula>#REF!&gt;=TODAY()</formula>
    </cfRule>
  </conditionalFormatting>
  <conditionalFormatting sqref="E38:HS38">
    <cfRule type="expression" dxfId="0" priority="311">
      <formula>#REF!&gt;=TODAY()</formula>
    </cfRule>
  </conditionalFormatting>
  <conditionalFormatting sqref="E38:HS38">
    <cfRule type="expression" dxfId="0" priority="312">
      <formula>#REF!&gt;=TODAY()</formula>
    </cfRule>
  </conditionalFormatting>
  <conditionalFormatting sqref="E45:HS45">
    <cfRule type="expression" dxfId="0" priority="313">
      <formula>#REF!&gt;=TODAY()</formula>
    </cfRule>
  </conditionalFormatting>
  <conditionalFormatting sqref="E45:HS45">
    <cfRule type="expression" dxfId="0" priority="314">
      <formula>#REF!&gt;=TODAY()</formula>
    </cfRule>
  </conditionalFormatting>
  <conditionalFormatting sqref="E45:HS45">
    <cfRule type="expression" dxfId="0" priority="315">
      <formula>#REF!&gt;=TODAY()</formula>
    </cfRule>
  </conditionalFormatting>
  <conditionalFormatting sqref="E45:HS45">
    <cfRule type="expression" dxfId="0" priority="316">
      <formula>#REF!&gt;=TODAY()</formula>
    </cfRule>
  </conditionalFormatting>
  <conditionalFormatting sqref="E45:HS45">
    <cfRule type="expression" dxfId="0" priority="317">
      <formula>#REF!&gt;=TODAY()</formula>
    </cfRule>
  </conditionalFormatting>
  <conditionalFormatting sqref="E45:HS45">
    <cfRule type="expression" dxfId="0" priority="318">
      <formula>#REF!&gt;=TODAY()</formula>
    </cfRule>
  </conditionalFormatting>
  <conditionalFormatting sqref="E45:HS45">
    <cfRule type="expression" dxfId="0" priority="319">
      <formula>#REF!&gt;=TODAY()</formula>
    </cfRule>
  </conditionalFormatting>
  <conditionalFormatting sqref="E45:HS45">
    <cfRule type="expression" dxfId="0" priority="320">
      <formula>#REF!&gt;=TODAY()</formula>
    </cfRule>
  </conditionalFormatting>
  <conditionalFormatting sqref="E45:HS45">
    <cfRule type="expression" dxfId="0" priority="321">
      <formula>#REF!&gt;=TODAY()</formula>
    </cfRule>
  </conditionalFormatting>
  <conditionalFormatting sqref="E45:HS45">
    <cfRule type="expression" dxfId="0" priority="322">
      <formula>#REF!&gt;=TODAY()</formula>
    </cfRule>
  </conditionalFormatting>
  <conditionalFormatting sqref="E45:HS45">
    <cfRule type="expression" dxfId="0" priority="323">
      <formula>#REF!&gt;=TODAY()</formula>
    </cfRule>
  </conditionalFormatting>
  <conditionalFormatting sqref="E45:HS45">
    <cfRule type="expression" dxfId="0" priority="324">
      <formula>#REF!&gt;=TODAY()</formula>
    </cfRule>
  </conditionalFormatting>
  <conditionalFormatting sqref="E45:HS45">
    <cfRule type="expression" dxfId="0" priority="325">
      <formula>#REF!&gt;=TODAY()</formula>
    </cfRule>
  </conditionalFormatting>
  <conditionalFormatting sqref="E45:HS45">
    <cfRule type="expression" dxfId="0" priority="326">
      <formula>#REF!&gt;=TODAY()</formula>
    </cfRule>
  </conditionalFormatting>
  <conditionalFormatting sqref="E45:HS45">
    <cfRule type="expression" dxfId="0" priority="327">
      <formula>#REF!&gt;=TODAY()</formula>
    </cfRule>
  </conditionalFormatting>
  <conditionalFormatting sqref="E45:HS45">
    <cfRule type="expression" dxfId="0" priority="328">
      <formula>#REF!&gt;=TODAY()</formula>
    </cfRule>
  </conditionalFormatting>
  <conditionalFormatting sqref="E45:HS45">
    <cfRule type="expression" dxfId="0" priority="329">
      <formula>#REF!&gt;=TODAY()</formula>
    </cfRule>
  </conditionalFormatting>
  <conditionalFormatting sqref="E45:HS45">
    <cfRule type="expression" dxfId="0" priority="330">
      <formula>#REF!&gt;=TODAY()</formula>
    </cfRule>
  </conditionalFormatting>
  <conditionalFormatting sqref="E45:HS45">
    <cfRule type="expression" dxfId="0" priority="331">
      <formula>#REF!&gt;=TODAY()</formula>
    </cfRule>
  </conditionalFormatting>
  <conditionalFormatting sqref="E45:HS45">
    <cfRule type="expression" dxfId="0" priority="332">
      <formula>#REF!&gt;=TODAY()</formula>
    </cfRule>
  </conditionalFormatting>
  <conditionalFormatting sqref="E45:HS45">
    <cfRule type="expression" dxfId="0" priority="333">
      <formula>#REF!&gt;=TODAY()</formula>
    </cfRule>
  </conditionalFormatting>
  <conditionalFormatting sqref="E45:HS45">
    <cfRule type="expression" dxfId="0" priority="334">
      <formula>#REF!&gt;=TODAY()</formula>
    </cfRule>
  </conditionalFormatting>
  <conditionalFormatting sqref="E45:HS45">
    <cfRule type="expression" dxfId="0" priority="335">
      <formula>#REF!&gt;=TODAY()</formula>
    </cfRule>
  </conditionalFormatting>
  <conditionalFormatting sqref="E45:HS45">
    <cfRule type="expression" dxfId="0" priority="336">
      <formula>#REF!&gt;=TODAY()</formula>
    </cfRule>
  </conditionalFormatting>
  <conditionalFormatting sqref="FP5:FQ5">
    <cfRule type="expression" dxfId="0" priority="337">
      <formula>#REF!&gt;=TODAY()</formula>
    </cfRule>
  </conditionalFormatting>
  <conditionalFormatting sqref="FP5:FQ5">
    <cfRule type="expression" dxfId="0" priority="338">
      <formula>#REF!&gt;=TODAY()</formula>
    </cfRule>
  </conditionalFormatting>
  <conditionalFormatting sqref="FP5:FQ5">
    <cfRule type="expression" dxfId="0" priority="339">
      <formula>#REF!&gt;=TODAY()</formula>
    </cfRule>
  </conditionalFormatting>
  <conditionalFormatting sqref="FP5:FQ5">
    <cfRule type="expression" dxfId="0" priority="340">
      <formula>#REF!&gt;=TODAY()</formula>
    </cfRule>
  </conditionalFormatting>
  <conditionalFormatting sqref="FP6:FQ6">
    <cfRule type="expression" dxfId="0" priority="341">
      <formula>#REF!&gt;=TODAY()</formula>
    </cfRule>
  </conditionalFormatting>
  <conditionalFormatting sqref="FP6:FQ6">
    <cfRule type="expression" dxfId="0" priority="342">
      <formula>#REF!&gt;=TODAY()</formula>
    </cfRule>
  </conditionalFormatting>
  <conditionalFormatting sqref="FP6:FQ6">
    <cfRule type="expression" dxfId="0" priority="343">
      <formula>#REF!&gt;=TODAY()</formula>
    </cfRule>
  </conditionalFormatting>
  <conditionalFormatting sqref="FP6:FQ6">
    <cfRule type="expression" dxfId="0" priority="344">
      <formula>#REF!&gt;=TODAY()</formula>
    </cfRule>
  </conditionalFormatting>
  <conditionalFormatting sqref="FP6:FQ6">
    <cfRule type="expression" dxfId="0" priority="345">
      <formula>#REF!&gt;=TODAY()</formula>
    </cfRule>
  </conditionalFormatting>
  <conditionalFormatting sqref="FP6:FQ6">
    <cfRule type="expression" dxfId="0" priority="346">
      <formula>#REF!&gt;=TODAY()</formula>
    </cfRule>
  </conditionalFormatting>
  <conditionalFormatting sqref="FP6:FQ6">
    <cfRule type="expression" dxfId="0" priority="347">
      <formula>#REF!&gt;=TODAY()</formula>
    </cfRule>
  </conditionalFormatting>
  <conditionalFormatting sqref="FP6:FQ6">
    <cfRule type="expression" dxfId="0" priority="348">
      <formula>#REF!&gt;=TODAY()</formula>
    </cfRule>
  </conditionalFormatting>
  <conditionalFormatting sqref="FP6:FQ6">
    <cfRule type="expression" dxfId="0" priority="349">
      <formula>#REF!&gt;=TODAY()</formula>
    </cfRule>
  </conditionalFormatting>
  <conditionalFormatting sqref="FP6:FQ6">
    <cfRule type="expression" dxfId="0" priority="350">
      <formula>#REF!&gt;=TODAY()</formula>
    </cfRule>
  </conditionalFormatting>
  <conditionalFormatting sqref="FP38:FQ38">
    <cfRule type="expression" dxfId="0" priority="351">
      <formula>#REF!&gt;=TODAY()</formula>
    </cfRule>
  </conditionalFormatting>
  <conditionalFormatting sqref="FP38:FQ38">
    <cfRule type="expression" dxfId="0" priority="352">
      <formula>#REF!&gt;=TODAY()</formula>
    </cfRule>
  </conditionalFormatting>
  <conditionalFormatting sqref="FP38:FQ38">
    <cfRule type="expression" dxfId="0" priority="353">
      <formula>#REF!&gt;=TODAY()</formula>
    </cfRule>
  </conditionalFormatting>
  <conditionalFormatting sqref="FP38:FQ38">
    <cfRule type="expression" dxfId="0" priority="354">
      <formula>#REF!&gt;=TODAY()</formula>
    </cfRule>
  </conditionalFormatting>
  <conditionalFormatting sqref="FP38:FQ38">
    <cfRule type="expression" dxfId="0" priority="355">
      <formula>#REF!&gt;=TODAY()</formula>
    </cfRule>
  </conditionalFormatting>
  <conditionalFormatting sqref="FP38:FQ38">
    <cfRule type="expression" dxfId="0" priority="356">
      <formula>#REF!&gt;=TODAY()</formula>
    </cfRule>
  </conditionalFormatting>
  <conditionalFormatting sqref="FP38:FQ38">
    <cfRule type="expression" dxfId="0" priority="357">
      <formula>#REF!&gt;=TODAY()</formula>
    </cfRule>
  </conditionalFormatting>
  <conditionalFormatting sqref="FP38:FQ38">
    <cfRule type="expression" dxfId="0" priority="358">
      <formula>#REF!&gt;=TODAY()</formula>
    </cfRule>
  </conditionalFormatting>
  <conditionalFormatting sqref="FP38:FQ38">
    <cfRule type="expression" dxfId="0" priority="359">
      <formula>#REF!&gt;=TODAY()</formula>
    </cfRule>
  </conditionalFormatting>
  <conditionalFormatting sqref="FP38:FQ38">
    <cfRule type="expression" dxfId="0" priority="360">
      <formula>#REF!&gt;=TODAY()</formula>
    </cfRule>
  </conditionalFormatting>
  <conditionalFormatting sqref="FP38:FQ38">
    <cfRule type="expression" dxfId="0" priority="361">
      <formula>#REF!&gt;=TODAY()</formula>
    </cfRule>
  </conditionalFormatting>
  <conditionalFormatting sqref="FP38:FQ38">
    <cfRule type="expression" dxfId="0" priority="362">
      <formula>#REF!&gt;=TODAY()</formula>
    </cfRule>
  </conditionalFormatting>
  <conditionalFormatting sqref="FP38:FQ38">
    <cfRule type="expression" dxfId="0" priority="363">
      <formula>#REF!&gt;=TODAY()</formula>
    </cfRule>
  </conditionalFormatting>
  <conditionalFormatting sqref="FP38:FQ38">
    <cfRule type="expression" dxfId="0" priority="364">
      <formula>#REF!&gt;=TODAY()</formula>
    </cfRule>
  </conditionalFormatting>
  <conditionalFormatting sqref="FP45:FQ45">
    <cfRule type="expression" dxfId="0" priority="365">
      <formula>#REF!&gt;=TODAY()</formula>
    </cfRule>
  </conditionalFormatting>
  <conditionalFormatting sqref="FP45:FQ45">
    <cfRule type="expression" dxfId="0" priority="366">
      <formula>#REF!&gt;=TODAY()</formula>
    </cfRule>
  </conditionalFormatting>
  <conditionalFormatting sqref="FP45:FQ45">
    <cfRule type="expression" dxfId="0" priority="367">
      <formula>#REF!&gt;=TODAY()</formula>
    </cfRule>
  </conditionalFormatting>
  <conditionalFormatting sqref="FP45:FQ45">
    <cfRule type="expression" dxfId="0" priority="368">
      <formula>#REF!&gt;=TODAY()</formula>
    </cfRule>
  </conditionalFormatting>
  <conditionalFormatting sqref="FP45:FQ45">
    <cfRule type="expression" dxfId="0" priority="369">
      <formula>#REF!&gt;=TODAY()</formula>
    </cfRule>
  </conditionalFormatting>
  <conditionalFormatting sqref="FP45:FQ45">
    <cfRule type="expression" dxfId="0" priority="370">
      <formula>#REF!&gt;=TODAY()</formula>
    </cfRule>
  </conditionalFormatting>
  <conditionalFormatting sqref="FP45:FQ45">
    <cfRule type="expression" dxfId="0" priority="371">
      <formula>#REF!&gt;=TODAY()</formula>
    </cfRule>
  </conditionalFormatting>
  <conditionalFormatting sqref="FP45:FQ45">
    <cfRule type="expression" dxfId="0" priority="372">
      <formula>#REF!&gt;=TODAY()</formula>
    </cfRule>
  </conditionalFormatting>
  <conditionalFormatting sqref="FP45:FQ45">
    <cfRule type="expression" dxfId="0" priority="373">
      <formula>#REF!&gt;=TODAY()</formula>
    </cfRule>
  </conditionalFormatting>
  <conditionalFormatting sqref="FP45:FQ45">
    <cfRule type="expression" dxfId="0" priority="374">
      <formula>#REF!&gt;=TODAY()</formula>
    </cfRule>
  </conditionalFormatting>
  <conditionalFormatting sqref="FP45:FQ45">
    <cfRule type="expression" dxfId="0" priority="375">
      <formula>#REF!&gt;=TODAY()</formula>
    </cfRule>
  </conditionalFormatting>
  <conditionalFormatting sqref="FP45:FQ45">
    <cfRule type="expression" dxfId="0" priority="376">
      <formula>#REF!&gt;=TODAY()</formula>
    </cfRule>
  </conditionalFormatting>
  <conditionalFormatting sqref="FP45:FQ45">
    <cfRule type="expression" dxfId="0" priority="377">
      <formula>#REF!&gt;=TODAY()</formula>
    </cfRule>
  </conditionalFormatting>
  <conditionalFormatting sqref="FP45:FQ45">
    <cfRule type="expression" dxfId="0" priority="378">
      <formula>#REF!&gt;=TODAY()</formula>
    </cfRule>
  </conditionalFormatting>
  <conditionalFormatting sqref="FP45:FQ45">
    <cfRule type="expression" dxfId="0" priority="379">
      <formula>#REF!&gt;=TODAY()</formula>
    </cfRule>
  </conditionalFormatting>
  <conditionalFormatting sqref="FP45:FQ45">
    <cfRule type="expression" dxfId="0" priority="380">
      <formula>#REF!&gt;=TODAY()</formula>
    </cfRule>
  </conditionalFormatting>
  <conditionalFormatting sqref="FP45:FQ45">
    <cfRule type="expression" dxfId="0" priority="381">
      <formula>#REF!&gt;=TODAY()</formula>
    </cfRule>
  </conditionalFormatting>
  <conditionalFormatting sqref="FP45:FQ45">
    <cfRule type="expression" dxfId="0" priority="382">
      <formula>#REF!&gt;=TODAY()</formula>
    </cfRule>
  </conditionalFormatting>
  <conditionalFormatting sqref="FP42:FQ42">
    <cfRule type="expression" dxfId="0" priority="383">
      <formula>#REF!&gt;=TODAY()</formula>
    </cfRule>
  </conditionalFormatting>
  <conditionalFormatting sqref="FP42:FQ42">
    <cfRule type="expression" dxfId="0" priority="384">
      <formula>#REF!&gt;=TODAY()</formula>
    </cfRule>
  </conditionalFormatting>
  <conditionalFormatting sqref="FP42:FQ42">
    <cfRule type="expression" dxfId="0" priority="385">
      <formula>#REF!&gt;=TODAY()</formula>
    </cfRule>
  </conditionalFormatting>
  <conditionalFormatting sqref="FP42:FQ42">
    <cfRule type="expression" dxfId="0" priority="386">
      <formula>#REF!&gt;=TODAY()</formula>
    </cfRule>
  </conditionalFormatting>
  <conditionalFormatting sqref="FP42:FQ42">
    <cfRule type="expression" dxfId="0" priority="387">
      <formula>#REF!&gt;=TODAY()</formula>
    </cfRule>
  </conditionalFormatting>
  <conditionalFormatting sqref="FP42:FQ42">
    <cfRule type="expression" dxfId="0" priority="388">
      <formula>#REF!&gt;=TODAY()</formula>
    </cfRule>
  </conditionalFormatting>
  <conditionalFormatting sqref="FP42:FQ42">
    <cfRule type="expression" dxfId="0" priority="389">
      <formula>#REF!&gt;=TODAY()</formula>
    </cfRule>
  </conditionalFormatting>
  <conditionalFormatting sqref="FP42:FQ42">
    <cfRule type="expression" dxfId="0" priority="390">
      <formula>#REF!&gt;=TODAY()</formula>
    </cfRule>
  </conditionalFormatting>
  <conditionalFormatting sqref="FP42:FQ42">
    <cfRule type="expression" dxfId="0" priority="391">
      <formula>#REF!&gt;=TODAY()</formula>
    </cfRule>
  </conditionalFormatting>
  <conditionalFormatting sqref="FP42:FQ42">
    <cfRule type="expression" dxfId="0" priority="392">
      <formula>#REF!&gt;=TODAY()</formula>
    </cfRule>
  </conditionalFormatting>
  <conditionalFormatting sqref="FP42:FQ42">
    <cfRule type="expression" dxfId="0" priority="393">
      <formula>#REF!&gt;=TODAY()</formula>
    </cfRule>
  </conditionalFormatting>
  <conditionalFormatting sqref="FP42:FQ42">
    <cfRule type="expression" dxfId="0" priority="394">
      <formula>#REF!&gt;=TODAY()</formula>
    </cfRule>
  </conditionalFormatting>
  <conditionalFormatting sqref="FP42:FQ42">
    <cfRule type="expression" dxfId="0" priority="395">
      <formula>#REF!&gt;=TODAY()</formula>
    </cfRule>
  </conditionalFormatting>
  <conditionalFormatting sqref="FP42:FQ42">
    <cfRule type="expression" dxfId="0" priority="396">
      <formula>#REF!&gt;=TODAY()</formula>
    </cfRule>
  </conditionalFormatting>
  <conditionalFormatting sqref="FP42:FQ42">
    <cfRule type="expression" dxfId="0" priority="397">
      <formula>#REF!&gt;=TODAY()</formula>
    </cfRule>
  </conditionalFormatting>
  <conditionalFormatting sqref="FP42:FQ42">
    <cfRule type="expression" dxfId="0" priority="398">
      <formula>#REF!&gt;=TODAY()</formula>
    </cfRule>
  </conditionalFormatting>
  <conditionalFormatting sqref="FP42:FQ42">
    <cfRule type="expression" dxfId="0" priority="399">
      <formula>#REF!&gt;=TODAY()</formula>
    </cfRule>
  </conditionalFormatting>
  <conditionalFormatting sqref="FP42:FQ42">
    <cfRule type="expression" dxfId="0" priority="400">
      <formula>#REF!&gt;=TODAY()</formula>
    </cfRule>
  </conditionalFormatting>
  <conditionalFormatting sqref="FP42:FQ42">
    <cfRule type="expression" dxfId="0" priority="401">
      <formula>#REF!&gt;=TODAY()</formula>
    </cfRule>
  </conditionalFormatting>
  <conditionalFormatting sqref="FP42:FQ42">
    <cfRule type="expression" dxfId="0" priority="402">
      <formula>#REF!&gt;=TODAY()</formula>
    </cfRule>
  </conditionalFormatting>
  <conditionalFormatting sqref="FP42:FQ42">
    <cfRule type="expression" dxfId="0" priority="403">
      <formula>#REF!&gt;=TODAY()</formula>
    </cfRule>
  </conditionalFormatting>
  <conditionalFormatting sqref="FP42:FQ42">
    <cfRule type="expression" dxfId="0" priority="404">
      <formula>#REF!&gt;=TODAY()</formula>
    </cfRule>
  </conditionalFormatting>
  <conditionalFormatting sqref="FP42:FQ42">
    <cfRule type="expression" dxfId="0" priority="405">
      <formula>#REF!&gt;=TODAY()</formula>
    </cfRule>
  </conditionalFormatting>
  <conditionalFormatting sqref="FP42:FQ42">
    <cfRule type="expression" dxfId="0" priority="406">
      <formula>#REF!&gt;=TODAY()</formula>
    </cfRule>
  </conditionalFormatting>
  <conditionalFormatting sqref="FP42:FQ42">
    <cfRule type="expression" dxfId="0" priority="407">
      <formula>#REF!&gt;=TODAY()</formula>
    </cfRule>
  </conditionalFormatting>
  <conditionalFormatting sqref="FP42:FQ42">
    <cfRule type="expression" dxfId="0" priority="408">
      <formula>#REF!&gt;=TODAY()</formula>
    </cfRule>
  </conditionalFormatting>
  <conditionalFormatting sqref="FP42:FQ42">
    <cfRule type="expression" dxfId="0" priority="409">
      <formula>#REF!&gt;=TODAY()</formula>
    </cfRule>
  </conditionalFormatting>
  <conditionalFormatting sqref="FP42:FQ42">
    <cfRule type="expression" dxfId="0" priority="410">
      <formula>#REF!&gt;=TODAY()</formula>
    </cfRule>
  </conditionalFormatting>
  <conditionalFormatting sqref="FP42:FQ42">
    <cfRule type="expression" dxfId="0" priority="411">
      <formula>#REF!&gt;=TODAY()</formula>
    </cfRule>
  </conditionalFormatting>
  <conditionalFormatting sqref="FP42:FQ42">
    <cfRule type="expression" dxfId="0" priority="412">
      <formula>#REF!&gt;=TODAY()</formula>
    </cfRule>
  </conditionalFormatting>
  <conditionalFormatting sqref="FP42:FQ42">
    <cfRule type="expression" dxfId="0" priority="413">
      <formula>#REF!&gt;=TODAY()</formula>
    </cfRule>
  </conditionalFormatting>
  <conditionalFormatting sqref="FP42:FQ42">
    <cfRule type="expression" dxfId="0" priority="414">
      <formula>#REF!&gt;=TODAY()</formula>
    </cfRule>
  </conditionalFormatting>
  <conditionalFormatting sqref="FP42:FQ42">
    <cfRule type="expression" dxfId="0" priority="415">
      <formula>#REF!&gt;=TODAY()</formula>
    </cfRule>
  </conditionalFormatting>
  <conditionalFormatting sqref="FP42:FQ42">
    <cfRule type="expression" dxfId="0" priority="416">
      <formula>#REF!&gt;=TODAY()</formula>
    </cfRule>
  </conditionalFormatting>
  <conditionalFormatting sqref="FP42:FQ42">
    <cfRule type="expression" dxfId="0" priority="417">
      <formula>#REF!&gt;=TODAY()</formula>
    </cfRule>
  </conditionalFormatting>
  <conditionalFormatting sqref="FP42:FQ42">
    <cfRule type="expression" dxfId="0" priority="418">
      <formula>#REF!&gt;=TODAY()</formula>
    </cfRule>
  </conditionalFormatting>
  <conditionalFormatting sqref="FP42:FQ42">
    <cfRule type="expression" dxfId="0" priority="419">
      <formula>#REF!&gt;=TODAY()</formula>
    </cfRule>
  </conditionalFormatting>
  <conditionalFormatting sqref="FP42:FQ42">
    <cfRule type="expression" dxfId="0" priority="420">
      <formula>#REF!&gt;=TODAY()</formula>
    </cfRule>
  </conditionalFormatting>
  <conditionalFormatting sqref="FP42:FQ42">
    <cfRule type="expression" dxfId="0" priority="421">
      <formula>#REF!&gt;=TODAY()</formula>
    </cfRule>
  </conditionalFormatting>
  <conditionalFormatting sqref="FP42:FQ42">
    <cfRule type="expression" dxfId="0" priority="422">
      <formula>#REF!&gt;=TODAY()</formula>
    </cfRule>
  </conditionalFormatting>
  <conditionalFormatting sqref="FP42:FQ42">
    <cfRule type="expression" dxfId="0" priority="423">
      <formula>#REF!&gt;=TODAY()</formula>
    </cfRule>
  </conditionalFormatting>
  <conditionalFormatting sqref="FP42:FQ42">
    <cfRule type="expression" dxfId="0" priority="424">
      <formula>#REF!&gt;=TODAY()</formula>
    </cfRule>
  </conditionalFormatting>
  <conditionalFormatting sqref="FP5:FQ5">
    <cfRule type="expression" dxfId="0" priority="425">
      <formula>#REF!&gt;=TODAY()</formula>
    </cfRule>
  </conditionalFormatting>
  <conditionalFormatting sqref="FP5:FQ5">
    <cfRule type="expression" dxfId="0" priority="426">
      <formula>#REF!&gt;=TODAY()</formula>
    </cfRule>
  </conditionalFormatting>
  <conditionalFormatting sqref="FP5:FQ5">
    <cfRule type="expression" dxfId="0" priority="427">
      <formula>#REF!&gt;=TODAY()</formula>
    </cfRule>
  </conditionalFormatting>
  <conditionalFormatting sqref="FP5:FQ5">
    <cfRule type="expression" dxfId="0" priority="428">
      <formula>#REF!&gt;=TODAY()</formula>
    </cfRule>
  </conditionalFormatting>
  <conditionalFormatting sqref="FP5:FQ5">
    <cfRule type="expression" dxfId="0" priority="429">
      <formula>#REF!&gt;=TODAY()</formula>
    </cfRule>
  </conditionalFormatting>
  <conditionalFormatting sqref="FP5:FQ5">
    <cfRule type="expression" dxfId="0" priority="430">
      <formula>#REF!&gt;=TODAY()</formula>
    </cfRule>
  </conditionalFormatting>
  <conditionalFormatting sqref="FP5:FQ5">
    <cfRule type="expression" dxfId="0" priority="431">
      <formula>#REF!&gt;=TODAY()</formula>
    </cfRule>
  </conditionalFormatting>
  <conditionalFormatting sqref="FP5:FQ5">
    <cfRule type="expression" dxfId="0" priority="432">
      <formula>#REF!&gt;=TODAY()</formula>
    </cfRule>
  </conditionalFormatting>
  <conditionalFormatting sqref="FP5:FQ5">
    <cfRule type="expression" dxfId="0" priority="433">
      <formula>#REF!&gt;=TODAY()</formula>
    </cfRule>
  </conditionalFormatting>
  <conditionalFormatting sqref="FP5:FQ5">
    <cfRule type="expression" dxfId="0" priority="434">
      <formula>#REF!&gt;=TODAY()</formula>
    </cfRule>
  </conditionalFormatting>
  <conditionalFormatting sqref="FP5:FQ5">
    <cfRule type="expression" dxfId="0" priority="435">
      <formula>#REF!&gt;=TODAY()</formula>
    </cfRule>
  </conditionalFormatting>
  <conditionalFormatting sqref="FP5:FQ5">
    <cfRule type="expression" dxfId="0" priority="436">
      <formula>#REF!&gt;=TODAY()</formula>
    </cfRule>
  </conditionalFormatting>
  <conditionalFormatting sqref="FP5:FQ5">
    <cfRule type="expression" dxfId="0" priority="437">
      <formula>#REF!&gt;=TODAY()</formula>
    </cfRule>
  </conditionalFormatting>
  <conditionalFormatting sqref="FP5:FQ5">
    <cfRule type="expression" dxfId="0" priority="438">
      <formula>#REF!&gt;=TODAY()</formula>
    </cfRule>
  </conditionalFormatting>
  <conditionalFormatting sqref="FP5:FQ5">
    <cfRule type="expression" dxfId="0" priority="439">
      <formula>#REF!&gt;=TODAY()</formula>
    </cfRule>
  </conditionalFormatting>
  <conditionalFormatting sqref="FP5:FQ5">
    <cfRule type="expression" dxfId="0" priority="440">
      <formula>#REF!&gt;=TODAY()</formula>
    </cfRule>
  </conditionalFormatting>
  <conditionalFormatting sqref="FP5:FQ5">
    <cfRule type="expression" dxfId="0" priority="441">
      <formula>#REF!&gt;=TODAY()</formula>
    </cfRule>
  </conditionalFormatting>
  <conditionalFormatting sqref="FP5:FQ5">
    <cfRule type="expression" dxfId="0" priority="442">
      <formula>#REF!&gt;=TODAY()</formula>
    </cfRule>
  </conditionalFormatting>
  <conditionalFormatting sqref="FP5:FQ5">
    <cfRule type="expression" dxfId="0" priority="443">
      <formula>#REF!&gt;=TODAY()</formula>
    </cfRule>
  </conditionalFormatting>
  <conditionalFormatting sqref="FP5:FQ5">
    <cfRule type="expression" dxfId="0" priority="444">
      <formula>#REF!&gt;=TODAY()</formula>
    </cfRule>
  </conditionalFormatting>
  <conditionalFormatting sqref="FP6:FQ6">
    <cfRule type="expression" dxfId="0" priority="445">
      <formula>#REF!&gt;=TODAY()</formula>
    </cfRule>
  </conditionalFormatting>
  <conditionalFormatting sqref="FP6:FQ6">
    <cfRule type="expression" dxfId="0" priority="446">
      <formula>#REF!&gt;=TODAY()</formula>
    </cfRule>
  </conditionalFormatting>
  <conditionalFormatting sqref="FP6:FQ6">
    <cfRule type="expression" dxfId="0" priority="447">
      <formula>#REF!&gt;=TODAY()</formula>
    </cfRule>
  </conditionalFormatting>
  <conditionalFormatting sqref="FP6:FQ6">
    <cfRule type="expression" dxfId="0" priority="448">
      <formula>#REF!&gt;=TODAY()</formula>
    </cfRule>
  </conditionalFormatting>
  <conditionalFormatting sqref="FP6:FQ6">
    <cfRule type="expression" dxfId="0" priority="449">
      <formula>#REF!&gt;=TODAY()</formula>
    </cfRule>
  </conditionalFormatting>
  <conditionalFormatting sqref="FP6:FQ6">
    <cfRule type="expression" dxfId="0" priority="450">
      <formula>#REF!&gt;=TODAY()</formula>
    </cfRule>
  </conditionalFormatting>
  <conditionalFormatting sqref="FP6:FQ6">
    <cfRule type="expression" dxfId="0" priority="451">
      <formula>#REF!&gt;=TODAY()</formula>
    </cfRule>
  </conditionalFormatting>
  <conditionalFormatting sqref="FP6:FQ6">
    <cfRule type="expression" dxfId="0" priority="452">
      <formula>#REF!&gt;=TODAY()</formula>
    </cfRule>
  </conditionalFormatting>
  <conditionalFormatting sqref="FP38:FQ38">
    <cfRule type="expression" dxfId="0" priority="453">
      <formula>#REF!&gt;=TODAY()</formula>
    </cfRule>
  </conditionalFormatting>
  <conditionalFormatting sqref="FP38:FQ38">
    <cfRule type="expression" dxfId="0" priority="454">
      <formula>#REF!&gt;=TODAY()</formula>
    </cfRule>
  </conditionalFormatting>
  <conditionalFormatting sqref="FP38:FQ38">
    <cfRule type="expression" dxfId="0" priority="455">
      <formula>#REF!&gt;=TODAY()</formula>
    </cfRule>
  </conditionalFormatting>
  <conditionalFormatting sqref="FP38:FQ38">
    <cfRule type="expression" dxfId="0" priority="456">
      <formula>#REF!&gt;=TODAY()</formula>
    </cfRule>
  </conditionalFormatting>
  <conditionalFormatting sqref="FP38:FQ38">
    <cfRule type="expression" dxfId="0" priority="457">
      <formula>#REF!&gt;=TODAY()</formula>
    </cfRule>
  </conditionalFormatting>
  <conditionalFormatting sqref="FP38:FQ38">
    <cfRule type="expression" dxfId="0" priority="458">
      <formula>#REF!&gt;=TODAY()</formula>
    </cfRule>
  </conditionalFormatting>
  <conditionalFormatting sqref="FP38:FQ38">
    <cfRule type="expression" dxfId="0" priority="459">
      <formula>#REF!&gt;=TODAY()</formula>
    </cfRule>
  </conditionalFormatting>
  <conditionalFormatting sqref="FP38:FQ38">
    <cfRule type="expression" dxfId="0" priority="460">
      <formula>#REF!&gt;=TODAY()</formula>
    </cfRule>
  </conditionalFormatting>
  <conditionalFormatting sqref="FP38:FQ38">
    <cfRule type="expression" dxfId="0" priority="461">
      <formula>#REF!&gt;=TODAY()</formula>
    </cfRule>
  </conditionalFormatting>
  <conditionalFormatting sqref="FP38:FQ38">
    <cfRule type="expression" dxfId="0" priority="462">
      <formula>#REF!&gt;=TODAY()</formula>
    </cfRule>
  </conditionalFormatting>
  <conditionalFormatting sqref="FP38:FQ38">
    <cfRule type="expression" dxfId="0" priority="463">
      <formula>#REF!&gt;=TODAY()</formula>
    </cfRule>
  </conditionalFormatting>
  <conditionalFormatting sqref="FP38:FQ38">
    <cfRule type="expression" dxfId="0" priority="464">
      <formula>#REF!&gt;=TODAY()</formula>
    </cfRule>
  </conditionalFormatting>
  <conditionalFormatting sqref="FP38:FQ38">
    <cfRule type="expression" dxfId="0" priority="465">
      <formula>#REF!&gt;=TODAY()</formula>
    </cfRule>
  </conditionalFormatting>
  <conditionalFormatting sqref="FP38:FQ38">
    <cfRule type="expression" dxfId="0" priority="466">
      <formula>#REF!&gt;=TODAY()</formula>
    </cfRule>
  </conditionalFormatting>
  <conditionalFormatting sqref="FP38:FQ38">
    <cfRule type="expression" dxfId="0" priority="467">
      <formula>#REF!&gt;=TODAY()</formula>
    </cfRule>
  </conditionalFormatting>
  <conditionalFormatting sqref="FP38:FQ38">
    <cfRule type="expression" dxfId="0" priority="468">
      <formula>#REF!&gt;=TODAY()</formula>
    </cfRule>
  </conditionalFormatting>
  <conditionalFormatting sqref="FP38:FQ38">
    <cfRule type="expression" dxfId="0" priority="469">
      <formula>#REF!&gt;=TODAY()</formula>
    </cfRule>
  </conditionalFormatting>
  <conditionalFormatting sqref="FP38:FQ38">
    <cfRule type="expression" dxfId="0" priority="470">
      <formula>#REF!&gt;=TODAY()</formula>
    </cfRule>
  </conditionalFormatting>
  <conditionalFormatting sqref="FP38:FQ38">
    <cfRule type="expression" dxfId="0" priority="471">
      <formula>#REF!&gt;=TODAY()</formula>
    </cfRule>
  </conditionalFormatting>
  <conditionalFormatting sqref="FP38:FQ38">
    <cfRule type="expression" dxfId="0" priority="472">
      <formula>#REF!&gt;=TODAY()</formula>
    </cfRule>
  </conditionalFormatting>
  <conditionalFormatting sqref="FP38:FQ38">
    <cfRule type="expression" dxfId="0" priority="473">
      <formula>#REF!&gt;=TODAY()</formula>
    </cfRule>
  </conditionalFormatting>
  <conditionalFormatting sqref="FP38:FQ38">
    <cfRule type="expression" dxfId="0" priority="474">
      <formula>#REF!&gt;=TODAY()</formula>
    </cfRule>
  </conditionalFormatting>
  <conditionalFormatting sqref="FP38:FQ38">
    <cfRule type="expression" dxfId="0" priority="475">
      <formula>#REF!&gt;=TODAY()</formula>
    </cfRule>
  </conditionalFormatting>
  <conditionalFormatting sqref="FP38:FQ38">
    <cfRule type="expression" dxfId="0" priority="476">
      <formula>#REF!&gt;=TODAY()</formula>
    </cfRule>
  </conditionalFormatting>
  <conditionalFormatting sqref="FP38:FQ38">
    <cfRule type="expression" dxfId="0" priority="477">
      <formula>#REF!&gt;=TODAY()</formula>
    </cfRule>
  </conditionalFormatting>
  <conditionalFormatting sqref="FP38:FQ38">
    <cfRule type="expression" dxfId="0" priority="478">
      <formula>#REF!&gt;=TODAY()</formula>
    </cfRule>
  </conditionalFormatting>
  <conditionalFormatting sqref="FP38:FQ38">
    <cfRule type="expression" dxfId="0" priority="479">
      <formula>#REF!&gt;=TODAY()</formula>
    </cfRule>
  </conditionalFormatting>
  <conditionalFormatting sqref="FP38:FQ38">
    <cfRule type="expression" dxfId="0" priority="480">
      <formula>#REF!&gt;=TODAY()</formula>
    </cfRule>
  </conditionalFormatting>
  <conditionalFormatting sqref="FP45:FQ45">
    <cfRule type="expression" dxfId="0" priority="481">
      <formula>#REF!&gt;=TODAY()</formula>
    </cfRule>
  </conditionalFormatting>
  <conditionalFormatting sqref="FP45:FQ45">
    <cfRule type="expression" dxfId="0" priority="482">
      <formula>#REF!&gt;=TODAY()</formula>
    </cfRule>
  </conditionalFormatting>
  <conditionalFormatting sqref="FP45:FQ45">
    <cfRule type="expression" dxfId="0" priority="483">
      <formula>#REF!&gt;=TODAY()</formula>
    </cfRule>
  </conditionalFormatting>
  <conditionalFormatting sqref="FP45:FQ45">
    <cfRule type="expression" dxfId="0" priority="484">
      <formula>#REF!&gt;=TODAY()</formula>
    </cfRule>
  </conditionalFormatting>
  <conditionalFormatting sqref="FP45:FQ45">
    <cfRule type="expression" dxfId="0" priority="485">
      <formula>#REF!&gt;=TODAY()</formula>
    </cfRule>
  </conditionalFormatting>
  <conditionalFormatting sqref="FP45:FQ45">
    <cfRule type="expression" dxfId="0" priority="486">
      <formula>#REF!&gt;=TODAY()</formula>
    </cfRule>
  </conditionalFormatting>
  <conditionalFormatting sqref="FP45:FQ45">
    <cfRule type="expression" dxfId="0" priority="487">
      <formula>#REF!&gt;=TODAY()</formula>
    </cfRule>
  </conditionalFormatting>
  <conditionalFormatting sqref="FP45:FQ45">
    <cfRule type="expression" dxfId="0" priority="488">
      <formula>#REF!&gt;=TODAY()</formula>
    </cfRule>
  </conditionalFormatting>
  <conditionalFormatting sqref="FP45:FQ45">
    <cfRule type="expression" dxfId="0" priority="489">
      <formula>#REF!&gt;=TODAY()</formula>
    </cfRule>
  </conditionalFormatting>
  <conditionalFormatting sqref="FP45:FQ45">
    <cfRule type="expression" dxfId="0" priority="490">
      <formula>#REF!&gt;=TODAY()</formula>
    </cfRule>
  </conditionalFormatting>
  <conditionalFormatting sqref="FP45:FQ45">
    <cfRule type="expression" dxfId="0" priority="491">
      <formula>#REF!&gt;=TODAY()</formula>
    </cfRule>
  </conditionalFormatting>
  <conditionalFormatting sqref="FP45:FQ45">
    <cfRule type="expression" dxfId="0" priority="492">
      <formula>#REF!&gt;=TODAY()</formula>
    </cfRule>
  </conditionalFormatting>
  <conditionalFormatting sqref="FP45:FQ45">
    <cfRule type="expression" dxfId="0" priority="493">
      <formula>#REF!&gt;=TODAY()</formula>
    </cfRule>
  </conditionalFormatting>
  <conditionalFormatting sqref="FP45:FQ45">
    <cfRule type="expression" dxfId="0" priority="494">
      <formula>#REF!&gt;=TODAY()</formula>
    </cfRule>
  </conditionalFormatting>
  <conditionalFormatting sqref="FP45:FQ45">
    <cfRule type="expression" dxfId="0" priority="495">
      <formula>#REF!&gt;=TODAY()</formula>
    </cfRule>
  </conditionalFormatting>
  <conditionalFormatting sqref="FP45:FQ45">
    <cfRule type="expression" dxfId="0" priority="496">
      <formula>#REF!&gt;=TODAY()</formula>
    </cfRule>
  </conditionalFormatting>
  <conditionalFormatting sqref="FP45:FQ45">
    <cfRule type="expression" dxfId="0" priority="497">
      <formula>#REF!&gt;=TODAY()</formula>
    </cfRule>
  </conditionalFormatting>
  <conditionalFormatting sqref="FP45:FQ45">
    <cfRule type="expression" dxfId="0" priority="498">
      <formula>#REF!&gt;=TODAY()</formula>
    </cfRule>
  </conditionalFormatting>
  <conditionalFormatting sqref="FP45:FQ45">
    <cfRule type="expression" dxfId="0" priority="499">
      <formula>#REF!&gt;=TODAY()</formula>
    </cfRule>
  </conditionalFormatting>
  <conditionalFormatting sqref="FP45:FQ45">
    <cfRule type="expression" dxfId="0" priority="500">
      <formula>#REF!&gt;=TODAY()</formula>
    </cfRule>
  </conditionalFormatting>
  <conditionalFormatting sqref="FP45:FQ45">
    <cfRule type="expression" dxfId="0" priority="501">
      <formula>#REF!&gt;=TODAY()</formula>
    </cfRule>
  </conditionalFormatting>
  <conditionalFormatting sqref="FP45:FQ45">
    <cfRule type="expression" dxfId="0" priority="502">
      <formula>#REF!&gt;=TODAY()</formula>
    </cfRule>
  </conditionalFormatting>
  <conditionalFormatting sqref="FP45:FQ45">
    <cfRule type="expression" dxfId="0" priority="503">
      <formula>#REF!&gt;=TODAY()</formula>
    </cfRule>
  </conditionalFormatting>
  <conditionalFormatting sqref="FP45:FQ45">
    <cfRule type="expression" dxfId="0" priority="504">
      <formula>#REF!&gt;=TODAY()</formula>
    </cfRule>
  </conditionalFormatting>
  <conditionalFormatting sqref="FR5:FT5">
    <cfRule type="expression" dxfId="0" priority="505">
      <formula>#REF!&gt;=TODAY()</formula>
    </cfRule>
  </conditionalFormatting>
  <conditionalFormatting sqref="FR5:FT5">
    <cfRule type="expression" dxfId="0" priority="506">
      <formula>#REF!&gt;=TODAY()</formula>
    </cfRule>
  </conditionalFormatting>
  <conditionalFormatting sqref="FR5:FT5">
    <cfRule type="expression" dxfId="0" priority="507">
      <formula>#REF!&gt;=TODAY()</formula>
    </cfRule>
  </conditionalFormatting>
  <conditionalFormatting sqref="FR5:FT5">
    <cfRule type="expression" dxfId="0" priority="508">
      <formula>#REF!&gt;=TODAY()</formula>
    </cfRule>
  </conditionalFormatting>
  <conditionalFormatting sqref="FR6:FT6">
    <cfRule type="expression" dxfId="0" priority="509">
      <formula>#REF!&gt;=TODAY()</formula>
    </cfRule>
  </conditionalFormatting>
  <conditionalFormatting sqref="FR6:FT6">
    <cfRule type="expression" dxfId="0" priority="510">
      <formula>#REF!&gt;=TODAY()</formula>
    </cfRule>
  </conditionalFormatting>
  <conditionalFormatting sqref="FR6:FT6">
    <cfRule type="expression" dxfId="0" priority="511">
      <formula>#REF!&gt;=TODAY()</formula>
    </cfRule>
  </conditionalFormatting>
  <conditionalFormatting sqref="FR6:FT6">
    <cfRule type="expression" dxfId="0" priority="512">
      <formula>#REF!&gt;=TODAY()</formula>
    </cfRule>
  </conditionalFormatting>
  <conditionalFormatting sqref="FR6:FT6">
    <cfRule type="expression" dxfId="0" priority="513">
      <formula>#REF!&gt;=TODAY()</formula>
    </cfRule>
  </conditionalFormatting>
  <conditionalFormatting sqref="FR6:FT6">
    <cfRule type="expression" dxfId="0" priority="514">
      <formula>#REF!&gt;=TODAY()</formula>
    </cfRule>
  </conditionalFormatting>
  <conditionalFormatting sqref="FR6:FT6">
    <cfRule type="expression" dxfId="0" priority="515">
      <formula>#REF!&gt;=TODAY()</formula>
    </cfRule>
  </conditionalFormatting>
  <conditionalFormatting sqref="FR6:FT6">
    <cfRule type="expression" dxfId="0" priority="516">
      <formula>#REF!&gt;=TODAY()</formula>
    </cfRule>
  </conditionalFormatting>
  <conditionalFormatting sqref="FR6:FT6">
    <cfRule type="expression" dxfId="0" priority="517">
      <formula>#REF!&gt;=TODAY()</formula>
    </cfRule>
  </conditionalFormatting>
  <conditionalFormatting sqref="FR6:FT6">
    <cfRule type="expression" dxfId="0" priority="518">
      <formula>#REF!&gt;=TODAY()</formula>
    </cfRule>
  </conditionalFormatting>
  <conditionalFormatting sqref="FR38:FT38">
    <cfRule type="expression" dxfId="0" priority="519">
      <formula>#REF!&gt;=TODAY()</formula>
    </cfRule>
  </conditionalFormatting>
  <conditionalFormatting sqref="FR38:FT38">
    <cfRule type="expression" dxfId="0" priority="520">
      <formula>#REF!&gt;=TODAY()</formula>
    </cfRule>
  </conditionalFormatting>
  <conditionalFormatting sqref="FR38:FT38">
    <cfRule type="expression" dxfId="0" priority="521">
      <formula>#REF!&gt;=TODAY()</formula>
    </cfRule>
  </conditionalFormatting>
  <conditionalFormatting sqref="FR38:FT38">
    <cfRule type="expression" dxfId="0" priority="522">
      <formula>#REF!&gt;=TODAY()</formula>
    </cfRule>
  </conditionalFormatting>
  <conditionalFormatting sqref="FR38:FT38">
    <cfRule type="expression" dxfId="0" priority="523">
      <formula>#REF!&gt;=TODAY()</formula>
    </cfRule>
  </conditionalFormatting>
  <conditionalFormatting sqref="FR38:FT38">
    <cfRule type="expression" dxfId="0" priority="524">
      <formula>#REF!&gt;=TODAY()</formula>
    </cfRule>
  </conditionalFormatting>
  <conditionalFormatting sqref="FR38:FT38">
    <cfRule type="expression" dxfId="0" priority="525">
      <formula>#REF!&gt;=TODAY()</formula>
    </cfRule>
  </conditionalFormatting>
  <conditionalFormatting sqref="FR38:FT38">
    <cfRule type="expression" dxfId="0" priority="526">
      <formula>#REF!&gt;=TODAY()</formula>
    </cfRule>
  </conditionalFormatting>
  <conditionalFormatting sqref="FR38:FT38">
    <cfRule type="expression" dxfId="0" priority="527">
      <formula>#REF!&gt;=TODAY()</formula>
    </cfRule>
  </conditionalFormatting>
  <conditionalFormatting sqref="FR38:FT38">
    <cfRule type="expression" dxfId="0" priority="528">
      <formula>#REF!&gt;=TODAY()</formula>
    </cfRule>
  </conditionalFormatting>
  <conditionalFormatting sqref="FR38:FT38">
    <cfRule type="expression" dxfId="0" priority="529">
      <formula>#REF!&gt;=TODAY()</formula>
    </cfRule>
  </conditionalFormatting>
  <conditionalFormatting sqref="FR38:FT38">
    <cfRule type="expression" dxfId="0" priority="530">
      <formula>#REF!&gt;=TODAY()</formula>
    </cfRule>
  </conditionalFormatting>
  <conditionalFormatting sqref="FR38:FT38">
    <cfRule type="expression" dxfId="0" priority="531">
      <formula>#REF!&gt;=TODAY()</formula>
    </cfRule>
  </conditionalFormatting>
  <conditionalFormatting sqref="FR38:FT38">
    <cfRule type="expression" dxfId="0" priority="532">
      <formula>#REF!&gt;=TODAY()</formula>
    </cfRule>
  </conditionalFormatting>
  <conditionalFormatting sqref="FR45:FT45">
    <cfRule type="expression" dxfId="0" priority="533">
      <formula>#REF!&gt;=TODAY()</formula>
    </cfRule>
  </conditionalFormatting>
  <conditionalFormatting sqref="FR45:FT45">
    <cfRule type="expression" dxfId="0" priority="534">
      <formula>#REF!&gt;=TODAY()</formula>
    </cfRule>
  </conditionalFormatting>
  <conditionalFormatting sqref="FR45:FT45">
    <cfRule type="expression" dxfId="0" priority="535">
      <formula>#REF!&gt;=TODAY()</formula>
    </cfRule>
  </conditionalFormatting>
  <conditionalFormatting sqref="FR45:FT45">
    <cfRule type="expression" dxfId="0" priority="536">
      <formula>#REF!&gt;=TODAY()</formula>
    </cfRule>
  </conditionalFormatting>
  <conditionalFormatting sqref="FR45:FT45">
    <cfRule type="expression" dxfId="0" priority="537">
      <formula>#REF!&gt;=TODAY()</formula>
    </cfRule>
  </conditionalFormatting>
  <conditionalFormatting sqref="FR45:FT45">
    <cfRule type="expression" dxfId="0" priority="538">
      <formula>#REF!&gt;=TODAY()</formula>
    </cfRule>
  </conditionalFormatting>
  <conditionalFormatting sqref="FR45:FT45">
    <cfRule type="expression" dxfId="0" priority="539">
      <formula>#REF!&gt;=TODAY()</formula>
    </cfRule>
  </conditionalFormatting>
  <conditionalFormatting sqref="FR45:FT45">
    <cfRule type="expression" dxfId="0" priority="540">
      <formula>#REF!&gt;=TODAY()</formula>
    </cfRule>
  </conditionalFormatting>
  <conditionalFormatting sqref="FR45:FT45">
    <cfRule type="expression" dxfId="0" priority="541">
      <formula>#REF!&gt;=TODAY()</formula>
    </cfRule>
  </conditionalFormatting>
  <conditionalFormatting sqref="FR45:FT45">
    <cfRule type="expression" dxfId="0" priority="542">
      <formula>#REF!&gt;=TODAY()</formula>
    </cfRule>
  </conditionalFormatting>
  <conditionalFormatting sqref="FR45:FT45">
    <cfRule type="expression" dxfId="0" priority="543">
      <formula>#REF!&gt;=TODAY()</formula>
    </cfRule>
  </conditionalFormatting>
  <conditionalFormatting sqref="FR45:FT45">
    <cfRule type="expression" dxfId="0" priority="544">
      <formula>#REF!&gt;=TODAY()</formula>
    </cfRule>
  </conditionalFormatting>
  <conditionalFormatting sqref="FR45:FT45">
    <cfRule type="expression" dxfId="0" priority="545">
      <formula>#REF!&gt;=TODAY()</formula>
    </cfRule>
  </conditionalFormatting>
  <conditionalFormatting sqref="FR45:FT45">
    <cfRule type="expression" dxfId="0" priority="546">
      <formula>#REF!&gt;=TODAY()</formula>
    </cfRule>
  </conditionalFormatting>
  <conditionalFormatting sqref="FR45:FT45">
    <cfRule type="expression" dxfId="0" priority="547">
      <formula>#REF!&gt;=TODAY()</formula>
    </cfRule>
  </conditionalFormatting>
  <conditionalFormatting sqref="FR45:FT45">
    <cfRule type="expression" dxfId="0" priority="548">
      <formula>#REF!&gt;=TODAY()</formula>
    </cfRule>
  </conditionalFormatting>
  <conditionalFormatting sqref="FR45:FT45">
    <cfRule type="expression" dxfId="0" priority="549">
      <formula>#REF!&gt;=TODAY()</formula>
    </cfRule>
  </conditionalFormatting>
  <conditionalFormatting sqref="FR45:FT45">
    <cfRule type="expression" dxfId="0" priority="550">
      <formula>#REF!&gt;=TODAY()</formula>
    </cfRule>
  </conditionalFormatting>
  <conditionalFormatting sqref="FR42:FT42">
    <cfRule type="expression" dxfId="0" priority="551">
      <formula>#REF!&gt;=TODAY()</formula>
    </cfRule>
  </conditionalFormatting>
  <conditionalFormatting sqref="FR42:FT42">
    <cfRule type="expression" dxfId="0" priority="552">
      <formula>#REF!&gt;=TODAY()</formula>
    </cfRule>
  </conditionalFormatting>
  <conditionalFormatting sqref="FR42:FT42">
    <cfRule type="expression" dxfId="0" priority="553">
      <formula>#REF!&gt;=TODAY()</formula>
    </cfRule>
  </conditionalFormatting>
  <conditionalFormatting sqref="FR42:FT42">
    <cfRule type="expression" dxfId="0" priority="554">
      <formula>#REF!&gt;=TODAY()</formula>
    </cfRule>
  </conditionalFormatting>
  <conditionalFormatting sqref="FR42:FT42">
    <cfRule type="expression" dxfId="0" priority="555">
      <formula>#REF!&gt;=TODAY()</formula>
    </cfRule>
  </conditionalFormatting>
  <conditionalFormatting sqref="FR42:FT42">
    <cfRule type="expression" dxfId="0" priority="556">
      <formula>#REF!&gt;=TODAY()</formula>
    </cfRule>
  </conditionalFormatting>
  <conditionalFormatting sqref="FR42:FT42">
    <cfRule type="expression" dxfId="0" priority="557">
      <formula>#REF!&gt;=TODAY()</formula>
    </cfRule>
  </conditionalFormatting>
  <conditionalFormatting sqref="FR42:FT42">
    <cfRule type="expression" dxfId="0" priority="558">
      <formula>#REF!&gt;=TODAY()</formula>
    </cfRule>
  </conditionalFormatting>
  <conditionalFormatting sqref="FR42:FT42">
    <cfRule type="expression" dxfId="0" priority="559">
      <formula>#REF!&gt;=TODAY()</formula>
    </cfRule>
  </conditionalFormatting>
  <conditionalFormatting sqref="FR42:FT42">
    <cfRule type="expression" dxfId="0" priority="560">
      <formula>#REF!&gt;=TODAY()</formula>
    </cfRule>
  </conditionalFormatting>
  <conditionalFormatting sqref="FR42:FT42">
    <cfRule type="expression" dxfId="0" priority="561">
      <formula>#REF!&gt;=TODAY()</formula>
    </cfRule>
  </conditionalFormatting>
  <conditionalFormatting sqref="FR42:FT42">
    <cfRule type="expression" dxfId="0" priority="562">
      <formula>#REF!&gt;=TODAY()</formula>
    </cfRule>
  </conditionalFormatting>
  <conditionalFormatting sqref="FR42:FT42">
    <cfRule type="expression" dxfId="0" priority="563">
      <formula>#REF!&gt;=TODAY()</formula>
    </cfRule>
  </conditionalFormatting>
  <conditionalFormatting sqref="FR42:FT42">
    <cfRule type="expression" dxfId="0" priority="564">
      <formula>#REF!&gt;=TODAY()</formula>
    </cfRule>
  </conditionalFormatting>
  <conditionalFormatting sqref="FR42:FT42">
    <cfRule type="expression" dxfId="0" priority="565">
      <formula>#REF!&gt;=TODAY()</formula>
    </cfRule>
  </conditionalFormatting>
  <conditionalFormatting sqref="FR42:FT42">
    <cfRule type="expression" dxfId="0" priority="566">
      <formula>#REF!&gt;=TODAY()</formula>
    </cfRule>
  </conditionalFormatting>
  <conditionalFormatting sqref="FR42:FT42">
    <cfRule type="expression" dxfId="0" priority="567">
      <formula>#REF!&gt;=TODAY()</formula>
    </cfRule>
  </conditionalFormatting>
  <conditionalFormatting sqref="FR42:FT42">
    <cfRule type="expression" dxfId="0" priority="568">
      <formula>#REF!&gt;=TODAY()</formula>
    </cfRule>
  </conditionalFormatting>
  <conditionalFormatting sqref="FR42:FT42">
    <cfRule type="expression" dxfId="0" priority="569">
      <formula>#REF!&gt;=TODAY()</formula>
    </cfRule>
  </conditionalFormatting>
  <conditionalFormatting sqref="FR42:FT42">
    <cfRule type="expression" dxfId="0" priority="570">
      <formula>#REF!&gt;=TODAY()</formula>
    </cfRule>
  </conditionalFormatting>
  <conditionalFormatting sqref="FR42:FT42">
    <cfRule type="expression" dxfId="0" priority="571">
      <formula>#REF!&gt;=TODAY()</formula>
    </cfRule>
  </conditionalFormatting>
  <conditionalFormatting sqref="FR42:FT42">
    <cfRule type="expression" dxfId="0" priority="572">
      <formula>#REF!&gt;=TODAY()</formula>
    </cfRule>
  </conditionalFormatting>
  <conditionalFormatting sqref="FR42:FT42">
    <cfRule type="expression" dxfId="0" priority="573">
      <formula>#REF!&gt;=TODAY()</formula>
    </cfRule>
  </conditionalFormatting>
  <conditionalFormatting sqref="FR42:FT42">
    <cfRule type="expression" dxfId="0" priority="574">
      <formula>#REF!&gt;=TODAY()</formula>
    </cfRule>
  </conditionalFormatting>
  <conditionalFormatting sqref="FR42:FT42">
    <cfRule type="expression" dxfId="0" priority="575">
      <formula>#REF!&gt;=TODAY()</formula>
    </cfRule>
  </conditionalFormatting>
  <conditionalFormatting sqref="FR42:FT42">
    <cfRule type="expression" dxfId="0" priority="576">
      <formula>#REF!&gt;=TODAY()</formula>
    </cfRule>
  </conditionalFormatting>
  <conditionalFormatting sqref="FR42:FT42">
    <cfRule type="expression" dxfId="0" priority="577">
      <formula>#REF!&gt;=TODAY()</formula>
    </cfRule>
  </conditionalFormatting>
  <conditionalFormatting sqref="FR42:FT42">
    <cfRule type="expression" dxfId="0" priority="578">
      <formula>#REF!&gt;=TODAY()</formula>
    </cfRule>
  </conditionalFormatting>
  <conditionalFormatting sqref="FR42:FT42">
    <cfRule type="expression" dxfId="0" priority="579">
      <formula>#REF!&gt;=TODAY()</formula>
    </cfRule>
  </conditionalFormatting>
  <conditionalFormatting sqref="FR42:FT42">
    <cfRule type="expression" dxfId="0" priority="580">
      <formula>#REF!&gt;=TODAY()</formula>
    </cfRule>
  </conditionalFormatting>
  <conditionalFormatting sqref="FR42:FT42">
    <cfRule type="expression" dxfId="0" priority="581">
      <formula>#REF!&gt;=TODAY()</formula>
    </cfRule>
  </conditionalFormatting>
  <conditionalFormatting sqref="FR42:FT42">
    <cfRule type="expression" dxfId="0" priority="582">
      <formula>#REF!&gt;=TODAY()</formula>
    </cfRule>
  </conditionalFormatting>
  <conditionalFormatting sqref="FR42:FT42">
    <cfRule type="expression" dxfId="0" priority="583">
      <formula>#REF!&gt;=TODAY()</formula>
    </cfRule>
  </conditionalFormatting>
  <conditionalFormatting sqref="FR42:FT42">
    <cfRule type="expression" dxfId="0" priority="584">
      <formula>#REF!&gt;=TODAY()</formula>
    </cfRule>
  </conditionalFormatting>
  <conditionalFormatting sqref="FR42:FT42">
    <cfRule type="expression" dxfId="0" priority="585">
      <formula>#REF!&gt;=TODAY()</formula>
    </cfRule>
  </conditionalFormatting>
  <conditionalFormatting sqref="FR42:FT42">
    <cfRule type="expression" dxfId="0" priority="586">
      <formula>#REF!&gt;=TODAY()</formula>
    </cfRule>
  </conditionalFormatting>
  <conditionalFormatting sqref="FR42:FT42">
    <cfRule type="expression" dxfId="0" priority="587">
      <formula>#REF!&gt;=TODAY()</formula>
    </cfRule>
  </conditionalFormatting>
  <conditionalFormatting sqref="FR42:FT42">
    <cfRule type="expression" dxfId="0" priority="588">
      <formula>#REF!&gt;=TODAY()</formula>
    </cfRule>
  </conditionalFormatting>
  <conditionalFormatting sqref="FR42:FT42">
    <cfRule type="expression" dxfId="0" priority="589">
      <formula>#REF!&gt;=TODAY()</formula>
    </cfRule>
  </conditionalFormatting>
  <conditionalFormatting sqref="FR42:FT42">
    <cfRule type="expression" dxfId="0" priority="590">
      <formula>#REF!&gt;=TODAY()</formula>
    </cfRule>
  </conditionalFormatting>
  <conditionalFormatting sqref="FR42:FT42">
    <cfRule type="expression" dxfId="0" priority="591">
      <formula>#REF!&gt;=TODAY()</formula>
    </cfRule>
  </conditionalFormatting>
  <conditionalFormatting sqref="FR42:FT42">
    <cfRule type="expression" dxfId="0" priority="592">
      <formula>#REF!&gt;=TODAY()</formula>
    </cfRule>
  </conditionalFormatting>
  <conditionalFormatting sqref="FR5:FT5">
    <cfRule type="expression" dxfId="0" priority="593">
      <formula>#REF!&gt;=TODAY()</formula>
    </cfRule>
  </conditionalFormatting>
  <conditionalFormatting sqref="FR5:FT5">
    <cfRule type="expression" dxfId="0" priority="594">
      <formula>#REF!&gt;=TODAY()</formula>
    </cfRule>
  </conditionalFormatting>
  <conditionalFormatting sqref="FR5:FT5">
    <cfRule type="expression" dxfId="0" priority="595">
      <formula>#REF!&gt;=TODAY()</formula>
    </cfRule>
  </conditionalFormatting>
  <conditionalFormatting sqref="FR5:FT5">
    <cfRule type="expression" dxfId="0" priority="596">
      <formula>#REF!&gt;=TODAY()</formula>
    </cfRule>
  </conditionalFormatting>
  <conditionalFormatting sqref="FR5:FT5">
    <cfRule type="expression" dxfId="0" priority="597">
      <formula>#REF!&gt;=TODAY()</formula>
    </cfRule>
  </conditionalFormatting>
  <conditionalFormatting sqref="FR5:FT5">
    <cfRule type="expression" dxfId="0" priority="598">
      <formula>#REF!&gt;=TODAY()</formula>
    </cfRule>
  </conditionalFormatting>
  <conditionalFormatting sqref="FR5:FT5">
    <cfRule type="expression" dxfId="0" priority="599">
      <formula>#REF!&gt;=TODAY()</formula>
    </cfRule>
  </conditionalFormatting>
  <conditionalFormatting sqref="FR5:FT5">
    <cfRule type="expression" dxfId="0" priority="600">
      <formula>#REF!&gt;=TODAY()</formula>
    </cfRule>
  </conditionalFormatting>
  <conditionalFormatting sqref="FR5:FT5">
    <cfRule type="expression" dxfId="0" priority="601">
      <formula>#REF!&gt;=TODAY()</formula>
    </cfRule>
  </conditionalFormatting>
  <conditionalFormatting sqref="FR5:FT5">
    <cfRule type="expression" dxfId="0" priority="602">
      <formula>#REF!&gt;=TODAY()</formula>
    </cfRule>
  </conditionalFormatting>
  <conditionalFormatting sqref="FR5:FT5">
    <cfRule type="expression" dxfId="0" priority="603">
      <formula>#REF!&gt;=TODAY()</formula>
    </cfRule>
  </conditionalFormatting>
  <conditionalFormatting sqref="FR5:FT5">
    <cfRule type="expression" dxfId="0" priority="604">
      <formula>#REF!&gt;=TODAY()</formula>
    </cfRule>
  </conditionalFormatting>
  <conditionalFormatting sqref="FR5:FT5">
    <cfRule type="expression" dxfId="0" priority="605">
      <formula>#REF!&gt;=TODAY()</formula>
    </cfRule>
  </conditionalFormatting>
  <conditionalFormatting sqref="FR5:FT5">
    <cfRule type="expression" dxfId="0" priority="606">
      <formula>#REF!&gt;=TODAY()</formula>
    </cfRule>
  </conditionalFormatting>
  <conditionalFormatting sqref="FR5:FT5">
    <cfRule type="expression" dxfId="0" priority="607">
      <formula>#REF!&gt;=TODAY()</formula>
    </cfRule>
  </conditionalFormatting>
  <conditionalFormatting sqref="FR5:FT5">
    <cfRule type="expression" dxfId="0" priority="608">
      <formula>#REF!&gt;=TODAY()</formula>
    </cfRule>
  </conditionalFormatting>
  <conditionalFormatting sqref="FR5:FT5">
    <cfRule type="expression" dxfId="0" priority="609">
      <formula>#REF!&gt;=TODAY()</formula>
    </cfRule>
  </conditionalFormatting>
  <conditionalFormatting sqref="FR5:FT5">
    <cfRule type="expression" dxfId="0" priority="610">
      <formula>#REF!&gt;=TODAY()</formula>
    </cfRule>
  </conditionalFormatting>
  <conditionalFormatting sqref="FR5:FT5">
    <cfRule type="expression" dxfId="0" priority="611">
      <formula>#REF!&gt;=TODAY()</formula>
    </cfRule>
  </conditionalFormatting>
  <conditionalFormatting sqref="FR5:FT5">
    <cfRule type="expression" dxfId="0" priority="612">
      <formula>#REF!&gt;=TODAY()</formula>
    </cfRule>
  </conditionalFormatting>
  <conditionalFormatting sqref="FR6:FT6">
    <cfRule type="expression" dxfId="0" priority="613">
      <formula>#REF!&gt;=TODAY()</formula>
    </cfRule>
  </conditionalFormatting>
  <conditionalFormatting sqref="FR6:FT6">
    <cfRule type="expression" dxfId="0" priority="614">
      <formula>#REF!&gt;=TODAY()</formula>
    </cfRule>
  </conditionalFormatting>
  <conditionalFormatting sqref="FR6:FT6">
    <cfRule type="expression" dxfId="0" priority="615">
      <formula>#REF!&gt;=TODAY()</formula>
    </cfRule>
  </conditionalFormatting>
  <conditionalFormatting sqref="FR6:FT6">
    <cfRule type="expression" dxfId="0" priority="616">
      <formula>#REF!&gt;=TODAY()</formula>
    </cfRule>
  </conditionalFormatting>
  <conditionalFormatting sqref="FR6:FT6">
    <cfRule type="expression" dxfId="0" priority="617">
      <formula>#REF!&gt;=TODAY()</formula>
    </cfRule>
  </conditionalFormatting>
  <conditionalFormatting sqref="FR6:FT6">
    <cfRule type="expression" dxfId="0" priority="618">
      <formula>#REF!&gt;=TODAY()</formula>
    </cfRule>
  </conditionalFormatting>
  <conditionalFormatting sqref="FR6:FT6">
    <cfRule type="expression" dxfId="0" priority="619">
      <formula>#REF!&gt;=TODAY()</formula>
    </cfRule>
  </conditionalFormatting>
  <conditionalFormatting sqref="FR6:FT6">
    <cfRule type="expression" dxfId="0" priority="620">
      <formula>#REF!&gt;=TODAY()</formula>
    </cfRule>
  </conditionalFormatting>
  <conditionalFormatting sqref="FR38:FT38">
    <cfRule type="expression" dxfId="0" priority="621">
      <formula>#REF!&gt;=TODAY()</formula>
    </cfRule>
  </conditionalFormatting>
  <conditionalFormatting sqref="FR38:FT38">
    <cfRule type="expression" dxfId="0" priority="622">
      <formula>#REF!&gt;=TODAY()</formula>
    </cfRule>
  </conditionalFormatting>
  <conditionalFormatting sqref="FR38:FT38">
    <cfRule type="expression" dxfId="0" priority="623">
      <formula>#REF!&gt;=TODAY()</formula>
    </cfRule>
  </conditionalFormatting>
  <conditionalFormatting sqref="FR38:FT38">
    <cfRule type="expression" dxfId="0" priority="624">
      <formula>#REF!&gt;=TODAY()</formula>
    </cfRule>
  </conditionalFormatting>
  <conditionalFormatting sqref="FR38:FT38">
    <cfRule type="expression" dxfId="0" priority="625">
      <formula>#REF!&gt;=TODAY()</formula>
    </cfRule>
  </conditionalFormatting>
  <conditionalFormatting sqref="FR38:FT38">
    <cfRule type="expression" dxfId="0" priority="626">
      <formula>#REF!&gt;=TODAY()</formula>
    </cfRule>
  </conditionalFormatting>
  <conditionalFormatting sqref="FR38:FT38">
    <cfRule type="expression" dxfId="0" priority="627">
      <formula>#REF!&gt;=TODAY()</formula>
    </cfRule>
  </conditionalFormatting>
  <conditionalFormatting sqref="FR38:FT38">
    <cfRule type="expression" dxfId="0" priority="628">
      <formula>#REF!&gt;=TODAY()</formula>
    </cfRule>
  </conditionalFormatting>
  <conditionalFormatting sqref="FR38:FT38">
    <cfRule type="expression" dxfId="0" priority="629">
      <formula>#REF!&gt;=TODAY()</formula>
    </cfRule>
  </conditionalFormatting>
  <conditionalFormatting sqref="FR38:FT38">
    <cfRule type="expression" dxfId="0" priority="630">
      <formula>#REF!&gt;=TODAY()</formula>
    </cfRule>
  </conditionalFormatting>
  <conditionalFormatting sqref="FR38:FT38">
    <cfRule type="expression" dxfId="0" priority="631">
      <formula>#REF!&gt;=TODAY()</formula>
    </cfRule>
  </conditionalFormatting>
  <conditionalFormatting sqref="FR38:FT38">
    <cfRule type="expression" dxfId="0" priority="632">
      <formula>#REF!&gt;=TODAY()</formula>
    </cfRule>
  </conditionalFormatting>
  <conditionalFormatting sqref="FR38:FT38">
    <cfRule type="expression" dxfId="0" priority="633">
      <formula>#REF!&gt;=TODAY()</formula>
    </cfRule>
  </conditionalFormatting>
  <conditionalFormatting sqref="FR38:FT38">
    <cfRule type="expression" dxfId="0" priority="634">
      <formula>#REF!&gt;=TODAY()</formula>
    </cfRule>
  </conditionalFormatting>
  <conditionalFormatting sqref="FR38:FT38">
    <cfRule type="expression" dxfId="0" priority="635">
      <formula>#REF!&gt;=TODAY()</formula>
    </cfRule>
  </conditionalFormatting>
  <conditionalFormatting sqref="FR38:FT38">
    <cfRule type="expression" dxfId="0" priority="636">
      <formula>#REF!&gt;=TODAY()</formula>
    </cfRule>
  </conditionalFormatting>
  <conditionalFormatting sqref="FR38:FT38">
    <cfRule type="expression" dxfId="0" priority="637">
      <formula>#REF!&gt;=TODAY()</formula>
    </cfRule>
  </conditionalFormatting>
  <conditionalFormatting sqref="FR38:FT38">
    <cfRule type="expression" dxfId="0" priority="638">
      <formula>#REF!&gt;=TODAY()</formula>
    </cfRule>
  </conditionalFormatting>
  <conditionalFormatting sqref="FR38:FT38">
    <cfRule type="expression" dxfId="0" priority="639">
      <formula>#REF!&gt;=TODAY()</formula>
    </cfRule>
  </conditionalFormatting>
  <conditionalFormatting sqref="FR38:FT38">
    <cfRule type="expression" dxfId="0" priority="640">
      <formula>#REF!&gt;=TODAY()</formula>
    </cfRule>
  </conditionalFormatting>
  <conditionalFormatting sqref="FR38:FT38">
    <cfRule type="expression" dxfId="0" priority="641">
      <formula>#REF!&gt;=TODAY()</formula>
    </cfRule>
  </conditionalFormatting>
  <conditionalFormatting sqref="FR38:FT38">
    <cfRule type="expression" dxfId="0" priority="642">
      <formula>#REF!&gt;=TODAY()</formula>
    </cfRule>
  </conditionalFormatting>
  <conditionalFormatting sqref="FR38:FT38">
    <cfRule type="expression" dxfId="0" priority="643">
      <formula>#REF!&gt;=TODAY()</formula>
    </cfRule>
  </conditionalFormatting>
  <conditionalFormatting sqref="FR38:FT38">
    <cfRule type="expression" dxfId="0" priority="644">
      <formula>#REF!&gt;=TODAY()</formula>
    </cfRule>
  </conditionalFormatting>
  <conditionalFormatting sqref="FR38:FT38">
    <cfRule type="expression" dxfId="0" priority="645">
      <formula>#REF!&gt;=TODAY()</formula>
    </cfRule>
  </conditionalFormatting>
  <conditionalFormatting sqref="FR38:FT38">
    <cfRule type="expression" dxfId="0" priority="646">
      <formula>#REF!&gt;=TODAY()</formula>
    </cfRule>
  </conditionalFormatting>
  <conditionalFormatting sqref="FR38:FT38">
    <cfRule type="expression" dxfId="0" priority="647">
      <formula>#REF!&gt;=TODAY()</formula>
    </cfRule>
  </conditionalFormatting>
  <conditionalFormatting sqref="FR38:FT38">
    <cfRule type="expression" dxfId="0" priority="648">
      <formula>#REF!&gt;=TODAY()</formula>
    </cfRule>
  </conditionalFormatting>
  <conditionalFormatting sqref="FR45:FT45">
    <cfRule type="expression" dxfId="0" priority="649">
      <formula>#REF!&gt;=TODAY()</formula>
    </cfRule>
  </conditionalFormatting>
  <conditionalFormatting sqref="FR45:FT45">
    <cfRule type="expression" dxfId="0" priority="650">
      <formula>#REF!&gt;=TODAY()</formula>
    </cfRule>
  </conditionalFormatting>
  <conditionalFormatting sqref="FR45:FT45">
    <cfRule type="expression" dxfId="0" priority="651">
      <formula>#REF!&gt;=TODAY()</formula>
    </cfRule>
  </conditionalFormatting>
  <conditionalFormatting sqref="FR45:FT45">
    <cfRule type="expression" dxfId="0" priority="652">
      <formula>#REF!&gt;=TODAY()</formula>
    </cfRule>
  </conditionalFormatting>
  <conditionalFormatting sqref="FR45:FT45">
    <cfRule type="expression" dxfId="0" priority="653">
      <formula>#REF!&gt;=TODAY()</formula>
    </cfRule>
  </conditionalFormatting>
  <conditionalFormatting sqref="FR45:FT45">
    <cfRule type="expression" dxfId="0" priority="654">
      <formula>#REF!&gt;=TODAY()</formula>
    </cfRule>
  </conditionalFormatting>
  <conditionalFormatting sqref="FR45:FT45">
    <cfRule type="expression" dxfId="0" priority="655">
      <formula>#REF!&gt;=TODAY()</formula>
    </cfRule>
  </conditionalFormatting>
  <conditionalFormatting sqref="FR45:FT45">
    <cfRule type="expression" dxfId="0" priority="656">
      <formula>#REF!&gt;=TODAY()</formula>
    </cfRule>
  </conditionalFormatting>
  <conditionalFormatting sqref="FR45:FT45">
    <cfRule type="expression" dxfId="0" priority="657">
      <formula>#REF!&gt;=TODAY()</formula>
    </cfRule>
  </conditionalFormatting>
  <conditionalFormatting sqref="FR45:FT45">
    <cfRule type="expression" dxfId="0" priority="658">
      <formula>#REF!&gt;=TODAY()</formula>
    </cfRule>
  </conditionalFormatting>
  <conditionalFormatting sqref="FR45:FT45">
    <cfRule type="expression" dxfId="0" priority="659">
      <formula>#REF!&gt;=TODAY()</formula>
    </cfRule>
  </conditionalFormatting>
  <conditionalFormatting sqref="FR45:FT45">
    <cfRule type="expression" dxfId="0" priority="660">
      <formula>#REF!&gt;=TODAY()</formula>
    </cfRule>
  </conditionalFormatting>
  <conditionalFormatting sqref="FR45:FT45">
    <cfRule type="expression" dxfId="0" priority="661">
      <formula>#REF!&gt;=TODAY()</formula>
    </cfRule>
  </conditionalFormatting>
  <conditionalFormatting sqref="FR45:FT45">
    <cfRule type="expression" dxfId="0" priority="662">
      <formula>#REF!&gt;=TODAY()</formula>
    </cfRule>
  </conditionalFormatting>
  <conditionalFormatting sqref="FR45:FT45">
    <cfRule type="expression" dxfId="0" priority="663">
      <formula>#REF!&gt;=TODAY()</formula>
    </cfRule>
  </conditionalFormatting>
  <conditionalFormatting sqref="FR45:FT45">
    <cfRule type="expression" dxfId="0" priority="664">
      <formula>#REF!&gt;=TODAY()</formula>
    </cfRule>
  </conditionalFormatting>
  <conditionalFormatting sqref="FR45:FT45">
    <cfRule type="expression" dxfId="0" priority="665">
      <formula>#REF!&gt;=TODAY()</formula>
    </cfRule>
  </conditionalFormatting>
  <conditionalFormatting sqref="FR45:FT45">
    <cfRule type="expression" dxfId="0" priority="666">
      <formula>#REF!&gt;=TODAY()</formula>
    </cfRule>
  </conditionalFormatting>
  <conditionalFormatting sqref="FR45:FT45">
    <cfRule type="expression" dxfId="0" priority="667">
      <formula>#REF!&gt;=TODAY()</formula>
    </cfRule>
  </conditionalFormatting>
  <conditionalFormatting sqref="FR45:FT45">
    <cfRule type="expression" dxfId="0" priority="668">
      <formula>#REF!&gt;=TODAY()</formula>
    </cfRule>
  </conditionalFormatting>
  <conditionalFormatting sqref="FR45:FT45">
    <cfRule type="expression" dxfId="0" priority="669">
      <formula>#REF!&gt;=TODAY()</formula>
    </cfRule>
  </conditionalFormatting>
  <conditionalFormatting sqref="FR45:FT45">
    <cfRule type="expression" dxfId="0" priority="670">
      <formula>#REF!&gt;=TODAY()</formula>
    </cfRule>
  </conditionalFormatting>
  <conditionalFormatting sqref="FR45:FT45">
    <cfRule type="expression" dxfId="0" priority="671">
      <formula>#REF!&gt;=TODAY()</formula>
    </cfRule>
  </conditionalFormatting>
  <conditionalFormatting sqref="FR45:FT45">
    <cfRule type="expression" dxfId="0" priority="672">
      <formula>#REF!&gt;=TODAY()</formula>
    </cfRule>
  </conditionalFormatting>
  <conditionalFormatting sqref="FU5:HS5">
    <cfRule type="expression" dxfId="0" priority="673">
      <formula>#REF!&gt;=TODAY()</formula>
    </cfRule>
  </conditionalFormatting>
  <conditionalFormatting sqref="FU5:HS5">
    <cfRule type="expression" dxfId="0" priority="674">
      <formula>#REF!&gt;=TODAY()</formula>
    </cfRule>
  </conditionalFormatting>
  <conditionalFormatting sqref="FU5:HS5">
    <cfRule type="expression" dxfId="0" priority="675">
      <formula>#REF!&gt;=TODAY()</formula>
    </cfRule>
  </conditionalFormatting>
  <conditionalFormatting sqref="FU5:HS5">
    <cfRule type="expression" dxfId="0" priority="676">
      <formula>#REF!&gt;=TODAY()</formula>
    </cfRule>
  </conditionalFormatting>
  <conditionalFormatting sqref="FU6:HS6">
    <cfRule type="expression" dxfId="0" priority="677">
      <formula>#REF!&gt;=TODAY()</formula>
    </cfRule>
  </conditionalFormatting>
  <conditionalFormatting sqref="FU6:HS6">
    <cfRule type="expression" dxfId="0" priority="678">
      <formula>#REF!&gt;=TODAY()</formula>
    </cfRule>
  </conditionalFormatting>
  <conditionalFormatting sqref="FU6:HS6">
    <cfRule type="expression" dxfId="0" priority="679">
      <formula>#REF!&gt;=TODAY()</formula>
    </cfRule>
  </conditionalFormatting>
  <conditionalFormatting sqref="FU6:HS6">
    <cfRule type="expression" dxfId="0" priority="680">
      <formula>#REF!&gt;=TODAY()</formula>
    </cfRule>
  </conditionalFormatting>
  <conditionalFormatting sqref="FU6:HS6">
    <cfRule type="expression" dxfId="0" priority="681">
      <formula>#REF!&gt;=TODAY()</formula>
    </cfRule>
  </conditionalFormatting>
  <conditionalFormatting sqref="FU6:HS6">
    <cfRule type="expression" dxfId="0" priority="682">
      <formula>#REF!&gt;=TODAY()</formula>
    </cfRule>
  </conditionalFormatting>
  <conditionalFormatting sqref="FU6:HS6">
    <cfRule type="expression" dxfId="0" priority="683">
      <formula>#REF!&gt;=TODAY()</formula>
    </cfRule>
  </conditionalFormatting>
  <conditionalFormatting sqref="FU6:HS6">
    <cfRule type="expression" dxfId="0" priority="684">
      <formula>#REF!&gt;=TODAY()</formula>
    </cfRule>
  </conditionalFormatting>
  <conditionalFormatting sqref="FU6:HS6">
    <cfRule type="expression" dxfId="0" priority="685">
      <formula>#REF!&gt;=TODAY()</formula>
    </cfRule>
  </conditionalFormatting>
  <conditionalFormatting sqref="FU6:HS6">
    <cfRule type="expression" dxfId="0" priority="686">
      <formula>#REF!&gt;=TODAY()</formula>
    </cfRule>
  </conditionalFormatting>
  <conditionalFormatting sqref="FU38:HS38">
    <cfRule type="expression" dxfId="0" priority="687">
      <formula>#REF!&gt;=TODAY()</formula>
    </cfRule>
  </conditionalFormatting>
  <conditionalFormatting sqref="FU38:HS38">
    <cfRule type="expression" dxfId="0" priority="688">
      <formula>#REF!&gt;=TODAY()</formula>
    </cfRule>
  </conditionalFormatting>
  <conditionalFormatting sqref="FU38:HS38">
    <cfRule type="expression" dxfId="0" priority="689">
      <formula>#REF!&gt;=TODAY()</formula>
    </cfRule>
  </conditionalFormatting>
  <conditionalFormatting sqref="FU38:HS38">
    <cfRule type="expression" dxfId="0" priority="690">
      <formula>#REF!&gt;=TODAY()</formula>
    </cfRule>
  </conditionalFormatting>
  <conditionalFormatting sqref="FU38:HS38">
    <cfRule type="expression" dxfId="0" priority="691">
      <formula>#REF!&gt;=TODAY()</formula>
    </cfRule>
  </conditionalFormatting>
  <conditionalFormatting sqref="FU38:HS38">
    <cfRule type="expression" dxfId="0" priority="692">
      <formula>#REF!&gt;=TODAY()</formula>
    </cfRule>
  </conditionalFormatting>
  <conditionalFormatting sqref="FU38:HS38">
    <cfRule type="expression" dxfId="0" priority="693">
      <formula>#REF!&gt;=TODAY()</formula>
    </cfRule>
  </conditionalFormatting>
  <conditionalFormatting sqref="FU38:HS38">
    <cfRule type="expression" dxfId="0" priority="694">
      <formula>#REF!&gt;=TODAY()</formula>
    </cfRule>
  </conditionalFormatting>
  <conditionalFormatting sqref="FU38:HS38">
    <cfRule type="expression" dxfId="0" priority="695">
      <formula>#REF!&gt;=TODAY()</formula>
    </cfRule>
  </conditionalFormatting>
  <conditionalFormatting sqref="FU38:HS38">
    <cfRule type="expression" dxfId="0" priority="696">
      <formula>#REF!&gt;=TODAY()</formula>
    </cfRule>
  </conditionalFormatting>
  <conditionalFormatting sqref="FU38:HS38">
    <cfRule type="expression" dxfId="0" priority="697">
      <formula>#REF!&gt;=TODAY()</formula>
    </cfRule>
  </conditionalFormatting>
  <conditionalFormatting sqref="FU38:HS38">
    <cfRule type="expression" dxfId="0" priority="698">
      <formula>#REF!&gt;=TODAY()</formula>
    </cfRule>
  </conditionalFormatting>
  <conditionalFormatting sqref="FU38:HS38">
    <cfRule type="expression" dxfId="0" priority="699">
      <formula>#REF!&gt;=TODAY()</formula>
    </cfRule>
  </conditionalFormatting>
  <conditionalFormatting sqref="FU38:HS38">
    <cfRule type="expression" dxfId="0" priority="700">
      <formula>#REF!&gt;=TODAY()</formula>
    </cfRule>
  </conditionalFormatting>
  <conditionalFormatting sqref="FU45:HS45">
    <cfRule type="expression" dxfId="0" priority="701">
      <formula>#REF!&gt;=TODAY()</formula>
    </cfRule>
  </conditionalFormatting>
  <conditionalFormatting sqref="FU45:HS45">
    <cfRule type="expression" dxfId="0" priority="702">
      <formula>#REF!&gt;=TODAY()</formula>
    </cfRule>
  </conditionalFormatting>
  <conditionalFormatting sqref="FU45:HS45">
    <cfRule type="expression" dxfId="0" priority="703">
      <formula>#REF!&gt;=TODAY()</formula>
    </cfRule>
  </conditionalFormatting>
  <conditionalFormatting sqref="FU45:HS45">
    <cfRule type="expression" dxfId="0" priority="704">
      <formula>#REF!&gt;=TODAY()</formula>
    </cfRule>
  </conditionalFormatting>
  <conditionalFormatting sqref="FU45:HS45">
    <cfRule type="expression" dxfId="0" priority="705">
      <formula>#REF!&gt;=TODAY()</formula>
    </cfRule>
  </conditionalFormatting>
  <conditionalFormatting sqref="FU45:HS45">
    <cfRule type="expression" dxfId="0" priority="706">
      <formula>#REF!&gt;=TODAY()</formula>
    </cfRule>
  </conditionalFormatting>
  <conditionalFormatting sqref="FU45:HS45">
    <cfRule type="expression" dxfId="0" priority="707">
      <formula>#REF!&gt;=TODAY()</formula>
    </cfRule>
  </conditionalFormatting>
  <conditionalFormatting sqref="FU45:HS45">
    <cfRule type="expression" dxfId="0" priority="708">
      <formula>#REF!&gt;=TODAY()</formula>
    </cfRule>
  </conditionalFormatting>
  <conditionalFormatting sqref="FU45:HS45">
    <cfRule type="expression" dxfId="0" priority="709">
      <formula>#REF!&gt;=TODAY()</formula>
    </cfRule>
  </conditionalFormatting>
  <conditionalFormatting sqref="FU45:HS45">
    <cfRule type="expression" dxfId="0" priority="710">
      <formula>#REF!&gt;=TODAY()</formula>
    </cfRule>
  </conditionalFormatting>
  <conditionalFormatting sqref="FU45:HS45">
    <cfRule type="expression" dxfId="0" priority="711">
      <formula>#REF!&gt;=TODAY()</formula>
    </cfRule>
  </conditionalFormatting>
  <conditionalFormatting sqref="FU45:HS45">
    <cfRule type="expression" dxfId="0" priority="712">
      <formula>#REF!&gt;=TODAY()</formula>
    </cfRule>
  </conditionalFormatting>
  <conditionalFormatting sqref="FU45:HS45">
    <cfRule type="expression" dxfId="0" priority="713">
      <formula>#REF!&gt;=TODAY()</formula>
    </cfRule>
  </conditionalFormatting>
  <conditionalFormatting sqref="FU45:HS45">
    <cfRule type="expression" dxfId="0" priority="714">
      <formula>#REF!&gt;=TODAY()</formula>
    </cfRule>
  </conditionalFormatting>
  <conditionalFormatting sqref="FU45:HS45">
    <cfRule type="expression" dxfId="0" priority="715">
      <formula>#REF!&gt;=TODAY()</formula>
    </cfRule>
  </conditionalFormatting>
  <conditionalFormatting sqref="FU45:HS45">
    <cfRule type="expression" dxfId="0" priority="716">
      <formula>#REF!&gt;=TODAY()</formula>
    </cfRule>
  </conditionalFormatting>
  <conditionalFormatting sqref="FU45:HS45">
    <cfRule type="expression" dxfId="0" priority="717">
      <formula>#REF!&gt;=TODAY()</formula>
    </cfRule>
  </conditionalFormatting>
  <conditionalFormatting sqref="FU45:HS45">
    <cfRule type="expression" dxfId="0" priority="718">
      <formula>#REF!&gt;=TODAY()</formula>
    </cfRule>
  </conditionalFormatting>
  <conditionalFormatting sqref="FU42:HS42">
    <cfRule type="expression" dxfId="0" priority="719">
      <formula>#REF!&gt;=TODAY()</formula>
    </cfRule>
  </conditionalFormatting>
  <conditionalFormatting sqref="FU42:HS42">
    <cfRule type="expression" dxfId="0" priority="720">
      <formula>#REF!&gt;=TODAY()</formula>
    </cfRule>
  </conditionalFormatting>
  <conditionalFormatting sqref="FU42:HS42">
    <cfRule type="expression" dxfId="0" priority="721">
      <formula>#REF!&gt;=TODAY()</formula>
    </cfRule>
  </conditionalFormatting>
  <conditionalFormatting sqref="FU42:HS42">
    <cfRule type="expression" dxfId="0" priority="722">
      <formula>#REF!&gt;=TODAY()</formula>
    </cfRule>
  </conditionalFormatting>
  <conditionalFormatting sqref="FU42:HS42">
    <cfRule type="expression" dxfId="0" priority="723">
      <formula>#REF!&gt;=TODAY()</formula>
    </cfRule>
  </conditionalFormatting>
  <conditionalFormatting sqref="FU42:HS42">
    <cfRule type="expression" dxfId="0" priority="724">
      <formula>#REF!&gt;=TODAY()</formula>
    </cfRule>
  </conditionalFormatting>
  <conditionalFormatting sqref="FU42:HS42">
    <cfRule type="expression" dxfId="0" priority="725">
      <formula>#REF!&gt;=TODAY()</formula>
    </cfRule>
  </conditionalFormatting>
  <conditionalFormatting sqref="FU42:HS42">
    <cfRule type="expression" dxfId="0" priority="726">
      <formula>#REF!&gt;=TODAY()</formula>
    </cfRule>
  </conditionalFormatting>
  <conditionalFormatting sqref="FU42:HS42">
    <cfRule type="expression" dxfId="0" priority="727">
      <formula>#REF!&gt;=TODAY()</formula>
    </cfRule>
  </conditionalFormatting>
  <conditionalFormatting sqref="FU42:HS42">
    <cfRule type="expression" dxfId="0" priority="728">
      <formula>#REF!&gt;=TODAY()</formula>
    </cfRule>
  </conditionalFormatting>
  <conditionalFormatting sqref="FU42:HS42">
    <cfRule type="expression" dxfId="0" priority="729">
      <formula>#REF!&gt;=TODAY()</formula>
    </cfRule>
  </conditionalFormatting>
  <conditionalFormatting sqref="FU42:HS42">
    <cfRule type="expression" dxfId="0" priority="730">
      <formula>#REF!&gt;=TODAY()</formula>
    </cfRule>
  </conditionalFormatting>
  <conditionalFormatting sqref="FU42:HS42">
    <cfRule type="expression" dxfId="0" priority="731">
      <formula>#REF!&gt;=TODAY()</formula>
    </cfRule>
  </conditionalFormatting>
  <conditionalFormatting sqref="FU42:HS42">
    <cfRule type="expression" dxfId="0" priority="732">
      <formula>#REF!&gt;=TODAY()</formula>
    </cfRule>
  </conditionalFormatting>
  <conditionalFormatting sqref="FU42:HS42">
    <cfRule type="expression" dxfId="0" priority="733">
      <formula>#REF!&gt;=TODAY()</formula>
    </cfRule>
  </conditionalFormatting>
  <conditionalFormatting sqref="FU42:HS42">
    <cfRule type="expression" dxfId="0" priority="734">
      <formula>#REF!&gt;=TODAY()</formula>
    </cfRule>
  </conditionalFormatting>
  <conditionalFormatting sqref="FU42:HS42">
    <cfRule type="expression" dxfId="0" priority="735">
      <formula>#REF!&gt;=TODAY()</formula>
    </cfRule>
  </conditionalFormatting>
  <conditionalFormatting sqref="FU42:HS42">
    <cfRule type="expression" dxfId="0" priority="736">
      <formula>#REF!&gt;=TODAY()</formula>
    </cfRule>
  </conditionalFormatting>
  <conditionalFormatting sqref="FU42:HS42">
    <cfRule type="expression" dxfId="0" priority="737">
      <formula>#REF!&gt;=TODAY()</formula>
    </cfRule>
  </conditionalFormatting>
  <conditionalFormatting sqref="FU42:HS42">
    <cfRule type="expression" dxfId="0" priority="738">
      <formula>#REF!&gt;=TODAY()</formula>
    </cfRule>
  </conditionalFormatting>
  <conditionalFormatting sqref="FU42:HS42">
    <cfRule type="expression" dxfId="0" priority="739">
      <formula>#REF!&gt;=TODAY()</formula>
    </cfRule>
  </conditionalFormatting>
  <conditionalFormatting sqref="FU42:HS42">
    <cfRule type="expression" dxfId="0" priority="740">
      <formula>#REF!&gt;=TODAY()</formula>
    </cfRule>
  </conditionalFormatting>
  <conditionalFormatting sqref="FU42:HS42">
    <cfRule type="expression" dxfId="0" priority="741">
      <formula>#REF!&gt;=TODAY()</formula>
    </cfRule>
  </conditionalFormatting>
  <conditionalFormatting sqref="FU42:HS42">
    <cfRule type="expression" dxfId="0" priority="742">
      <formula>#REF!&gt;=TODAY()</formula>
    </cfRule>
  </conditionalFormatting>
  <conditionalFormatting sqref="FU42:HS42">
    <cfRule type="expression" dxfId="0" priority="743">
      <formula>#REF!&gt;=TODAY()</formula>
    </cfRule>
  </conditionalFormatting>
  <conditionalFormatting sqref="FU42:HS42">
    <cfRule type="expression" dxfId="0" priority="744">
      <formula>#REF!&gt;=TODAY()</formula>
    </cfRule>
  </conditionalFormatting>
  <conditionalFormatting sqref="FU42:HS42">
    <cfRule type="expression" dxfId="0" priority="745">
      <formula>#REF!&gt;=TODAY()</formula>
    </cfRule>
  </conditionalFormatting>
  <conditionalFormatting sqref="FU42:HS42">
    <cfRule type="expression" dxfId="0" priority="746">
      <formula>#REF!&gt;=TODAY()</formula>
    </cfRule>
  </conditionalFormatting>
  <conditionalFormatting sqref="FU42:HS42">
    <cfRule type="expression" dxfId="0" priority="747">
      <formula>#REF!&gt;=TODAY()</formula>
    </cfRule>
  </conditionalFormatting>
  <conditionalFormatting sqref="FU42:HS42">
    <cfRule type="expression" dxfId="0" priority="748">
      <formula>#REF!&gt;=TODAY()</formula>
    </cfRule>
  </conditionalFormatting>
  <conditionalFormatting sqref="FU42:HS42">
    <cfRule type="expression" dxfId="0" priority="749">
      <formula>#REF!&gt;=TODAY()</formula>
    </cfRule>
  </conditionalFormatting>
  <conditionalFormatting sqref="FU42:HS42">
    <cfRule type="expression" dxfId="0" priority="750">
      <formula>#REF!&gt;=TODAY()</formula>
    </cfRule>
  </conditionalFormatting>
  <conditionalFormatting sqref="FU42:HS42">
    <cfRule type="expression" dxfId="0" priority="751">
      <formula>#REF!&gt;=TODAY()</formula>
    </cfRule>
  </conditionalFormatting>
  <conditionalFormatting sqref="FU42:HS42">
    <cfRule type="expression" dxfId="0" priority="752">
      <formula>#REF!&gt;=TODAY()</formula>
    </cfRule>
  </conditionalFormatting>
  <conditionalFormatting sqref="FU42:HS42">
    <cfRule type="expression" dxfId="0" priority="753">
      <formula>#REF!&gt;=TODAY()</formula>
    </cfRule>
  </conditionalFormatting>
  <conditionalFormatting sqref="FU42:HS42">
    <cfRule type="expression" dxfId="0" priority="754">
      <formula>#REF!&gt;=TODAY()</formula>
    </cfRule>
  </conditionalFormatting>
  <conditionalFormatting sqref="FU42:HS42">
    <cfRule type="expression" dxfId="0" priority="755">
      <formula>#REF!&gt;=TODAY()</formula>
    </cfRule>
  </conditionalFormatting>
  <conditionalFormatting sqref="FU42:HS42">
    <cfRule type="expression" dxfId="0" priority="756">
      <formula>#REF!&gt;=TODAY()</formula>
    </cfRule>
  </conditionalFormatting>
  <conditionalFormatting sqref="FU42:HS42">
    <cfRule type="expression" dxfId="0" priority="757">
      <formula>#REF!&gt;=TODAY()</formula>
    </cfRule>
  </conditionalFormatting>
  <conditionalFormatting sqref="FU42:HS42">
    <cfRule type="expression" dxfId="0" priority="758">
      <formula>#REF!&gt;=TODAY()</formula>
    </cfRule>
  </conditionalFormatting>
  <conditionalFormatting sqref="FU42:HS42">
    <cfRule type="expression" dxfId="0" priority="759">
      <formula>#REF!&gt;=TODAY()</formula>
    </cfRule>
  </conditionalFormatting>
  <conditionalFormatting sqref="FU42:HS42">
    <cfRule type="expression" dxfId="0" priority="760">
      <formula>#REF!&gt;=TODAY()</formula>
    </cfRule>
  </conditionalFormatting>
  <conditionalFormatting sqref="FU5:HS5">
    <cfRule type="expression" dxfId="0" priority="761">
      <formula>#REF!&gt;=TODAY()</formula>
    </cfRule>
  </conditionalFormatting>
  <conditionalFormatting sqref="FU5:HS5">
    <cfRule type="expression" dxfId="0" priority="762">
      <formula>#REF!&gt;=TODAY()</formula>
    </cfRule>
  </conditionalFormatting>
  <conditionalFormatting sqref="FU5:HS5">
    <cfRule type="expression" dxfId="0" priority="763">
      <formula>#REF!&gt;=TODAY()</formula>
    </cfRule>
  </conditionalFormatting>
  <conditionalFormatting sqref="FU5:HS5">
    <cfRule type="expression" dxfId="0" priority="764">
      <formula>#REF!&gt;=TODAY()</formula>
    </cfRule>
  </conditionalFormatting>
  <conditionalFormatting sqref="FU5:HS5">
    <cfRule type="expression" dxfId="0" priority="765">
      <formula>#REF!&gt;=TODAY()</formula>
    </cfRule>
  </conditionalFormatting>
  <conditionalFormatting sqref="FU5:HS5">
    <cfRule type="expression" dxfId="0" priority="766">
      <formula>#REF!&gt;=TODAY()</formula>
    </cfRule>
  </conditionalFormatting>
  <conditionalFormatting sqref="FU5:HS5">
    <cfRule type="expression" dxfId="0" priority="767">
      <formula>#REF!&gt;=TODAY()</formula>
    </cfRule>
  </conditionalFormatting>
  <conditionalFormatting sqref="FU5:HS5">
    <cfRule type="expression" dxfId="0" priority="768">
      <formula>#REF!&gt;=TODAY()</formula>
    </cfRule>
  </conditionalFormatting>
  <conditionalFormatting sqref="FU5:HS5">
    <cfRule type="expression" dxfId="0" priority="769">
      <formula>#REF!&gt;=TODAY()</formula>
    </cfRule>
  </conditionalFormatting>
  <conditionalFormatting sqref="FU5:HS5">
    <cfRule type="expression" dxfId="0" priority="770">
      <formula>#REF!&gt;=TODAY()</formula>
    </cfRule>
  </conditionalFormatting>
  <conditionalFormatting sqref="FU5:HS5">
    <cfRule type="expression" dxfId="0" priority="771">
      <formula>#REF!&gt;=TODAY()</formula>
    </cfRule>
  </conditionalFormatting>
  <conditionalFormatting sqref="FU5:HS5">
    <cfRule type="expression" dxfId="0" priority="772">
      <formula>#REF!&gt;=TODAY()</formula>
    </cfRule>
  </conditionalFormatting>
  <conditionalFormatting sqref="FU5:HS5">
    <cfRule type="expression" dxfId="0" priority="773">
      <formula>#REF!&gt;=TODAY()</formula>
    </cfRule>
  </conditionalFormatting>
  <conditionalFormatting sqref="FU5:HS5">
    <cfRule type="expression" dxfId="0" priority="774">
      <formula>#REF!&gt;=TODAY()</formula>
    </cfRule>
  </conditionalFormatting>
  <conditionalFormatting sqref="FU5:HS5">
    <cfRule type="expression" dxfId="0" priority="775">
      <formula>#REF!&gt;=TODAY()</formula>
    </cfRule>
  </conditionalFormatting>
  <conditionalFormatting sqref="FU5:HS5">
    <cfRule type="expression" dxfId="0" priority="776">
      <formula>#REF!&gt;=TODAY()</formula>
    </cfRule>
  </conditionalFormatting>
  <conditionalFormatting sqref="FU5:HS5">
    <cfRule type="expression" dxfId="0" priority="777">
      <formula>#REF!&gt;=TODAY()</formula>
    </cfRule>
  </conditionalFormatting>
  <conditionalFormatting sqref="FU5:HS5">
    <cfRule type="expression" dxfId="0" priority="778">
      <formula>#REF!&gt;=TODAY()</formula>
    </cfRule>
  </conditionalFormatting>
  <conditionalFormatting sqref="FU5:HS5">
    <cfRule type="expression" dxfId="0" priority="779">
      <formula>#REF!&gt;=TODAY()</formula>
    </cfRule>
  </conditionalFormatting>
  <conditionalFormatting sqref="FU5:HS5">
    <cfRule type="expression" dxfId="0" priority="780">
      <formula>#REF!&gt;=TODAY()</formula>
    </cfRule>
  </conditionalFormatting>
  <conditionalFormatting sqref="FU6:HS6">
    <cfRule type="expression" dxfId="0" priority="781">
      <formula>#REF!&gt;=TODAY()</formula>
    </cfRule>
  </conditionalFormatting>
  <conditionalFormatting sqref="FU6:HS6">
    <cfRule type="expression" dxfId="0" priority="782">
      <formula>#REF!&gt;=TODAY()</formula>
    </cfRule>
  </conditionalFormatting>
  <conditionalFormatting sqref="FU6:HS6">
    <cfRule type="expression" dxfId="0" priority="783">
      <formula>#REF!&gt;=TODAY()</formula>
    </cfRule>
  </conditionalFormatting>
  <conditionalFormatting sqref="FU6:HS6">
    <cfRule type="expression" dxfId="0" priority="784">
      <formula>#REF!&gt;=TODAY()</formula>
    </cfRule>
  </conditionalFormatting>
  <conditionalFormatting sqref="FU6:HS6">
    <cfRule type="expression" dxfId="0" priority="785">
      <formula>#REF!&gt;=TODAY()</formula>
    </cfRule>
  </conditionalFormatting>
  <conditionalFormatting sqref="FU6:HS6">
    <cfRule type="expression" dxfId="0" priority="786">
      <formula>#REF!&gt;=TODAY()</formula>
    </cfRule>
  </conditionalFormatting>
  <conditionalFormatting sqref="FU6:HS6">
    <cfRule type="expression" dxfId="0" priority="787">
      <formula>#REF!&gt;=TODAY()</formula>
    </cfRule>
  </conditionalFormatting>
  <conditionalFormatting sqref="FU6:HS6">
    <cfRule type="expression" dxfId="0" priority="788">
      <formula>#REF!&gt;=TODAY()</formula>
    </cfRule>
  </conditionalFormatting>
  <conditionalFormatting sqref="FU38:HS38">
    <cfRule type="expression" dxfId="0" priority="789">
      <formula>#REF!&gt;=TODAY()</formula>
    </cfRule>
  </conditionalFormatting>
  <conditionalFormatting sqref="FU38:HS38">
    <cfRule type="expression" dxfId="0" priority="790">
      <formula>#REF!&gt;=TODAY()</formula>
    </cfRule>
  </conditionalFormatting>
  <conditionalFormatting sqref="FU38:HS38">
    <cfRule type="expression" dxfId="0" priority="791">
      <formula>#REF!&gt;=TODAY()</formula>
    </cfRule>
  </conditionalFormatting>
  <conditionalFormatting sqref="FU38:HS38">
    <cfRule type="expression" dxfId="0" priority="792">
      <formula>#REF!&gt;=TODAY()</formula>
    </cfRule>
  </conditionalFormatting>
  <conditionalFormatting sqref="FU38:HS38">
    <cfRule type="expression" dxfId="0" priority="793">
      <formula>#REF!&gt;=TODAY()</formula>
    </cfRule>
  </conditionalFormatting>
  <conditionalFormatting sqref="FU38:HS38">
    <cfRule type="expression" dxfId="0" priority="794">
      <formula>#REF!&gt;=TODAY()</formula>
    </cfRule>
  </conditionalFormatting>
  <conditionalFormatting sqref="FU38:HS38">
    <cfRule type="expression" dxfId="0" priority="795">
      <formula>#REF!&gt;=TODAY()</formula>
    </cfRule>
  </conditionalFormatting>
  <conditionalFormatting sqref="FU38:HS38">
    <cfRule type="expression" dxfId="0" priority="796">
      <formula>#REF!&gt;=TODAY()</formula>
    </cfRule>
  </conditionalFormatting>
  <conditionalFormatting sqref="FU38:HS38">
    <cfRule type="expression" dxfId="0" priority="797">
      <formula>#REF!&gt;=TODAY()</formula>
    </cfRule>
  </conditionalFormatting>
  <conditionalFormatting sqref="FU38:HS38">
    <cfRule type="expression" dxfId="0" priority="798">
      <formula>#REF!&gt;=TODAY()</formula>
    </cfRule>
  </conditionalFormatting>
  <conditionalFormatting sqref="FU38:HS38">
    <cfRule type="expression" dxfId="0" priority="799">
      <formula>#REF!&gt;=TODAY()</formula>
    </cfRule>
  </conditionalFormatting>
  <conditionalFormatting sqref="FU38:HS38">
    <cfRule type="expression" dxfId="0" priority="800">
      <formula>#REF!&gt;=TODAY()</formula>
    </cfRule>
  </conditionalFormatting>
  <conditionalFormatting sqref="FU38:HS38">
    <cfRule type="expression" dxfId="0" priority="801">
      <formula>#REF!&gt;=TODAY()</formula>
    </cfRule>
  </conditionalFormatting>
  <conditionalFormatting sqref="FU38:HS38">
    <cfRule type="expression" dxfId="0" priority="802">
      <formula>#REF!&gt;=TODAY()</formula>
    </cfRule>
  </conditionalFormatting>
  <conditionalFormatting sqref="FU38:HS38">
    <cfRule type="expression" dxfId="0" priority="803">
      <formula>#REF!&gt;=TODAY()</formula>
    </cfRule>
  </conditionalFormatting>
  <conditionalFormatting sqref="FU38:HS38">
    <cfRule type="expression" dxfId="0" priority="804">
      <formula>#REF!&gt;=TODAY()</formula>
    </cfRule>
  </conditionalFormatting>
  <conditionalFormatting sqref="FU38:HS38">
    <cfRule type="expression" dxfId="0" priority="805">
      <formula>#REF!&gt;=TODAY()</formula>
    </cfRule>
  </conditionalFormatting>
  <conditionalFormatting sqref="FU38:HS38">
    <cfRule type="expression" dxfId="0" priority="806">
      <formula>#REF!&gt;=TODAY()</formula>
    </cfRule>
  </conditionalFormatting>
  <conditionalFormatting sqref="FU38:HS38">
    <cfRule type="expression" dxfId="0" priority="807">
      <formula>#REF!&gt;=TODAY()</formula>
    </cfRule>
  </conditionalFormatting>
  <conditionalFormatting sqref="FU38:HS38">
    <cfRule type="expression" dxfId="0" priority="808">
      <formula>#REF!&gt;=TODAY()</formula>
    </cfRule>
  </conditionalFormatting>
  <conditionalFormatting sqref="FU38:HS38">
    <cfRule type="expression" dxfId="0" priority="809">
      <formula>#REF!&gt;=TODAY()</formula>
    </cfRule>
  </conditionalFormatting>
  <conditionalFormatting sqref="FU38:HS38">
    <cfRule type="expression" dxfId="0" priority="810">
      <formula>#REF!&gt;=TODAY()</formula>
    </cfRule>
  </conditionalFormatting>
  <conditionalFormatting sqref="FU38:HS38">
    <cfRule type="expression" dxfId="0" priority="811">
      <formula>#REF!&gt;=TODAY()</formula>
    </cfRule>
  </conditionalFormatting>
  <conditionalFormatting sqref="FU38:HS38">
    <cfRule type="expression" dxfId="0" priority="812">
      <formula>#REF!&gt;=TODAY()</formula>
    </cfRule>
  </conditionalFormatting>
  <conditionalFormatting sqref="FU38:HS38">
    <cfRule type="expression" dxfId="0" priority="813">
      <formula>#REF!&gt;=TODAY()</formula>
    </cfRule>
  </conditionalFormatting>
  <conditionalFormatting sqref="FU38:HS38">
    <cfRule type="expression" dxfId="0" priority="814">
      <formula>#REF!&gt;=TODAY()</formula>
    </cfRule>
  </conditionalFormatting>
  <conditionalFormatting sqref="FU38:HS38">
    <cfRule type="expression" dxfId="0" priority="815">
      <formula>#REF!&gt;=TODAY()</formula>
    </cfRule>
  </conditionalFormatting>
  <conditionalFormatting sqref="FU38:HS38">
    <cfRule type="expression" dxfId="0" priority="816">
      <formula>#REF!&gt;=TODAY()</formula>
    </cfRule>
  </conditionalFormatting>
  <conditionalFormatting sqref="FU45:HS45">
    <cfRule type="expression" dxfId="0" priority="817">
      <formula>#REF!&gt;=TODAY()</formula>
    </cfRule>
  </conditionalFormatting>
  <conditionalFormatting sqref="FU45:HS45">
    <cfRule type="expression" dxfId="0" priority="818">
      <formula>#REF!&gt;=TODAY()</formula>
    </cfRule>
  </conditionalFormatting>
  <conditionalFormatting sqref="FU45:HS45">
    <cfRule type="expression" dxfId="0" priority="819">
      <formula>#REF!&gt;=TODAY()</formula>
    </cfRule>
  </conditionalFormatting>
  <conditionalFormatting sqref="FU45:HS45">
    <cfRule type="expression" dxfId="0" priority="820">
      <formula>#REF!&gt;=TODAY()</formula>
    </cfRule>
  </conditionalFormatting>
  <conditionalFormatting sqref="FU45:HS45">
    <cfRule type="expression" dxfId="0" priority="821">
      <formula>#REF!&gt;=TODAY()</formula>
    </cfRule>
  </conditionalFormatting>
  <conditionalFormatting sqref="FU45:HS45">
    <cfRule type="expression" dxfId="0" priority="822">
      <formula>#REF!&gt;=TODAY()</formula>
    </cfRule>
  </conditionalFormatting>
  <conditionalFormatting sqref="FU45:HS45">
    <cfRule type="expression" dxfId="0" priority="823">
      <formula>#REF!&gt;=TODAY()</formula>
    </cfRule>
  </conditionalFormatting>
  <conditionalFormatting sqref="FU45:HS45">
    <cfRule type="expression" dxfId="0" priority="824">
      <formula>#REF!&gt;=TODAY()</formula>
    </cfRule>
  </conditionalFormatting>
  <conditionalFormatting sqref="FU45:HS45">
    <cfRule type="expression" dxfId="0" priority="825">
      <formula>#REF!&gt;=TODAY()</formula>
    </cfRule>
  </conditionalFormatting>
  <conditionalFormatting sqref="FU45:HS45">
    <cfRule type="expression" dxfId="0" priority="826">
      <formula>#REF!&gt;=TODAY()</formula>
    </cfRule>
  </conditionalFormatting>
  <conditionalFormatting sqref="FU45:HS45">
    <cfRule type="expression" dxfId="0" priority="827">
      <formula>#REF!&gt;=TODAY()</formula>
    </cfRule>
  </conditionalFormatting>
  <conditionalFormatting sqref="FU45:HS45">
    <cfRule type="expression" dxfId="0" priority="828">
      <formula>#REF!&gt;=TODAY()</formula>
    </cfRule>
  </conditionalFormatting>
  <conditionalFormatting sqref="FU45:HS45">
    <cfRule type="expression" dxfId="0" priority="829">
      <formula>#REF!&gt;=TODAY()</formula>
    </cfRule>
  </conditionalFormatting>
  <conditionalFormatting sqref="FU45:HS45">
    <cfRule type="expression" dxfId="0" priority="830">
      <formula>#REF!&gt;=TODAY()</formula>
    </cfRule>
  </conditionalFormatting>
  <conditionalFormatting sqref="FU45:HS45">
    <cfRule type="expression" dxfId="0" priority="831">
      <formula>#REF!&gt;=TODAY()</formula>
    </cfRule>
  </conditionalFormatting>
  <conditionalFormatting sqref="FU45:HS45">
    <cfRule type="expression" dxfId="0" priority="832">
      <formula>#REF!&gt;=TODAY()</formula>
    </cfRule>
  </conditionalFormatting>
  <conditionalFormatting sqref="FU45:HS45">
    <cfRule type="expression" dxfId="0" priority="833">
      <formula>#REF!&gt;=TODAY()</formula>
    </cfRule>
  </conditionalFormatting>
  <conditionalFormatting sqref="FU45:HS45">
    <cfRule type="expression" dxfId="0" priority="834">
      <formula>#REF!&gt;=TODAY()</formula>
    </cfRule>
  </conditionalFormatting>
  <conditionalFormatting sqref="FU45:HS45">
    <cfRule type="expression" dxfId="0" priority="835">
      <formula>#REF!&gt;=TODAY()</formula>
    </cfRule>
  </conditionalFormatting>
  <conditionalFormatting sqref="FU45:HS45">
    <cfRule type="expression" dxfId="0" priority="836">
      <formula>#REF!&gt;=TODAY()</formula>
    </cfRule>
  </conditionalFormatting>
  <conditionalFormatting sqref="FU45:HS45">
    <cfRule type="expression" dxfId="0" priority="837">
      <formula>#REF!&gt;=TODAY()</formula>
    </cfRule>
  </conditionalFormatting>
  <conditionalFormatting sqref="FU45:HS45">
    <cfRule type="expression" dxfId="0" priority="838">
      <formula>#REF!&gt;=TODAY()</formula>
    </cfRule>
  </conditionalFormatting>
  <conditionalFormatting sqref="FU45:HS45">
    <cfRule type="expression" dxfId="0" priority="839">
      <formula>#REF!&gt;=TODAY()</formula>
    </cfRule>
  </conditionalFormatting>
  <conditionalFormatting sqref="FU45:HS45">
    <cfRule type="expression" dxfId="0" priority="840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2.71"/>
    <col customWidth="1" min="2" max="2" width="42.71"/>
    <col customWidth="1" min="3" max="22" width="8.57"/>
    <col customWidth="1" min="23" max="23" width="10.71"/>
    <col customWidth="1" min="24" max="24" width="8.14"/>
    <col customWidth="1" min="25" max="25" width="14.43"/>
    <col customWidth="1" min="26" max="52" width="17.29"/>
  </cols>
  <sheetData>
    <row r="1" ht="11.25" customHeight="1">
      <c r="A1" s="5"/>
      <c r="B1" s="191"/>
      <c r="C1" s="191"/>
      <c r="D1" s="193"/>
      <c r="P1" s="205"/>
      <c r="Q1" s="214"/>
      <c r="R1" s="205"/>
      <c r="S1" s="205"/>
      <c r="T1" s="205"/>
      <c r="U1" s="205"/>
    </row>
    <row r="2" ht="11.25" customHeight="1">
      <c r="A2" s="5"/>
      <c r="B2" s="30" t="s">
        <v>0</v>
      </c>
      <c r="C2" s="191"/>
      <c r="D2" s="191"/>
      <c r="E2" s="191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3"/>
      <c r="X2" s="193"/>
    </row>
    <row r="3" ht="11.25" customHeight="1">
      <c r="A3" s="5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</row>
    <row r="4" ht="11.25" customHeight="1">
      <c r="A4" s="5"/>
      <c r="B4" s="191"/>
      <c r="C4" s="152" t="s">
        <v>7</v>
      </c>
      <c r="D4" s="152">
        <f>YTD!O4</f>
        <v>365</v>
      </c>
      <c r="E4" s="152">
        <f>YTD!AA4</f>
        <v>365</v>
      </c>
      <c r="F4" s="152">
        <f>YTD!AM4</f>
        <v>366</v>
      </c>
      <c r="G4" s="152">
        <f>YTD!AY4</f>
        <v>365</v>
      </c>
      <c r="H4" s="152">
        <f>YTD!BK4</f>
        <v>365</v>
      </c>
      <c r="I4" s="152">
        <f>YTD!BW4</f>
        <v>365</v>
      </c>
      <c r="J4" s="152">
        <f>YTD!CI4</f>
        <v>366</v>
      </c>
      <c r="K4" s="152">
        <f>YTD!CU4</f>
        <v>365</v>
      </c>
      <c r="L4" s="152">
        <f>YTD!DG4</f>
        <v>365</v>
      </c>
      <c r="M4" s="152">
        <f>YTD!DS4</f>
        <v>365</v>
      </c>
      <c r="N4" s="152">
        <f>YTD!EE4</f>
        <v>366</v>
      </c>
      <c r="O4" s="152">
        <f>YTD!EQ4</f>
        <v>365</v>
      </c>
      <c r="P4" s="152">
        <f>YTD!FC4</f>
        <v>365</v>
      </c>
      <c r="Q4" s="152">
        <f>YTD!FO4</f>
        <v>365</v>
      </c>
      <c r="R4" s="152">
        <f>YTD!GA4</f>
        <v>366</v>
      </c>
      <c r="S4" s="152">
        <f>YTD!GM4</f>
        <v>365</v>
      </c>
      <c r="T4" s="152">
        <f>YTD!GY4</f>
        <v>365</v>
      </c>
      <c r="U4" s="152">
        <f>YTD!HK4</f>
        <v>365</v>
      </c>
      <c r="V4" s="152">
        <f>YTD!HL4</f>
        <v>31</v>
      </c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</row>
    <row r="5" ht="12.75" customHeight="1">
      <c r="A5" s="190">
        <v>1.0</v>
      </c>
      <c r="B5" s="46" t="s">
        <v>9</v>
      </c>
      <c r="C5" s="47"/>
      <c r="D5" s="47" t="s">
        <v>122</v>
      </c>
      <c r="E5" s="47" t="s">
        <v>123</v>
      </c>
      <c r="F5" s="47" t="s">
        <v>124</v>
      </c>
      <c r="G5" s="47" t="s">
        <v>125</v>
      </c>
      <c r="H5" s="47" t="s">
        <v>126</v>
      </c>
      <c r="I5" s="47" t="s">
        <v>127</v>
      </c>
      <c r="J5" s="47" t="s">
        <v>128</v>
      </c>
      <c r="K5" s="47" t="s">
        <v>129</v>
      </c>
      <c r="L5" s="47" t="s">
        <v>130</v>
      </c>
      <c r="M5" s="47" t="s">
        <v>131</v>
      </c>
      <c r="N5" s="47" t="s">
        <v>132</v>
      </c>
      <c r="O5" s="47" t="s">
        <v>133</v>
      </c>
      <c r="P5" s="47" t="s">
        <v>134</v>
      </c>
      <c r="Q5" s="47" t="s">
        <v>135</v>
      </c>
      <c r="R5" s="215">
        <v>2020.0</v>
      </c>
      <c r="S5" s="215">
        <v>2021.0</v>
      </c>
      <c r="T5" s="215">
        <v>2022.0</v>
      </c>
      <c r="U5" s="215">
        <v>2023.0</v>
      </c>
      <c r="V5" s="215">
        <v>2024.0</v>
      </c>
    </row>
    <row r="6" ht="13.5" customHeight="1">
      <c r="A6" s="190">
        <f t="shared" ref="A6:A53" si="1">A5+1</f>
        <v>2</v>
      </c>
      <c r="B6" s="51" t="s">
        <v>10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</row>
    <row r="7" ht="12.75" customHeight="1">
      <c r="A7" s="190">
        <f t="shared" si="1"/>
        <v>3</v>
      </c>
      <c r="B7" s="54" t="s">
        <v>11</v>
      </c>
      <c r="C7" s="55"/>
      <c r="D7" s="55">
        <f>YTD!O7</f>
        <v>266.19</v>
      </c>
      <c r="E7" s="55">
        <f>YTD!AA7</f>
        <v>296.966</v>
      </c>
      <c r="F7" s="55">
        <f>YTD!AM7</f>
        <v>311.355</v>
      </c>
      <c r="G7" s="55">
        <f>YTD!AY7</f>
        <v>303.086</v>
      </c>
      <c r="H7" s="55">
        <f>YTD!BK7</f>
        <v>302.137</v>
      </c>
      <c r="I7" s="55">
        <f>YTD!BW7</f>
        <v>326.55</v>
      </c>
      <c r="J7" s="55">
        <f>YTD!CI7</f>
        <v>329.602</v>
      </c>
      <c r="K7" s="55">
        <f>YTD!CU7</f>
        <v>343.858</v>
      </c>
      <c r="L7" s="55">
        <f>YTD!DG7</f>
        <v>329.041</v>
      </c>
      <c r="M7" s="55">
        <f>YTD!DS7</f>
        <v>338.051</v>
      </c>
      <c r="N7" s="55">
        <f>YTD!EE7</f>
        <v>346.741</v>
      </c>
      <c r="O7" s="55">
        <f>YTD!EQ7</f>
        <v>357.247</v>
      </c>
      <c r="P7" s="55">
        <f>YTD!FC7</f>
        <v>358.683</v>
      </c>
      <c r="Q7" s="55">
        <f>YTD!FO7</f>
        <v>364.853</v>
      </c>
      <c r="R7" s="55">
        <f>YTD!GA7</f>
        <v>345.879</v>
      </c>
      <c r="S7" s="55">
        <f>YTD!GM7</f>
        <v>333.079</v>
      </c>
      <c r="T7" s="55">
        <f>YTD!GY7</f>
        <v>276.579</v>
      </c>
      <c r="U7" s="55">
        <f>YTD!HK7</f>
        <v>320.513</v>
      </c>
      <c r="V7" s="55">
        <f>YTD!HL7</f>
        <v>30.85</v>
      </c>
    </row>
    <row r="8" ht="12.75" customHeight="1">
      <c r="A8" s="190">
        <f t="shared" si="1"/>
        <v>4</v>
      </c>
      <c r="B8" s="58" t="s">
        <v>12</v>
      </c>
      <c r="C8" s="59"/>
      <c r="D8" s="59">
        <f>YTD!O8</f>
        <v>206.844</v>
      </c>
      <c r="E8" s="59">
        <f>YTD!AA8</f>
        <v>222.418</v>
      </c>
      <c r="F8" s="59">
        <f>YTD!AM8</f>
        <v>215.594</v>
      </c>
      <c r="G8" s="59">
        <f>YTD!AY8</f>
        <v>229.031</v>
      </c>
      <c r="H8" s="59">
        <f>YTD!BK8</f>
        <v>202.178</v>
      </c>
      <c r="I8" s="59">
        <f>YTD!BW8</f>
        <v>214.52</v>
      </c>
      <c r="J8" s="59">
        <f>YTD!CI8</f>
        <v>215.197</v>
      </c>
      <c r="K8" s="59">
        <f>YTD!CU8</f>
        <v>215.03</v>
      </c>
      <c r="L8" s="59">
        <f>YTD!DG8</f>
        <v>199.216</v>
      </c>
      <c r="M8" s="59">
        <f>YTD!DS8</f>
        <v>219.842</v>
      </c>
      <c r="N8" s="59">
        <f>YTD!EE8</f>
        <v>234.538</v>
      </c>
      <c r="O8" s="59">
        <f>YTD!EQ8</f>
        <v>231.9</v>
      </c>
      <c r="P8" s="59">
        <f>YTD!FC8</f>
        <v>229.964</v>
      </c>
      <c r="Q8" s="59">
        <f>YTD!FO8</f>
        <v>235.622</v>
      </c>
      <c r="R8" s="59">
        <f>YTD!GA8</f>
        <v>230.695</v>
      </c>
      <c r="S8" s="59">
        <f>YTD!GM8</f>
        <v>215.884</v>
      </c>
      <c r="T8" s="59">
        <f>YTD!GY8</f>
        <v>170.952</v>
      </c>
      <c r="U8" s="216">
        <f>YTD!HK8</f>
        <v>211.718</v>
      </c>
      <c r="V8" s="216">
        <f>YTD!HL8</f>
        <v>21.324</v>
      </c>
    </row>
    <row r="9" ht="12.75" customHeight="1">
      <c r="A9" s="190">
        <f t="shared" si="1"/>
        <v>5</v>
      </c>
      <c r="B9" s="58" t="s">
        <v>13</v>
      </c>
      <c r="C9" s="59"/>
      <c r="D9" s="59">
        <f>YTD!O9</f>
        <v>38.133</v>
      </c>
      <c r="E9" s="59">
        <f>YTD!AA9</f>
        <v>48.283</v>
      </c>
      <c r="F9" s="59">
        <f>YTD!AM9</f>
        <v>63.215</v>
      </c>
      <c r="G9" s="59">
        <f>YTD!AY9</f>
        <v>46.058</v>
      </c>
      <c r="H9" s="59">
        <f>YTD!BK9</f>
        <v>71.259</v>
      </c>
      <c r="I9" s="59">
        <f>YTD!BW9</f>
        <v>76.466</v>
      </c>
      <c r="J9" s="59">
        <f>YTD!CI9</f>
        <v>81.185</v>
      </c>
      <c r="K9" s="59">
        <f>YTD!CU9</f>
        <v>92.557</v>
      </c>
      <c r="L9" s="59">
        <f>YTD!DG9</f>
        <v>92.225</v>
      </c>
      <c r="M9" s="59">
        <f>YTD!DS9</f>
        <v>75.872</v>
      </c>
      <c r="N9" s="59">
        <f>YTD!EE9</f>
        <v>65.763</v>
      </c>
      <c r="O9" s="59">
        <f>YTD!EQ9</f>
        <v>72.742</v>
      </c>
      <c r="P9" s="59">
        <f>YTD!FC9</f>
        <v>79.88</v>
      </c>
      <c r="Q9" s="59">
        <f>YTD!FO9</f>
        <v>78.164</v>
      </c>
      <c r="R9" s="59">
        <f>YTD!GA9</f>
        <v>67.619</v>
      </c>
      <c r="S9" s="59">
        <f>YTD!GM9</f>
        <v>72.105</v>
      </c>
      <c r="T9" s="59">
        <f>YTD!GY9</f>
        <v>60.045</v>
      </c>
      <c r="U9" s="59">
        <f>YTD!HK9</f>
        <v>62.395</v>
      </c>
      <c r="V9" s="59">
        <f>YTD!HL9</f>
        <v>6.52</v>
      </c>
    </row>
    <row r="10" ht="12.75" customHeight="1">
      <c r="A10" s="190">
        <f t="shared" si="1"/>
        <v>6</v>
      </c>
      <c r="B10" s="64" t="s">
        <v>14</v>
      </c>
      <c r="C10" s="59"/>
      <c r="D10" s="59">
        <f>YTD!O10</f>
        <v>21.213</v>
      </c>
      <c r="E10" s="59">
        <f>YTD!AA10</f>
        <v>26.265</v>
      </c>
      <c r="F10" s="59">
        <f>YTD!AM10</f>
        <v>32.546</v>
      </c>
      <c r="G10" s="59">
        <f>YTD!AY10</f>
        <v>27.997</v>
      </c>
      <c r="H10" s="59">
        <f>YTD!BK10</f>
        <v>28.7</v>
      </c>
      <c r="I10" s="59">
        <f>YTD!BW10</f>
        <v>35.564</v>
      </c>
      <c r="J10" s="59">
        <f>YTD!CI10</f>
        <v>33.22</v>
      </c>
      <c r="K10" s="59">
        <f>YTD!CU10</f>
        <v>36.271</v>
      </c>
      <c r="L10" s="59">
        <f>YTD!DG10</f>
        <v>37.6</v>
      </c>
      <c r="M10" s="59">
        <f>YTD!DS10</f>
        <v>42.337</v>
      </c>
      <c r="N10" s="59">
        <f>YTD!EE10</f>
        <v>46.44</v>
      </c>
      <c r="O10" s="59">
        <f>YTD!EQ10</f>
        <v>52.605</v>
      </c>
      <c r="P10" s="59">
        <f>YTD!FC10</f>
        <v>48.839</v>
      </c>
      <c r="Q10" s="59">
        <f>YTD!FO10</f>
        <v>51.067</v>
      </c>
      <c r="R10" s="59">
        <f>YTD!GA10</f>
        <v>47.565</v>
      </c>
      <c r="S10" s="59">
        <f>YTD!GM10</f>
        <v>45.09</v>
      </c>
      <c r="T10" s="59">
        <f>YTD!GY10</f>
        <v>45.582</v>
      </c>
      <c r="U10" s="59">
        <f>YTD!HK10</f>
        <v>46.4</v>
      </c>
      <c r="V10" s="59">
        <f>YTD!HL10</f>
        <v>3.006</v>
      </c>
    </row>
    <row r="11" ht="13.5" customHeight="1">
      <c r="A11" s="190">
        <f t="shared" si="1"/>
        <v>7</v>
      </c>
      <c r="B11" s="54" t="s">
        <v>15</v>
      </c>
      <c r="C11" s="55"/>
      <c r="D11" s="55">
        <f>YTD!O11</f>
        <v>10.657</v>
      </c>
      <c r="E11" s="55">
        <f>YTD!AA11</f>
        <v>8.283</v>
      </c>
      <c r="F11" s="55">
        <f>YTD!AM11</f>
        <v>5.552</v>
      </c>
      <c r="G11" s="55">
        <f>YTD!AY11</f>
        <v>0.644</v>
      </c>
      <c r="H11" s="55">
        <f>YTD!BK11</f>
        <v>0</v>
      </c>
      <c r="I11" s="55">
        <f>YTD!BW11</f>
        <v>0</v>
      </c>
      <c r="J11" s="55">
        <f>YTD!CI11</f>
        <v>0</v>
      </c>
      <c r="K11" s="55">
        <f>YTD!CU11</f>
        <v>0</v>
      </c>
      <c r="L11" s="55">
        <f>YTD!DG11</f>
        <v>0</v>
      </c>
      <c r="M11" s="55">
        <f>YTD!DS11</f>
        <v>0</v>
      </c>
      <c r="N11" s="55">
        <f>YTD!EE11</f>
        <v>0.774</v>
      </c>
      <c r="O11" s="55">
        <f>YTD!EQ11</f>
        <v>11.072</v>
      </c>
      <c r="P11" s="55">
        <f>YTD!FC11</f>
        <v>23.7</v>
      </c>
      <c r="Q11" s="55">
        <f>YTD!FO11</f>
        <v>25.12</v>
      </c>
      <c r="R11" s="55">
        <f>YTD!GA11</f>
        <v>26.066</v>
      </c>
      <c r="S11" s="55">
        <f>YTD!GM11</f>
        <v>22.227</v>
      </c>
      <c r="T11" s="55">
        <f>YTD!GY11</f>
        <v>21.375</v>
      </c>
      <c r="U11" s="55">
        <f>YTD!HK11</f>
        <v>26.3</v>
      </c>
      <c r="V11" s="55">
        <f>YTD!HL11</f>
        <v>2.567</v>
      </c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ht="13.5" customHeight="1">
      <c r="A12" s="190">
        <f t="shared" si="1"/>
        <v>8</v>
      </c>
      <c r="B12" s="67" t="s">
        <v>16</v>
      </c>
      <c r="C12" s="68"/>
      <c r="D12" s="68">
        <f>YTD!O12</f>
        <v>110.708</v>
      </c>
      <c r="E12" s="68">
        <f>YTD!AA12</f>
        <v>92.963</v>
      </c>
      <c r="F12" s="68">
        <f>YTD!AM12</f>
        <v>82.942</v>
      </c>
      <c r="G12" s="68">
        <f>YTD!AY12</f>
        <v>120.348</v>
      </c>
      <c r="H12" s="68">
        <f>YTD!BK12</f>
        <v>159.621</v>
      </c>
      <c r="I12" s="68">
        <f>YTD!BW12</f>
        <v>97.647</v>
      </c>
      <c r="J12" s="68">
        <f>YTD!CI12</f>
        <v>92.659</v>
      </c>
      <c r="K12" s="68">
        <f>YTD!CU12</f>
        <v>90.096</v>
      </c>
      <c r="L12" s="68">
        <f>YTD!DG12</f>
        <v>165.43</v>
      </c>
      <c r="M12" s="68">
        <f>YTD!DS12</f>
        <v>172.614</v>
      </c>
      <c r="N12" s="68">
        <f>YTD!EE12</f>
        <v>133.187</v>
      </c>
      <c r="O12" s="68">
        <f>YTD!EQ12</f>
        <v>146.66</v>
      </c>
      <c r="P12" s="68">
        <f>YTD!FC12</f>
        <v>129.912</v>
      </c>
      <c r="Q12" s="68">
        <f>YTD!FO12</f>
        <v>61.024</v>
      </c>
      <c r="R12" s="68">
        <f>YTD!GA12</f>
        <v>64.477</v>
      </c>
      <c r="S12" s="68">
        <f>YTD!GM12</f>
        <v>85.847</v>
      </c>
      <c r="T12" s="68">
        <f>YTD!GY12</f>
        <v>58.818</v>
      </c>
      <c r="U12" s="68">
        <f>YTD!HK12</f>
        <v>78.296</v>
      </c>
      <c r="V12" s="68">
        <f>YTD!HL12</f>
        <v>6.789</v>
      </c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ht="13.5" customHeight="1">
      <c r="A13" s="190">
        <f t="shared" si="1"/>
        <v>9</v>
      </c>
      <c r="B13" s="54" t="s">
        <v>17</v>
      </c>
      <c r="C13" s="55"/>
      <c r="D13" s="55">
        <f>YTD!O13</f>
        <v>227.177</v>
      </c>
      <c r="E13" s="55">
        <f>YTD!AA13</f>
        <v>224.194</v>
      </c>
      <c r="F13" s="55">
        <f>YTD!AM13</f>
        <v>226.559</v>
      </c>
      <c r="G13" s="55">
        <f>YTD!AY13</f>
        <v>232.28</v>
      </c>
      <c r="H13" s="55">
        <f>YTD!BK13</f>
        <v>204.484</v>
      </c>
      <c r="I13" s="55">
        <f>YTD!BW13</f>
        <v>214.929</v>
      </c>
      <c r="J13" s="55">
        <f>YTD!CI13</f>
        <v>213.706</v>
      </c>
      <c r="K13" s="55">
        <f>YTD!CU13</f>
        <v>213.957</v>
      </c>
      <c r="L13" s="55">
        <f>YTD!DG13</f>
        <v>192.676</v>
      </c>
      <c r="M13" s="55">
        <f>YTD!DS13</f>
        <v>232.296</v>
      </c>
      <c r="N13" s="55">
        <f>YTD!EE13</f>
        <v>238.925</v>
      </c>
      <c r="O13" s="55">
        <f>YTD!EQ13</f>
        <v>245.996</v>
      </c>
      <c r="P13" s="55">
        <f>YTD!FC13</f>
        <v>237.753</v>
      </c>
      <c r="Q13" s="55">
        <f>YTD!FO13</f>
        <v>242.141</v>
      </c>
      <c r="R13" s="55">
        <f>YTD!GA13</f>
        <v>238.805</v>
      </c>
      <c r="S13" s="55">
        <f>YTD!GM13</f>
        <v>224.739</v>
      </c>
      <c r="T13" s="55">
        <f>YTD!GY13</f>
        <v>187.544</v>
      </c>
      <c r="U13" s="55">
        <f>YTD!HK13</f>
        <v>238.262</v>
      </c>
      <c r="V13" s="55">
        <f>YTD!HL13</f>
        <v>19.959</v>
      </c>
    </row>
    <row r="14" ht="13.5" customHeight="1">
      <c r="A14" s="190">
        <f t="shared" si="1"/>
        <v>10</v>
      </c>
      <c r="B14" s="71" t="s">
        <v>18</v>
      </c>
      <c r="C14" s="72"/>
      <c r="D14" s="72">
        <f>YTD!O14</f>
        <v>614.732</v>
      </c>
      <c r="E14" s="72">
        <f>YTD!AA14</f>
        <v>622.406</v>
      </c>
      <c r="F14" s="72">
        <f>YTD!AM14</f>
        <v>626.408</v>
      </c>
      <c r="G14" s="72">
        <f>YTD!AY14</f>
        <v>656.358</v>
      </c>
      <c r="H14" s="72">
        <f>YTD!BK14</f>
        <v>666.242</v>
      </c>
      <c r="I14" s="72">
        <f>YTD!BW14</f>
        <v>639.126</v>
      </c>
      <c r="J14" s="72">
        <f>YTD!CI14</f>
        <v>635.967</v>
      </c>
      <c r="K14" s="72">
        <f>YTD!CU14</f>
        <v>647.911</v>
      </c>
      <c r="L14" s="72">
        <f>YTD!DG14</f>
        <v>687.147</v>
      </c>
      <c r="M14" s="72">
        <f>YTD!DS14</f>
        <v>742.961</v>
      </c>
      <c r="N14" s="72">
        <f>YTD!EE14</f>
        <v>719.627</v>
      </c>
      <c r="O14" s="72">
        <f>YTD!EQ14</f>
        <v>760.975</v>
      </c>
      <c r="P14" s="72">
        <f>YTD!FC14</f>
        <v>750.048</v>
      </c>
      <c r="Q14" s="72">
        <f>YTD!FO14</f>
        <v>693.138</v>
      </c>
      <c r="R14" s="72">
        <f>YTD!GA14</f>
        <v>675.227</v>
      </c>
      <c r="S14" s="72">
        <f>YTD!GM14</f>
        <v>665.892</v>
      </c>
      <c r="T14" s="72">
        <f>YTD!GY14</f>
        <v>544.316</v>
      </c>
      <c r="U14" s="72">
        <f>YTD!HK14</f>
        <v>663.371</v>
      </c>
      <c r="V14" s="72">
        <f>YTD!HL14</f>
        <v>60.165</v>
      </c>
    </row>
    <row r="15" ht="6.75" customHeight="1">
      <c r="A15" s="190">
        <f t="shared" si="1"/>
        <v>11</v>
      </c>
      <c r="B15" s="74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</row>
    <row r="16" ht="13.5" customHeight="1">
      <c r="A16" s="190">
        <f t="shared" si="1"/>
        <v>12</v>
      </c>
      <c r="B16" s="77" t="s">
        <v>19</v>
      </c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 t="str">
        <f>YTD!GM16</f>
        <v/>
      </c>
      <c r="T16" s="52" t="str">
        <f>YTD!GN16</f>
        <v/>
      </c>
      <c r="U16" s="52" t="str">
        <f>YTD!GO16</f>
        <v/>
      </c>
      <c r="V16" s="52" t="str">
        <f>YTD!GP16</f>
        <v/>
      </c>
    </row>
    <row r="17" ht="12.75" customHeight="1">
      <c r="A17" s="190">
        <f t="shared" si="1"/>
        <v>13</v>
      </c>
      <c r="B17" s="54" t="s">
        <v>11</v>
      </c>
      <c r="C17" s="55"/>
      <c r="D17" s="55">
        <f>YTD!O17</f>
        <v>142.96</v>
      </c>
      <c r="E17" s="55">
        <f>YTD!AA17</f>
        <v>150.764</v>
      </c>
      <c r="F17" s="55">
        <f>YTD!AM17</f>
        <v>145.57</v>
      </c>
      <c r="G17" s="55">
        <f>YTD!AY17</f>
        <v>148.908</v>
      </c>
      <c r="H17" s="55">
        <f>YTD!BK17</f>
        <v>169.679</v>
      </c>
      <c r="I17" s="55">
        <f>YTD!BW17</f>
        <v>175.149</v>
      </c>
      <c r="J17" s="55">
        <f>YTD!CI17</f>
        <v>180.567</v>
      </c>
      <c r="K17" s="55">
        <f>YTD!CU17</f>
        <v>191.047</v>
      </c>
      <c r="L17" s="55">
        <f>YTD!DG17</f>
        <v>195.413</v>
      </c>
      <c r="M17" s="55">
        <f>YTD!DS17</f>
        <v>206.45</v>
      </c>
      <c r="N17" s="55">
        <f>YTD!EE17</f>
        <v>219.303</v>
      </c>
      <c r="O17" s="55">
        <f>YTD!EQ17</f>
        <v>222.555</v>
      </c>
      <c r="P17" s="55">
        <f>YTD!FC17</f>
        <v>236.598</v>
      </c>
      <c r="Q17" s="55">
        <f>YTD!FO17</f>
        <v>246.227</v>
      </c>
      <c r="R17" s="55">
        <f>YTD!GA17</f>
        <v>235.899</v>
      </c>
      <c r="S17" s="55">
        <f>YTD!GM17</f>
        <v>244.527</v>
      </c>
      <c r="T17" s="55">
        <f>YTD!GY17</f>
        <v>229.926</v>
      </c>
      <c r="U17" s="55">
        <f>YTD!HK17</f>
        <v>245.063</v>
      </c>
      <c r="V17" s="55">
        <f>YTD!HL17</f>
        <v>18.741</v>
      </c>
    </row>
    <row r="18" ht="12.75" customHeight="1">
      <c r="A18" s="190">
        <f t="shared" si="1"/>
        <v>14</v>
      </c>
      <c r="B18" s="58" t="s">
        <v>12</v>
      </c>
      <c r="C18" s="59"/>
      <c r="D18" s="59">
        <f>YTD!O18</f>
        <v>92.374</v>
      </c>
      <c r="E18" s="59">
        <f>YTD!AA18</f>
        <v>95.249</v>
      </c>
      <c r="F18" s="59">
        <f>YTD!AM18</f>
        <v>85.977</v>
      </c>
      <c r="G18" s="59">
        <f>YTD!AY18</f>
        <v>92.324</v>
      </c>
      <c r="H18" s="59">
        <f>YTD!BK18</f>
        <v>88.468</v>
      </c>
      <c r="I18" s="59">
        <f>YTD!BW18</f>
        <v>89.426</v>
      </c>
      <c r="J18" s="59">
        <f>YTD!CI18</f>
        <v>89.716</v>
      </c>
      <c r="K18" s="59">
        <f>YTD!CU18</f>
        <v>85.799</v>
      </c>
      <c r="L18" s="59">
        <f>YTD!DG18</f>
        <v>89.589</v>
      </c>
      <c r="M18" s="59">
        <f>YTD!DS18</f>
        <v>96.693</v>
      </c>
      <c r="N18" s="59">
        <f>YTD!EE18</f>
        <v>107.091</v>
      </c>
      <c r="O18" s="59">
        <f>YTD!EQ18</f>
        <v>98.221</v>
      </c>
      <c r="P18" s="59">
        <f>YTD!FC18</f>
        <v>100.546</v>
      </c>
      <c r="Q18" s="59">
        <f>YTD!FO18</f>
        <v>96.549</v>
      </c>
      <c r="R18" s="59">
        <f>YTD!GA18</f>
        <v>95.226</v>
      </c>
      <c r="S18" s="59">
        <f>YTD!GM18</f>
        <v>90.285</v>
      </c>
      <c r="T18" s="59">
        <f>YTD!GY18</f>
        <v>83.501</v>
      </c>
      <c r="U18" s="59">
        <f>YTD!HK18</f>
        <v>94.293</v>
      </c>
      <c r="V18" s="59">
        <f>YTD!HL18</f>
        <v>6.743</v>
      </c>
    </row>
    <row r="19" ht="12.75" customHeight="1">
      <c r="A19" s="190">
        <f t="shared" si="1"/>
        <v>15</v>
      </c>
      <c r="B19" s="58" t="s">
        <v>13</v>
      </c>
      <c r="C19" s="59"/>
      <c r="D19" s="59">
        <f>YTD!O19</f>
        <v>25.878</v>
      </c>
      <c r="E19" s="59">
        <f>YTD!AA19</f>
        <v>32.292</v>
      </c>
      <c r="F19" s="59">
        <f>YTD!AM19</f>
        <v>36.594</v>
      </c>
      <c r="G19" s="59">
        <f>YTD!AY19</f>
        <v>30.841</v>
      </c>
      <c r="H19" s="59">
        <f>YTD!BK19</f>
        <v>43.334</v>
      </c>
      <c r="I19" s="59">
        <f>YTD!BW19</f>
        <v>49.247</v>
      </c>
      <c r="J19" s="59">
        <f>YTD!CI19</f>
        <v>52.469</v>
      </c>
      <c r="K19" s="59">
        <f>YTD!CU19</f>
        <v>60.691</v>
      </c>
      <c r="L19" s="59">
        <f>YTD!DG19</f>
        <v>56.653</v>
      </c>
      <c r="M19" s="59">
        <f>YTD!DS19</f>
        <v>56.921</v>
      </c>
      <c r="N19" s="59">
        <f>YTD!EE19</f>
        <v>57.434</v>
      </c>
      <c r="O19" s="59">
        <f>YTD!EQ19</f>
        <v>59.721</v>
      </c>
      <c r="P19" s="59">
        <f>YTD!FC19</f>
        <v>61.82</v>
      </c>
      <c r="Q19" s="59">
        <f>YTD!FO19</f>
        <v>71.138</v>
      </c>
      <c r="R19" s="59">
        <f>YTD!GA19</f>
        <v>67.739</v>
      </c>
      <c r="S19" s="59">
        <f>YTD!GM19</f>
        <v>78.282</v>
      </c>
      <c r="T19" s="59">
        <f>YTD!GY19</f>
        <v>69.286</v>
      </c>
      <c r="U19" s="59">
        <f>YTD!HK19</f>
        <v>68.823</v>
      </c>
      <c r="V19" s="59">
        <f>YTD!HL19</f>
        <v>6.387</v>
      </c>
    </row>
    <row r="20" ht="12.75" customHeight="1">
      <c r="A20" s="190">
        <f t="shared" si="1"/>
        <v>16</v>
      </c>
      <c r="B20" s="64" t="s">
        <v>14</v>
      </c>
      <c r="C20" s="59"/>
      <c r="D20" s="59">
        <f>YTD!O20</f>
        <v>24.708</v>
      </c>
      <c r="E20" s="59">
        <f>YTD!AA20</f>
        <v>23.223</v>
      </c>
      <c r="F20" s="59">
        <f>YTD!AM20</f>
        <v>22.999</v>
      </c>
      <c r="G20" s="59">
        <f>YTD!AY20</f>
        <v>25.743</v>
      </c>
      <c r="H20" s="59">
        <f>YTD!BK20</f>
        <v>37.877</v>
      </c>
      <c r="I20" s="59">
        <f>YTD!BW20</f>
        <v>36.476</v>
      </c>
      <c r="J20" s="59">
        <f>YTD!CI20</f>
        <v>38.382</v>
      </c>
      <c r="K20" s="59">
        <f>YTD!CU20</f>
        <v>44.557</v>
      </c>
      <c r="L20" s="59">
        <f>YTD!DG20</f>
        <v>49.171</v>
      </c>
      <c r="M20" s="59">
        <f>YTD!DS20</f>
        <v>52.836</v>
      </c>
      <c r="N20" s="59">
        <f>YTD!EE20</f>
        <v>54.778</v>
      </c>
      <c r="O20" s="59">
        <f>YTD!EQ20</f>
        <v>64.613</v>
      </c>
      <c r="P20" s="59">
        <f>YTD!FC20</f>
        <v>74.232</v>
      </c>
      <c r="Q20" s="59">
        <f>YTD!FO20</f>
        <v>78.54</v>
      </c>
      <c r="R20" s="59">
        <f>YTD!GA20</f>
        <v>72.934</v>
      </c>
      <c r="S20" s="59">
        <f>YTD!GM20</f>
        <v>75.96</v>
      </c>
      <c r="T20" s="59">
        <f>YTD!GY20</f>
        <v>77.139</v>
      </c>
      <c r="U20" s="59">
        <f>YTD!HK20</f>
        <v>81.947</v>
      </c>
      <c r="V20" s="59">
        <f>YTD!HL20</f>
        <v>5.611</v>
      </c>
    </row>
    <row r="21" ht="13.5" customHeight="1">
      <c r="A21" s="190">
        <f t="shared" si="1"/>
        <v>17</v>
      </c>
      <c r="B21" s="54" t="s">
        <v>16</v>
      </c>
      <c r="C21" s="55"/>
      <c r="D21" s="55">
        <f>YTD!O21</f>
        <v>26.507</v>
      </c>
      <c r="E21" s="55">
        <f>YTD!AA21</f>
        <v>25.214</v>
      </c>
      <c r="F21" s="55">
        <f>YTD!AM21</f>
        <v>23.354</v>
      </c>
      <c r="G21" s="55">
        <f>YTD!AY21</f>
        <v>16.933</v>
      </c>
      <c r="H21" s="55">
        <f>YTD!BK21</f>
        <v>28.649</v>
      </c>
      <c r="I21" s="55">
        <f>YTD!BW21</f>
        <v>19.82</v>
      </c>
      <c r="J21" s="55">
        <f>YTD!CI21</f>
        <v>17.448</v>
      </c>
      <c r="K21" s="55">
        <f>YTD!CU21</f>
        <v>23.311</v>
      </c>
      <c r="L21" s="55">
        <f>YTD!DG21</f>
        <v>13.901</v>
      </c>
      <c r="M21" s="55">
        <f>YTD!DS21</f>
        <v>15.379</v>
      </c>
      <c r="N21" s="55">
        <f>YTD!EE21</f>
        <v>16.612</v>
      </c>
      <c r="O21" s="55">
        <f>YTD!EQ21</f>
        <v>19.267</v>
      </c>
      <c r="P21" s="55">
        <f>YTD!FC21</f>
        <v>26.575</v>
      </c>
      <c r="Q21" s="55">
        <f>YTD!FO21</f>
        <v>29.727</v>
      </c>
      <c r="R21" s="55">
        <f>YTD!GA21</f>
        <v>45.399</v>
      </c>
      <c r="S21" s="55">
        <f>YTD!GM21</f>
        <v>74.365</v>
      </c>
      <c r="T21" s="55">
        <f>YTD!GY21</f>
        <v>83.424</v>
      </c>
      <c r="U21" s="55">
        <f>YTD!HK21</f>
        <v>90.21</v>
      </c>
      <c r="V21" s="55">
        <f>YTD!HL21</f>
        <v>9.441</v>
      </c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ht="13.5" customHeight="1">
      <c r="A22" s="190">
        <f t="shared" si="1"/>
        <v>18</v>
      </c>
      <c r="B22" s="67" t="s">
        <v>17</v>
      </c>
      <c r="C22" s="68"/>
      <c r="D22" s="68">
        <f>YTD!O22</f>
        <v>83.323</v>
      </c>
      <c r="E22" s="68">
        <f>YTD!AA22</f>
        <v>77.617</v>
      </c>
      <c r="F22" s="68">
        <f>YTD!AM22</f>
        <v>66.888</v>
      </c>
      <c r="G22" s="68">
        <f>YTD!AY22</f>
        <v>67.848</v>
      </c>
      <c r="H22" s="68">
        <f>YTD!BK22</f>
        <v>64.147</v>
      </c>
      <c r="I22" s="68">
        <f>YTD!BW22</f>
        <v>67.225</v>
      </c>
      <c r="J22" s="68">
        <f>YTD!CI22</f>
        <v>74.299</v>
      </c>
      <c r="K22" s="68">
        <f>YTD!CU22</f>
        <v>75.247</v>
      </c>
      <c r="L22" s="68">
        <f>YTD!DG22</f>
        <v>78.655</v>
      </c>
      <c r="M22" s="68">
        <f>YTD!DS22</f>
        <v>70.368</v>
      </c>
      <c r="N22" s="68">
        <f>YTD!EE22</f>
        <v>74.363</v>
      </c>
      <c r="O22" s="68">
        <f>YTD!EQ22</f>
        <v>65.293</v>
      </c>
      <c r="P22" s="68">
        <f>YTD!FC22</f>
        <v>59.482</v>
      </c>
      <c r="Q22" s="68">
        <f>YTD!FO22</f>
        <v>58.494</v>
      </c>
      <c r="R22" s="68">
        <f>YTD!GA22</f>
        <v>61.095</v>
      </c>
      <c r="S22" s="68">
        <f>YTD!GM22</f>
        <v>57.499</v>
      </c>
      <c r="T22" s="68">
        <f>YTD!GY22</f>
        <v>58.276</v>
      </c>
      <c r="U22" s="68">
        <f>YTD!HK22</f>
        <v>65.558</v>
      </c>
      <c r="V22" s="68">
        <f>YTD!HL22</f>
        <v>7.204</v>
      </c>
    </row>
    <row r="23" ht="13.5" customHeight="1">
      <c r="A23" s="190">
        <f t="shared" si="1"/>
        <v>19</v>
      </c>
      <c r="B23" s="71" t="s">
        <v>20</v>
      </c>
      <c r="C23" s="72"/>
      <c r="D23" s="72">
        <f>YTD!O23</f>
        <v>252.79</v>
      </c>
      <c r="E23" s="72">
        <f>YTD!AA23</f>
        <v>253.595</v>
      </c>
      <c r="F23" s="72">
        <f>YTD!AM23</f>
        <v>235.812</v>
      </c>
      <c r="G23" s="72">
        <f>YTD!AY23</f>
        <v>233.689</v>
      </c>
      <c r="H23" s="72">
        <f>YTD!BK23</f>
        <v>262.475</v>
      </c>
      <c r="I23" s="72">
        <f>YTD!BW23</f>
        <v>262.194</v>
      </c>
      <c r="J23" s="72">
        <f>YTD!CI23</f>
        <v>272.314</v>
      </c>
      <c r="K23" s="72">
        <f>YTD!CU23</f>
        <v>289.605</v>
      </c>
      <c r="L23" s="72">
        <f>YTD!DG23</f>
        <v>287.969</v>
      </c>
      <c r="M23" s="72">
        <f>YTD!DS23</f>
        <v>292.197</v>
      </c>
      <c r="N23" s="72">
        <f>YTD!EE23</f>
        <v>310.278</v>
      </c>
      <c r="O23" s="72">
        <f>YTD!EQ23</f>
        <v>307.115</v>
      </c>
      <c r="P23" s="72">
        <f>YTD!FC23</f>
        <v>322.655</v>
      </c>
      <c r="Q23" s="72">
        <f>YTD!FO23</f>
        <v>334.448</v>
      </c>
      <c r="R23" s="72">
        <f>YTD!GA23</f>
        <v>342.393</v>
      </c>
      <c r="S23" s="72">
        <f>YTD!GM23</f>
        <v>376.391</v>
      </c>
      <c r="T23" s="72">
        <f>YTD!GY23</f>
        <v>371.626</v>
      </c>
      <c r="U23" s="72">
        <f>YTD!HK23</f>
        <v>400.831</v>
      </c>
      <c r="V23" s="72">
        <f>YTD!HL23</f>
        <v>35.386</v>
      </c>
    </row>
    <row r="24" ht="6.75" customHeight="1">
      <c r="A24" s="190">
        <f t="shared" si="1"/>
        <v>20</v>
      </c>
      <c r="B24" s="83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ht="13.5" customHeight="1">
      <c r="A25" s="190">
        <f t="shared" si="1"/>
        <v>21</v>
      </c>
      <c r="B25" s="77" t="s">
        <v>21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</row>
    <row r="26" ht="13.5" customHeight="1">
      <c r="A26" s="190">
        <f t="shared" si="1"/>
        <v>22</v>
      </c>
      <c r="B26" s="54" t="s">
        <v>22</v>
      </c>
      <c r="C26" s="55"/>
      <c r="D26" s="55">
        <f>YTD!O26</f>
        <v>409.15</v>
      </c>
      <c r="E26" s="55">
        <f>YTD!AA26</f>
        <v>447.73</v>
      </c>
      <c r="F26" s="55">
        <f>YTD!AM26</f>
        <v>456.925</v>
      </c>
      <c r="G26" s="55">
        <f>YTD!AY26</f>
        <v>451.994</v>
      </c>
      <c r="H26" s="55">
        <f>YTD!BK26</f>
        <v>471.816</v>
      </c>
      <c r="I26" s="55">
        <f>YTD!BW26</f>
        <v>501.699</v>
      </c>
      <c r="J26" s="55">
        <f>YTD!CI26</f>
        <v>510.169</v>
      </c>
      <c r="K26" s="55">
        <f>YTD!CU26</f>
        <v>534.905</v>
      </c>
      <c r="L26" s="55">
        <f>YTD!DG26</f>
        <v>524.454</v>
      </c>
      <c r="M26" s="55">
        <f>YTD!DS26</f>
        <v>544.501</v>
      </c>
      <c r="N26" s="55">
        <f>YTD!EE26</f>
        <v>566.044</v>
      </c>
      <c r="O26" s="55">
        <f>YTD!EQ26</f>
        <v>579.802</v>
      </c>
      <c r="P26" s="55">
        <f>YTD!FC26</f>
        <v>595.281</v>
      </c>
      <c r="Q26" s="55">
        <f>YTD!FO26</f>
        <v>611.08</v>
      </c>
      <c r="R26" s="55">
        <f>YTD!GA26</f>
        <v>581.778</v>
      </c>
      <c r="S26" s="55">
        <f>YTD!GM26</f>
        <v>577.606</v>
      </c>
      <c r="T26" s="55">
        <f>YTD!GY26</f>
        <v>506.505</v>
      </c>
      <c r="U26" s="55">
        <f>YTD!HK26</f>
        <v>565.576</v>
      </c>
      <c r="V26" s="55">
        <f>YTD!HL26</f>
        <v>49.591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ht="13.5" customHeight="1">
      <c r="A27" s="190">
        <f t="shared" si="1"/>
        <v>23</v>
      </c>
      <c r="B27" s="58" t="s">
        <v>23</v>
      </c>
      <c r="C27" s="59"/>
      <c r="D27" s="59">
        <f>YTD!O27</f>
        <v>299.218</v>
      </c>
      <c r="E27" s="59">
        <f>YTD!AA27</f>
        <v>317.667</v>
      </c>
      <c r="F27" s="59">
        <f>YTD!AM27</f>
        <v>301.571</v>
      </c>
      <c r="G27" s="59">
        <f>YTD!AY27</f>
        <v>321.355</v>
      </c>
      <c r="H27" s="59">
        <f>YTD!BK27</f>
        <v>290.646</v>
      </c>
      <c r="I27" s="59">
        <f>YTD!BW27</f>
        <v>303.946</v>
      </c>
      <c r="J27" s="59">
        <f>YTD!CI27</f>
        <v>304.913</v>
      </c>
      <c r="K27" s="59">
        <f>YTD!CU27</f>
        <v>300.829</v>
      </c>
      <c r="L27" s="59">
        <f>YTD!DG27</f>
        <v>288.805</v>
      </c>
      <c r="M27" s="59">
        <f>YTD!DS27</f>
        <v>316.535</v>
      </c>
      <c r="N27" s="59">
        <f>YTD!EE27</f>
        <v>341.629</v>
      </c>
      <c r="O27" s="59">
        <f>YTD!EQ27</f>
        <v>330.121</v>
      </c>
      <c r="P27" s="59">
        <f>YTD!FC27</f>
        <v>330.51</v>
      </c>
      <c r="Q27" s="59">
        <f>YTD!FO27</f>
        <v>332.171</v>
      </c>
      <c r="R27" s="59">
        <f>YTD!GA27</f>
        <v>325.921</v>
      </c>
      <c r="S27" s="59">
        <f>YTD!GM27</f>
        <v>306.169</v>
      </c>
      <c r="T27" s="59">
        <f>YTD!GY27</f>
        <v>254.453</v>
      </c>
      <c r="U27" s="59">
        <f>YTD!HK27</f>
        <v>306.011</v>
      </c>
      <c r="V27" s="59">
        <f>YTD!HL27</f>
        <v>28.067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ht="13.5" customHeight="1">
      <c r="A28" s="190">
        <f t="shared" si="1"/>
        <v>24</v>
      </c>
      <c r="B28" s="58" t="s">
        <v>24</v>
      </c>
      <c r="C28" s="59"/>
      <c r="D28" s="59">
        <f>YTD!O28</f>
        <v>64.011</v>
      </c>
      <c r="E28" s="59">
        <f>YTD!AA28</f>
        <v>80.575</v>
      </c>
      <c r="F28" s="59">
        <f>YTD!AM28</f>
        <v>99.809</v>
      </c>
      <c r="G28" s="59">
        <f>YTD!AY28</f>
        <v>76.899</v>
      </c>
      <c r="H28" s="59">
        <f>YTD!BK28</f>
        <v>114.593</v>
      </c>
      <c r="I28" s="59">
        <f>YTD!BW28</f>
        <v>125.713</v>
      </c>
      <c r="J28" s="59">
        <f>YTD!CI28</f>
        <v>133.654</v>
      </c>
      <c r="K28" s="59">
        <f>YTD!CU28</f>
        <v>153.248</v>
      </c>
      <c r="L28" s="59">
        <f>YTD!DG28</f>
        <v>148.878</v>
      </c>
      <c r="M28" s="59">
        <f>YTD!DS28</f>
        <v>132.793</v>
      </c>
      <c r="N28" s="59">
        <f>YTD!EE28</f>
        <v>123.197</v>
      </c>
      <c r="O28" s="59">
        <f>YTD!EQ28</f>
        <v>132.463</v>
      </c>
      <c r="P28" s="59">
        <f>YTD!FC28</f>
        <v>141.7</v>
      </c>
      <c r="Q28" s="59">
        <f>YTD!FO28</f>
        <v>149.302</v>
      </c>
      <c r="R28" s="59">
        <f>YTD!GA28</f>
        <v>135.358</v>
      </c>
      <c r="S28" s="59">
        <f>YTD!GM28</f>
        <v>150.387</v>
      </c>
      <c r="T28" s="59">
        <f>YTD!GY28</f>
        <v>129.331</v>
      </c>
      <c r="U28" s="59">
        <f>YTD!HK28</f>
        <v>131.218</v>
      </c>
      <c r="V28" s="59">
        <f>YTD!HL28</f>
        <v>12.907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ht="13.5" customHeight="1">
      <c r="A29" s="190">
        <f t="shared" si="1"/>
        <v>25</v>
      </c>
      <c r="B29" s="64" t="s">
        <v>25</v>
      </c>
      <c r="C29" s="59"/>
      <c r="D29" s="59">
        <f>YTD!O29</f>
        <v>45.921</v>
      </c>
      <c r="E29" s="59">
        <f>YTD!AA29</f>
        <v>49.488</v>
      </c>
      <c r="F29" s="59">
        <f>YTD!AM29</f>
        <v>55.545</v>
      </c>
      <c r="G29" s="59">
        <f>YTD!AY29</f>
        <v>53.74</v>
      </c>
      <c r="H29" s="59">
        <f>YTD!BK29</f>
        <v>66.577</v>
      </c>
      <c r="I29" s="59">
        <f>YTD!BW29</f>
        <v>72.04</v>
      </c>
      <c r="J29" s="59">
        <f>YTD!CI29</f>
        <v>71.602</v>
      </c>
      <c r="K29" s="59">
        <f>YTD!CU29</f>
        <v>80.828</v>
      </c>
      <c r="L29" s="59">
        <f>YTD!DG29</f>
        <v>86.771</v>
      </c>
      <c r="M29" s="59">
        <f>YTD!DS29</f>
        <v>95.173</v>
      </c>
      <c r="N29" s="59">
        <f>YTD!EE29</f>
        <v>101.218</v>
      </c>
      <c r="O29" s="59">
        <f>YTD!EQ29</f>
        <v>117.218</v>
      </c>
      <c r="P29" s="59">
        <f>YTD!FC29</f>
        <v>123.071</v>
      </c>
      <c r="Q29" s="59">
        <f>YTD!FO29</f>
        <v>129.607</v>
      </c>
      <c r="R29" s="59">
        <f>YTD!GA29</f>
        <v>120.499</v>
      </c>
      <c r="S29" s="59">
        <f>YTD!GM29</f>
        <v>121.05</v>
      </c>
      <c r="T29" s="59">
        <f>YTD!GY29</f>
        <v>122.721</v>
      </c>
      <c r="U29" s="59">
        <f>YTD!HK29</f>
        <v>128.347</v>
      </c>
      <c r="V29" s="59">
        <f>YTD!HL29</f>
        <v>8.617</v>
      </c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ht="13.5" customHeight="1">
      <c r="A30" s="190">
        <f t="shared" si="1"/>
        <v>26</v>
      </c>
      <c r="B30" s="54" t="s">
        <v>15</v>
      </c>
      <c r="C30" s="87"/>
      <c r="D30" s="87">
        <f t="shared" ref="D30:T30" si="2">D11</f>
        <v>10.657</v>
      </c>
      <c r="E30" s="87">
        <f t="shared" si="2"/>
        <v>8.283</v>
      </c>
      <c r="F30" s="87">
        <f t="shared" si="2"/>
        <v>5.552</v>
      </c>
      <c r="G30" s="87">
        <f t="shared" si="2"/>
        <v>0.644</v>
      </c>
      <c r="H30" s="87">
        <f t="shared" si="2"/>
        <v>0</v>
      </c>
      <c r="I30" s="87">
        <f t="shared" si="2"/>
        <v>0</v>
      </c>
      <c r="J30" s="87">
        <f t="shared" si="2"/>
        <v>0</v>
      </c>
      <c r="K30" s="87">
        <f t="shared" si="2"/>
        <v>0</v>
      </c>
      <c r="L30" s="87">
        <f t="shared" si="2"/>
        <v>0</v>
      </c>
      <c r="M30" s="87">
        <f t="shared" si="2"/>
        <v>0</v>
      </c>
      <c r="N30" s="87">
        <f t="shared" si="2"/>
        <v>0.774</v>
      </c>
      <c r="O30" s="87">
        <f t="shared" si="2"/>
        <v>11.072</v>
      </c>
      <c r="P30" s="87">
        <f t="shared" si="2"/>
        <v>23.7</v>
      </c>
      <c r="Q30" s="87">
        <f t="shared" si="2"/>
        <v>25.12</v>
      </c>
      <c r="R30" s="87">
        <f t="shared" si="2"/>
        <v>26.066</v>
      </c>
      <c r="S30" s="87">
        <f t="shared" si="2"/>
        <v>22.227</v>
      </c>
      <c r="T30" s="87">
        <f t="shared" si="2"/>
        <v>21.375</v>
      </c>
      <c r="U30" s="87">
        <f>YTD!HK30</f>
        <v>26.3</v>
      </c>
      <c r="V30" s="87">
        <f>YTD!HL30</f>
        <v>2.567</v>
      </c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ht="13.5" customHeight="1">
      <c r="A31" s="190">
        <f t="shared" si="1"/>
        <v>27</v>
      </c>
      <c r="B31" s="64" t="s">
        <v>26</v>
      </c>
      <c r="C31" s="68"/>
      <c r="D31" s="68">
        <f>YTD!O31</f>
        <v>137.215</v>
      </c>
      <c r="E31" s="68">
        <f>YTD!AA31</f>
        <v>118.177</v>
      </c>
      <c r="F31" s="68">
        <f>YTD!AM31</f>
        <v>106.296</v>
      </c>
      <c r="G31" s="68">
        <f>YTD!AY31</f>
        <v>137.281</v>
      </c>
      <c r="H31" s="68">
        <f>YTD!BK31</f>
        <v>188.27</v>
      </c>
      <c r="I31" s="68">
        <f>YTD!BW31</f>
        <v>117.467</v>
      </c>
      <c r="J31" s="68">
        <f>YTD!CI31</f>
        <v>110.107</v>
      </c>
      <c r="K31" s="68">
        <f>YTD!CU31</f>
        <v>113.407</v>
      </c>
      <c r="L31" s="68">
        <f>YTD!DG31</f>
        <v>179.331</v>
      </c>
      <c r="M31" s="68">
        <f>YTD!DS31</f>
        <v>187.993</v>
      </c>
      <c r="N31" s="68">
        <f>YTD!EE31</f>
        <v>149.799</v>
      </c>
      <c r="O31" s="68">
        <f>YTD!EQ31</f>
        <v>165.927</v>
      </c>
      <c r="P31" s="68">
        <f>YTD!FC31</f>
        <v>156.487</v>
      </c>
      <c r="Q31" s="68">
        <f>YTD!FO31</f>
        <v>90.751</v>
      </c>
      <c r="R31" s="68">
        <f>YTD!GA31</f>
        <v>109.876</v>
      </c>
      <c r="S31" s="68">
        <f>YTD!GM31</f>
        <v>160.212</v>
      </c>
      <c r="T31" s="68">
        <f>YTD!GY31</f>
        <v>142.242</v>
      </c>
      <c r="U31" s="68">
        <f>YTD!HK31</f>
        <v>168.506</v>
      </c>
      <c r="V31" s="68">
        <f>YTD!HL31</f>
        <v>16.23</v>
      </c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ht="13.5" customHeight="1">
      <c r="A32" s="190">
        <f t="shared" si="1"/>
        <v>28</v>
      </c>
      <c r="B32" s="54" t="s">
        <v>27</v>
      </c>
      <c r="C32" s="55"/>
      <c r="D32" s="55">
        <f>YTD!O32</f>
        <v>557.022</v>
      </c>
      <c r="E32" s="55">
        <f>YTD!AA32</f>
        <v>574.19</v>
      </c>
      <c r="F32" s="55">
        <f>YTD!AM32</f>
        <v>568.773</v>
      </c>
      <c r="G32" s="55">
        <f>YTD!AY32</f>
        <v>589.919</v>
      </c>
      <c r="H32" s="55">
        <f>YTD!BK32</f>
        <v>660.086</v>
      </c>
      <c r="I32" s="55">
        <f>YTD!BW32</f>
        <v>619.166</v>
      </c>
      <c r="J32" s="55">
        <f>YTD!CI32</f>
        <v>620.276</v>
      </c>
      <c r="K32" s="55">
        <f>YTD!CU32</f>
        <v>648.312</v>
      </c>
      <c r="L32" s="55">
        <f>YTD!DG32</f>
        <v>703.785</v>
      </c>
      <c r="M32" s="55">
        <f>YTD!DS32</f>
        <v>732.494</v>
      </c>
      <c r="N32" s="55">
        <f>YTD!EE32</f>
        <v>716.617</v>
      </c>
      <c r="O32" s="55">
        <f>YTD!EQ32</f>
        <v>756.801</v>
      </c>
      <c r="P32" s="55">
        <f>YTD!FC32</f>
        <v>775.468</v>
      </c>
      <c r="Q32" s="55">
        <f>YTD!FO32</f>
        <v>726.951</v>
      </c>
      <c r="R32" s="55">
        <f>YTD!GA32</f>
        <v>717.72</v>
      </c>
      <c r="S32" s="55">
        <f>YTD!GM32</f>
        <v>760.045</v>
      </c>
      <c r="T32" s="55">
        <f>YTD!GY32</f>
        <v>670.122</v>
      </c>
      <c r="U32" s="55">
        <f>YTD!HK32</f>
        <v>760.382</v>
      </c>
      <c r="V32" s="55">
        <f>YTD!HL32</f>
        <v>68.388</v>
      </c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ht="13.5" customHeight="1">
      <c r="A33" s="190">
        <f t="shared" si="1"/>
        <v>29</v>
      </c>
      <c r="B33" s="64" t="s">
        <v>28</v>
      </c>
      <c r="C33" s="68"/>
      <c r="D33" s="68">
        <f>YTD!O33</f>
        <v>310.5</v>
      </c>
      <c r="E33" s="68">
        <f>YTD!AA33</f>
        <v>301.811</v>
      </c>
      <c r="F33" s="68">
        <f>YTD!AM33</f>
        <v>293.447</v>
      </c>
      <c r="G33" s="68">
        <f>YTD!AY33</f>
        <v>300.128</v>
      </c>
      <c r="H33" s="68">
        <f>YTD!BK33</f>
        <v>268.631</v>
      </c>
      <c r="I33" s="68">
        <f>YTD!BW33</f>
        <v>282.154</v>
      </c>
      <c r="J33" s="68">
        <f>YTD!CI33</f>
        <v>288.005</v>
      </c>
      <c r="K33" s="68">
        <f>YTD!CU33</f>
        <v>289.204</v>
      </c>
      <c r="L33" s="68">
        <f>YTD!DG33</f>
        <v>271.331</v>
      </c>
      <c r="M33" s="68">
        <f>YTD!DS33</f>
        <v>302.664</v>
      </c>
      <c r="N33" s="68">
        <f>YTD!EE33</f>
        <v>313.288</v>
      </c>
      <c r="O33" s="68">
        <f>YTD!EQ33</f>
        <v>311.289</v>
      </c>
      <c r="P33" s="68">
        <f>YTD!FC33</f>
        <v>297.235</v>
      </c>
      <c r="Q33" s="68">
        <f>YTD!FO33</f>
        <v>300.635</v>
      </c>
      <c r="R33" s="68">
        <f>YTD!GA33</f>
        <v>299.9</v>
      </c>
      <c r="S33" s="68">
        <f>YTD!GM33</f>
        <v>282.238</v>
      </c>
      <c r="T33" s="68">
        <f>YTD!GY33</f>
        <v>245.82</v>
      </c>
      <c r="U33" s="68">
        <f>YTD!HK33</f>
        <v>303.82</v>
      </c>
      <c r="V33" s="68">
        <f>YTD!HL33</f>
        <v>27.163</v>
      </c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ht="6.75" customHeight="1">
      <c r="A34" s="190">
        <f t="shared" si="1"/>
        <v>30</v>
      </c>
      <c r="B34" s="89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ht="13.5" customHeight="1">
      <c r="A35" s="190">
        <f t="shared" si="1"/>
        <v>31</v>
      </c>
      <c r="B35" s="91" t="s">
        <v>29</v>
      </c>
      <c r="C35" s="72"/>
      <c r="D35" s="72">
        <f>YTD!O35</f>
        <v>867.522</v>
      </c>
      <c r="E35" s="72">
        <f>YTD!AA35</f>
        <v>876.001</v>
      </c>
      <c r="F35" s="72">
        <f>YTD!AM35</f>
        <v>862.22</v>
      </c>
      <c r="G35" s="72">
        <f>YTD!AY35</f>
        <v>890.047</v>
      </c>
      <c r="H35" s="72">
        <f>YTD!BK35</f>
        <v>928.717</v>
      </c>
      <c r="I35" s="72">
        <f>YTD!BW35</f>
        <v>901.32</v>
      </c>
      <c r="J35" s="72">
        <f>YTD!CI35</f>
        <v>908.281</v>
      </c>
      <c r="K35" s="72">
        <f>YTD!CU35</f>
        <v>937.516</v>
      </c>
      <c r="L35" s="72">
        <f>YTD!DG35</f>
        <v>975.116</v>
      </c>
      <c r="M35" s="72">
        <f>YTD!DS35</f>
        <v>1035.158</v>
      </c>
      <c r="N35" s="72">
        <f>YTD!EE35</f>
        <v>1029.905</v>
      </c>
      <c r="O35" s="72">
        <f>YTD!EQ35</f>
        <v>1068.09</v>
      </c>
      <c r="P35" s="72">
        <f>YTD!FC35</f>
        <v>1072.703</v>
      </c>
      <c r="Q35" s="72">
        <f>YTD!FO35</f>
        <v>1027.586</v>
      </c>
      <c r="R35" s="72">
        <f>YTD!GA35</f>
        <v>1017.62</v>
      </c>
      <c r="S35" s="72">
        <f>YTD!GM35</f>
        <v>1042.283</v>
      </c>
      <c r="T35" s="72">
        <f>YTD!GY35</f>
        <v>915.942</v>
      </c>
      <c r="U35" s="72">
        <f>YTD!HK35</f>
        <v>1064.202</v>
      </c>
      <c r="V35" s="72">
        <f>YTD!HL35</f>
        <v>95.551</v>
      </c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ht="13.5" customHeight="1">
      <c r="A36" s="190">
        <f t="shared" si="1"/>
        <v>32</v>
      </c>
      <c r="B36" s="93" t="s">
        <v>30</v>
      </c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>
        <f>U32/U35</f>
        <v>0.7145090876</v>
      </c>
      <c r="V36" s="94"/>
    </row>
    <row r="37" ht="13.5" customHeight="1">
      <c r="A37" s="190">
        <f t="shared" si="1"/>
        <v>33</v>
      </c>
      <c r="B37" s="97"/>
      <c r="C37" s="94"/>
      <c r="D37" s="94"/>
      <c r="E37" s="94"/>
      <c r="F37" s="94"/>
      <c r="G37" s="94"/>
      <c r="H37" s="167"/>
      <c r="I37" s="167"/>
      <c r="J37" s="167"/>
      <c r="K37" s="167"/>
      <c r="L37" s="217"/>
      <c r="M37" s="167"/>
      <c r="N37" s="167"/>
      <c r="O37" s="218"/>
      <c r="P37" s="218"/>
      <c r="Q37" s="218"/>
      <c r="R37" s="218"/>
      <c r="S37" s="218"/>
      <c r="T37" s="218"/>
      <c r="U37" s="218"/>
    </row>
    <row r="38" ht="13.5" customHeight="1">
      <c r="A38" s="190">
        <f t="shared" si="1"/>
        <v>34</v>
      </c>
      <c r="B38" s="98" t="s">
        <v>31</v>
      </c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</row>
    <row r="39" ht="12.75" customHeight="1">
      <c r="A39" s="190">
        <f t="shared" si="1"/>
        <v>35</v>
      </c>
      <c r="B39" s="54" t="s">
        <v>32</v>
      </c>
      <c r="C39" s="99"/>
      <c r="D39" s="99">
        <f>YTD!O39</f>
        <v>57359</v>
      </c>
      <c r="E39" s="99">
        <f>YTD!AA39</f>
        <v>58245</v>
      </c>
      <c r="F39" s="99">
        <f>YTD!AM39</f>
        <v>55655</v>
      </c>
      <c r="G39" s="99">
        <f>YTD!AY39</f>
        <v>50064.5</v>
      </c>
      <c r="H39" s="99">
        <f>YTD!BK39</f>
        <v>51507.5</v>
      </c>
      <c r="I39" s="99">
        <f>YTD!BW39</f>
        <v>54660.57337</v>
      </c>
      <c r="J39" s="99">
        <f>YTD!CI39</f>
        <v>52204</v>
      </c>
      <c r="K39" s="99">
        <f>YTD!CU39</f>
        <v>53869</v>
      </c>
      <c r="L39" s="99">
        <f>YTD!DG39</f>
        <v>58542.5</v>
      </c>
      <c r="M39" s="99">
        <f>YTD!DS39</f>
        <v>58620</v>
      </c>
      <c r="N39" s="99">
        <f>YTD!EE39</f>
        <v>58375.5</v>
      </c>
      <c r="O39" s="99">
        <f>YTD!EQ39</f>
        <v>59795.5</v>
      </c>
      <c r="P39" s="99">
        <f>YTD!FC39</f>
        <v>56113.5</v>
      </c>
      <c r="Q39" s="99">
        <f>YTD!FO39</f>
        <v>53087.5</v>
      </c>
      <c r="R39" s="99">
        <f>YTD!GA39</f>
        <v>52873</v>
      </c>
      <c r="S39" s="99">
        <f>YTD!GM39</f>
        <v>54389</v>
      </c>
      <c r="T39" s="99">
        <f>YTD!GY39</f>
        <v>54865</v>
      </c>
      <c r="U39" s="99">
        <f>YTD!HK39</f>
        <v>57107</v>
      </c>
      <c r="V39" s="99">
        <f>YTD!HL39</f>
        <v>4721</v>
      </c>
    </row>
    <row r="40" ht="13.5" customHeight="1">
      <c r="A40" s="190">
        <f t="shared" si="1"/>
        <v>36</v>
      </c>
      <c r="B40" s="58" t="s">
        <v>33</v>
      </c>
      <c r="C40" s="59"/>
      <c r="D40" s="59">
        <f>YTD!O40</f>
        <v>47.7695</v>
      </c>
      <c r="E40" s="59">
        <f>YTD!AA40</f>
        <v>47.11316667</v>
      </c>
      <c r="F40" s="59">
        <f>YTD!AM40</f>
        <v>48.32854514</v>
      </c>
      <c r="G40" s="59">
        <f>YTD!AY40</f>
        <v>49.34167433</v>
      </c>
      <c r="H40" s="59">
        <f>YTD!BK40</f>
        <v>49.59368968</v>
      </c>
      <c r="I40" s="59">
        <f>YTD!BW40</f>
        <v>50.95619805</v>
      </c>
      <c r="J40" s="59">
        <f>YTD!CI40</f>
        <v>52.85252097</v>
      </c>
      <c r="K40" s="59">
        <f>YTD!CU40</f>
        <v>57.8535509</v>
      </c>
      <c r="L40" s="59">
        <f>YTD!DG40</f>
        <v>62.63922779</v>
      </c>
      <c r="M40" s="59">
        <f>YTD!DS40</f>
        <v>63.41978965</v>
      </c>
      <c r="N40" s="59">
        <f>YTD!EE40</f>
        <v>64.19809653</v>
      </c>
      <c r="O40" s="59">
        <f>YTD!EQ40</f>
        <v>71.14623538</v>
      </c>
      <c r="P40" s="59">
        <f>YTD!FC40</f>
        <v>74.9609601</v>
      </c>
      <c r="Q40" s="59">
        <f>YTD!FO40</f>
        <v>76.6045707</v>
      </c>
      <c r="R40" s="59">
        <f>YTD!GA40</f>
        <v>84.67831614</v>
      </c>
      <c r="S40" s="59">
        <f>YTD!GM40</f>
        <v>88.14007643</v>
      </c>
      <c r="T40" s="59">
        <f>YTD!GY40</f>
        <v>89.43140878</v>
      </c>
      <c r="U40" s="59">
        <f>YTD!HK40</f>
        <v>90.65286726</v>
      </c>
      <c r="V40" s="59">
        <f>YTD!HL40</f>
        <v>89.5943656</v>
      </c>
    </row>
    <row r="41" ht="13.5" customHeight="1">
      <c r="A41" s="190">
        <f t="shared" si="1"/>
        <v>37</v>
      </c>
      <c r="B41" s="97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ht="13.5" customHeight="1">
      <c r="A42" s="190">
        <f t="shared" si="1"/>
        <v>38</v>
      </c>
      <c r="B42" s="98" t="s">
        <v>34</v>
      </c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ht="12.75" customHeight="1">
      <c r="A43" s="190">
        <f t="shared" si="1"/>
        <v>39</v>
      </c>
      <c r="B43" s="110" t="s">
        <v>35</v>
      </c>
      <c r="C43" s="99"/>
      <c r="D43" s="99">
        <f>YTD!O43</f>
        <v>0</v>
      </c>
      <c r="E43" s="99">
        <f>YTD!AA43</f>
        <v>0</v>
      </c>
      <c r="F43" s="99">
        <f>YTD!AM43</f>
        <v>0</v>
      </c>
      <c r="G43" s="99">
        <f>YTD!AY43</f>
        <v>0</v>
      </c>
      <c r="H43" s="99">
        <f>YTD!BK43</f>
        <v>0</v>
      </c>
      <c r="I43" s="99">
        <f>YTD!BW43</f>
        <v>2229</v>
      </c>
      <c r="J43" s="99">
        <f>YTD!CI43</f>
        <v>961</v>
      </c>
      <c r="K43" s="99">
        <f>YTD!CU43</f>
        <v>1427</v>
      </c>
      <c r="L43" s="99">
        <f>YTD!DG43</f>
        <v>1257</v>
      </c>
      <c r="M43" s="99">
        <f>YTD!DS43</f>
        <v>838</v>
      </c>
      <c r="N43" s="99">
        <f>YTD!EE43</f>
        <v>651</v>
      </c>
      <c r="O43" s="99">
        <f>YTD!EQ43</f>
        <v>394</v>
      </c>
      <c r="P43" s="99">
        <f>YTD!FC43</f>
        <v>670</v>
      </c>
      <c r="Q43" s="99">
        <f>YTD!FO43</f>
        <v>762</v>
      </c>
      <c r="R43" s="99">
        <f>YTD!GA43</f>
        <v>583</v>
      </c>
      <c r="S43" s="99">
        <f>YTD!GM43</f>
        <v>601</v>
      </c>
      <c r="T43" s="99">
        <f>YTD!GY43</f>
        <v>785</v>
      </c>
      <c r="U43" s="99">
        <f>YTD!HK43</f>
        <v>1080</v>
      </c>
      <c r="V43" s="99">
        <f>YTD!HL43</f>
        <v>89</v>
      </c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ht="13.5" customHeight="1">
      <c r="A44" s="190">
        <f t="shared" si="1"/>
        <v>40</v>
      </c>
      <c r="B44" s="97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ht="13.5" customHeight="1">
      <c r="A45" s="190">
        <f t="shared" si="1"/>
        <v>41</v>
      </c>
      <c r="B45" s="98" t="s">
        <v>37</v>
      </c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</row>
    <row r="46" ht="12.75" customHeight="1">
      <c r="A46" s="190">
        <f t="shared" si="1"/>
        <v>42</v>
      </c>
      <c r="B46" s="208" t="s">
        <v>38</v>
      </c>
      <c r="C46" s="99"/>
      <c r="D46" s="99">
        <f>YTD!O46</f>
        <v>2</v>
      </c>
      <c r="E46" s="99">
        <f>YTD!AA46</f>
        <v>3</v>
      </c>
      <c r="F46" s="99">
        <f>YTD!AM46</f>
        <v>5</v>
      </c>
      <c r="G46" s="99">
        <f>YTD!AY46</f>
        <v>7</v>
      </c>
      <c r="H46" s="99">
        <f>YTD!BK46</f>
        <v>10</v>
      </c>
      <c r="I46" s="99">
        <f>YTD!BW46</f>
        <v>12</v>
      </c>
      <c r="J46" s="99">
        <f>YTD!CI46</f>
        <v>14</v>
      </c>
      <c r="K46" s="99">
        <f>YTD!CU46</f>
        <v>18</v>
      </c>
      <c r="L46" s="99">
        <f>YTD!DG46</f>
        <v>19</v>
      </c>
      <c r="M46" s="99">
        <f>YTD!DS46</f>
        <v>19</v>
      </c>
      <c r="N46" s="99">
        <f>YTD!EE46</f>
        <v>22</v>
      </c>
      <c r="O46" s="99">
        <f>YTD!EQ46</f>
        <v>23</v>
      </c>
      <c r="P46" s="99">
        <f>YTD!FC46</f>
        <v>23</v>
      </c>
      <c r="Q46" s="99">
        <f>YTD!FO46</f>
        <v>23</v>
      </c>
      <c r="R46" s="99">
        <f>YTD!GA46</f>
        <v>23</v>
      </c>
      <c r="S46" s="99">
        <f>YTD!GM46</f>
        <v>23</v>
      </c>
      <c r="T46" s="99">
        <f>YTD!GY46</f>
        <v>25</v>
      </c>
      <c r="U46" s="99">
        <f>YTD!HK46</f>
        <v>25</v>
      </c>
      <c r="V46" s="99">
        <f>YTD!HL46</f>
        <v>25</v>
      </c>
    </row>
    <row r="47" ht="12.75" customHeight="1">
      <c r="A47" s="190">
        <f t="shared" si="1"/>
        <v>43</v>
      </c>
      <c r="B47" s="174" t="s">
        <v>39</v>
      </c>
      <c r="C47" s="116"/>
      <c r="D47" s="116">
        <f>YTD!O47</f>
        <v>729.208</v>
      </c>
      <c r="E47" s="116">
        <f>YTD!AA47</f>
        <v>943</v>
      </c>
      <c r="F47" s="116">
        <f>YTD!AM47</f>
        <v>1359.2115</v>
      </c>
      <c r="G47" s="116">
        <f>YTD!AY47</f>
        <v>2045.3053</v>
      </c>
      <c r="H47" s="116">
        <f>YTD!BK47</f>
        <v>3067.259594</v>
      </c>
      <c r="I47" s="116">
        <f>YTD!BW47</f>
        <v>3968.979865</v>
      </c>
      <c r="J47" s="116">
        <f>YTD!CI47</f>
        <v>4702.403873</v>
      </c>
      <c r="K47" s="116">
        <f>YTD!CU47</f>
        <v>5368.59</v>
      </c>
      <c r="L47" s="116">
        <f>YTD!DG47</f>
        <v>6683.21769</v>
      </c>
      <c r="M47" s="116">
        <f>YTD!DS47</f>
        <v>6585.7047</v>
      </c>
      <c r="N47" s="116">
        <f>YTD!EE47</f>
        <v>6429.017118</v>
      </c>
      <c r="O47" s="116">
        <f>YTD!EQ47</f>
        <v>6035.098876</v>
      </c>
      <c r="P47" s="116">
        <f>YTD!FC47</f>
        <v>5126.205127</v>
      </c>
      <c r="Q47" s="116">
        <f>YTD!FO47</f>
        <v>5128.426438</v>
      </c>
      <c r="R47" s="116">
        <f>YTD!GA47</f>
        <v>5356.079302</v>
      </c>
      <c r="S47" s="116">
        <f>YTD!GM47</f>
        <v>5399.754243</v>
      </c>
      <c r="T47" s="116">
        <f>YTD!GY47</f>
        <v>6488.526733</v>
      </c>
      <c r="U47" s="116">
        <f>YTD!HK47</f>
        <v>7371.288733</v>
      </c>
      <c r="V47" s="116">
        <f>YTD!HL47</f>
        <v>537.65</v>
      </c>
      <c r="Z47" s="219"/>
      <c r="AA47" s="219"/>
      <c r="AB47" s="219"/>
      <c r="AC47" s="219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</row>
    <row r="48" ht="13.5" customHeight="1">
      <c r="A48" s="190">
        <f t="shared" si="1"/>
        <v>44</v>
      </c>
      <c r="B48" s="177" t="s">
        <v>40</v>
      </c>
      <c r="C48" s="126"/>
      <c r="D48" s="126">
        <f t="shared" ref="D48:S48" si="3">D47/(D46*D4)</f>
        <v>0.9989150685</v>
      </c>
      <c r="E48" s="126">
        <f t="shared" si="3"/>
        <v>0.8611872146</v>
      </c>
      <c r="F48" s="126">
        <f t="shared" si="3"/>
        <v>0.7427385246</v>
      </c>
      <c r="G48" s="126">
        <f t="shared" si="3"/>
        <v>0.8005108806</v>
      </c>
      <c r="H48" s="126">
        <f t="shared" si="3"/>
        <v>0.8403450943</v>
      </c>
      <c r="I48" s="126">
        <f t="shared" si="3"/>
        <v>0.9061597866</v>
      </c>
      <c r="J48" s="126">
        <f t="shared" si="3"/>
        <v>0.9177212868</v>
      </c>
      <c r="K48" s="126">
        <f t="shared" si="3"/>
        <v>0.8171369863</v>
      </c>
      <c r="L48" s="126">
        <f t="shared" si="3"/>
        <v>0.9636939712</v>
      </c>
      <c r="M48" s="126">
        <f t="shared" si="3"/>
        <v>0.9496329776</v>
      </c>
      <c r="N48" s="126">
        <f t="shared" si="3"/>
        <v>0.7984372973</v>
      </c>
      <c r="O48" s="126">
        <f t="shared" si="3"/>
        <v>0.7188920639</v>
      </c>
      <c r="P48" s="126">
        <f t="shared" si="3"/>
        <v>0.6106259829</v>
      </c>
      <c r="Q48" s="126">
        <f t="shared" si="3"/>
        <v>0.6108905822</v>
      </c>
      <c r="R48" s="126">
        <f t="shared" si="3"/>
        <v>0.6362650632</v>
      </c>
      <c r="S48" s="126">
        <f t="shared" si="3"/>
        <v>0.6432107497</v>
      </c>
      <c r="T48" s="126">
        <f>YTD!GY48</f>
        <v>0.7110714228</v>
      </c>
      <c r="U48" s="126">
        <f>YTD!HK48</f>
        <v>0.8078124639</v>
      </c>
      <c r="V48" s="126">
        <f>YTD!HL48</f>
        <v>0.6937419355</v>
      </c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ht="13.5" customHeight="1">
      <c r="A49" s="190">
        <f t="shared" si="1"/>
        <v>45</v>
      </c>
      <c r="B49" s="128" t="s">
        <v>41</v>
      </c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 t="str">
        <f>YTD!IF49</f>
        <v/>
      </c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ht="15.75" customHeight="1">
      <c r="A50" s="190">
        <f t="shared" si="1"/>
        <v>46</v>
      </c>
      <c r="C50" s="5"/>
      <c r="D50" s="5"/>
      <c r="E50" s="5"/>
      <c r="M50" s="5"/>
      <c r="N50" s="5"/>
      <c r="O50" s="5"/>
      <c r="P50" s="5"/>
      <c r="Q50" s="5"/>
      <c r="R50" s="5"/>
      <c r="S50" s="5"/>
      <c r="T50" s="5"/>
      <c r="U50" s="5"/>
      <c r="V50" s="5" t="str">
        <f>YTD!IF50</f>
        <v/>
      </c>
    </row>
    <row r="51" ht="13.5" customHeight="1">
      <c r="A51" s="190">
        <f t="shared" si="1"/>
        <v>47</v>
      </c>
      <c r="B51" s="98" t="s">
        <v>42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 t="str">
        <f>YTD!IF51</f>
        <v/>
      </c>
    </row>
    <row r="52" ht="12.75" customHeight="1">
      <c r="A52" s="190">
        <f t="shared" si="1"/>
        <v>48</v>
      </c>
      <c r="B52" s="139" t="s">
        <v>43</v>
      </c>
      <c r="C52" s="55"/>
      <c r="D52" s="99">
        <f>YTD!O52</f>
        <v>0</v>
      </c>
      <c r="E52" s="99">
        <f>YTD!AA52</f>
        <v>1</v>
      </c>
      <c r="F52" s="99">
        <f>YTD!AM52</f>
        <v>2</v>
      </c>
      <c r="G52" s="99">
        <f>YTD!AY52</f>
        <v>2</v>
      </c>
      <c r="H52" s="99">
        <f>YTD!BK52</f>
        <v>3</v>
      </c>
      <c r="I52" s="99">
        <f>YTD!BW52</f>
        <v>2</v>
      </c>
      <c r="J52" s="99">
        <f>YTD!CI52</f>
        <v>2</v>
      </c>
      <c r="K52" s="99">
        <f>YTD!CU52</f>
        <v>3</v>
      </c>
      <c r="L52" s="99">
        <f>YTD!DG52</f>
        <v>1</v>
      </c>
      <c r="M52" s="99">
        <f>YTD!DS52</f>
        <v>2</v>
      </c>
      <c r="N52" s="99">
        <f>YTD!EE52</f>
        <v>3</v>
      </c>
      <c r="O52" s="99">
        <f>YTD!EQ52</f>
        <v>0</v>
      </c>
      <c r="P52" s="99">
        <f>YTD!FC52</f>
        <v>0</v>
      </c>
      <c r="Q52" s="99">
        <f>YTD!FO52</f>
        <v>0</v>
      </c>
      <c r="R52" s="99">
        <f>YTD!GA52</f>
        <v>0</v>
      </c>
      <c r="S52" s="99">
        <f>YTD!GM52</f>
        <v>0</v>
      </c>
      <c r="T52" s="99">
        <f>YTD!GN52</f>
        <v>0</v>
      </c>
      <c r="U52" s="99">
        <f>YTD!HK52</f>
        <v>0</v>
      </c>
      <c r="V52" s="99" t="str">
        <f>YTD!IF52</f>
        <v/>
      </c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ht="13.5" customHeight="1">
      <c r="A53" s="190">
        <f t="shared" si="1"/>
        <v>49</v>
      </c>
      <c r="B53" s="141" t="s">
        <v>44</v>
      </c>
      <c r="C53" s="142"/>
      <c r="D53" s="142">
        <f>YTD!O53</f>
        <v>2</v>
      </c>
      <c r="E53" s="142">
        <f>YTD!AA53</f>
        <v>2</v>
      </c>
      <c r="F53" s="142">
        <f>YTD!AM53</f>
        <v>2</v>
      </c>
      <c r="G53" s="142">
        <f>YTD!AY53</f>
        <v>7</v>
      </c>
      <c r="H53" s="142">
        <f>YTD!BK53</f>
        <v>5</v>
      </c>
      <c r="I53" s="142">
        <f>YTD!BW53</f>
        <v>4</v>
      </c>
      <c r="J53" s="142">
        <f>YTD!CI53</f>
        <v>2</v>
      </c>
      <c r="K53" s="142">
        <f>YTD!CU53</f>
        <v>1</v>
      </c>
      <c r="L53" s="142">
        <f>YTD!DG53</f>
        <v>5</v>
      </c>
      <c r="M53" s="142">
        <f>YTD!DS53</f>
        <v>1</v>
      </c>
      <c r="N53" s="142">
        <f>YTD!EE53</f>
        <v>6</v>
      </c>
      <c r="O53" s="142">
        <f>YTD!EQ53</f>
        <v>2</v>
      </c>
      <c r="P53" s="142">
        <f>YTD!FC53</f>
        <v>3</v>
      </c>
      <c r="Q53" s="142">
        <f>YTD!FO53</f>
        <v>1</v>
      </c>
      <c r="R53" s="142">
        <f>YTD!GA53</f>
        <v>0</v>
      </c>
      <c r="S53" s="142">
        <f>YTD!GM53</f>
        <v>0</v>
      </c>
      <c r="T53" s="142">
        <f>YTD!GN53</f>
        <v>0</v>
      </c>
      <c r="U53" s="142">
        <f>YTD!HK53</f>
        <v>0</v>
      </c>
      <c r="V53" s="142" t="str">
        <f>YTD!IF53</f>
        <v/>
      </c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ht="15.75" customHeight="1">
      <c r="A54" s="190"/>
      <c r="C54" s="5"/>
      <c r="D54" s="5"/>
      <c r="E54" s="136"/>
      <c r="M54" s="5"/>
      <c r="N54" s="5"/>
      <c r="O54" s="5"/>
      <c r="P54" s="5"/>
      <c r="Q54" s="5"/>
      <c r="R54" s="5"/>
      <c r="S54" s="5"/>
      <c r="T54" s="5"/>
      <c r="U54" s="5"/>
      <c r="V54" s="5"/>
    </row>
    <row r="61" ht="15.75" customHeight="1">
      <c r="A61" s="5"/>
      <c r="C61" s="5"/>
      <c r="D61" s="5"/>
      <c r="E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ht="15.75" customHeight="1">
      <c r="A62" s="5"/>
      <c r="C62" s="5"/>
      <c r="D62" s="5"/>
      <c r="E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ht="15.75" customHeight="1">
      <c r="A63" s="5"/>
      <c r="C63" s="5"/>
      <c r="D63" s="5"/>
      <c r="E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ht="15.75" customHeight="1">
      <c r="A64" s="5"/>
      <c r="C64" s="5"/>
      <c r="D64" s="5"/>
      <c r="E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ht="15.75" customHeight="1">
      <c r="A65" s="5"/>
      <c r="C65" s="5"/>
      <c r="D65" s="5"/>
      <c r="E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ht="15.75" customHeight="1">
      <c r="A66" s="5"/>
      <c r="C66" s="5"/>
      <c r="D66" s="5"/>
      <c r="E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ht="15.75" customHeight="1">
      <c r="A67" s="5"/>
      <c r="C67" s="5"/>
      <c r="D67" s="5"/>
      <c r="E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ht="15.75" customHeight="1">
      <c r="A68" s="5"/>
      <c r="C68" s="5"/>
      <c r="D68" s="5"/>
      <c r="E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ht="15.75" customHeight="1">
      <c r="A69" s="5"/>
      <c r="C69" s="5"/>
      <c r="D69" s="5"/>
      <c r="E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ht="15.75" customHeight="1">
      <c r="A70" s="5"/>
      <c r="C70" s="5"/>
      <c r="D70" s="5"/>
      <c r="E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ht="15.75" customHeight="1">
      <c r="A71" s="5"/>
      <c r="C71" s="5"/>
      <c r="D71" s="5"/>
      <c r="E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ht="15.75" customHeight="1">
      <c r="A72" s="5"/>
      <c r="C72" s="5"/>
      <c r="D72" s="5"/>
      <c r="E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ht="15.75" customHeight="1">
      <c r="A73" s="5"/>
      <c r="C73" s="5"/>
      <c r="D73" s="5"/>
      <c r="E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ht="15.75" customHeight="1">
      <c r="A74" s="5"/>
      <c r="C74" s="5"/>
      <c r="D74" s="5"/>
      <c r="E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ht="15.75" customHeight="1">
      <c r="A75" s="5"/>
      <c r="C75" s="5"/>
      <c r="D75" s="5"/>
      <c r="E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ht="15.75" customHeight="1">
      <c r="A76" s="5"/>
      <c r="C76" s="5"/>
      <c r="D76" s="5"/>
      <c r="E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ht="15.75" customHeight="1">
      <c r="A77" s="5"/>
      <c r="C77" s="5"/>
      <c r="D77" s="5"/>
      <c r="E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ht="15.75" customHeight="1">
      <c r="A78" s="5"/>
      <c r="C78" s="5"/>
      <c r="D78" s="5"/>
      <c r="E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ht="15.75" customHeight="1">
      <c r="A79" s="5"/>
      <c r="C79" s="5"/>
      <c r="D79" s="5"/>
      <c r="E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ht="15.75" customHeight="1">
      <c r="A80" s="5"/>
      <c r="C80" s="5"/>
      <c r="D80" s="5"/>
      <c r="E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ht="15.75" customHeight="1">
      <c r="A81" s="5"/>
      <c r="C81" s="5"/>
      <c r="D81" s="5"/>
      <c r="E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ht="15.75" customHeight="1">
      <c r="A82" s="5"/>
      <c r="C82" s="5"/>
      <c r="D82" s="5"/>
      <c r="E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ht="15.75" customHeight="1">
      <c r="A83" s="5"/>
      <c r="C83" s="5"/>
      <c r="D83" s="5"/>
      <c r="E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ht="15.75" customHeight="1">
      <c r="A84" s="5"/>
      <c r="C84" s="5"/>
      <c r="D84" s="5"/>
      <c r="E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ht="15.75" customHeight="1">
      <c r="A85" s="5"/>
      <c r="C85" s="5"/>
      <c r="D85" s="5"/>
      <c r="E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ht="15.75" customHeight="1">
      <c r="A86" s="5"/>
      <c r="C86" s="5"/>
      <c r="D86" s="5"/>
      <c r="E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ht="15.75" customHeight="1">
      <c r="A87" s="5"/>
      <c r="C87" s="5"/>
      <c r="D87" s="5"/>
      <c r="E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ht="15.75" customHeight="1">
      <c r="A88" s="5"/>
      <c r="C88" s="5"/>
      <c r="D88" s="5"/>
      <c r="E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ht="15.75" customHeight="1">
      <c r="A89" s="5"/>
      <c r="C89" s="5"/>
      <c r="D89" s="5"/>
      <c r="E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ht="15.75" customHeight="1">
      <c r="A90" s="5"/>
      <c r="C90" s="5"/>
      <c r="D90" s="5"/>
      <c r="E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ht="15.75" customHeight="1">
      <c r="A91" s="5"/>
      <c r="C91" s="5"/>
      <c r="D91" s="5"/>
      <c r="E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ht="15.75" customHeight="1">
      <c r="A92" s="5"/>
      <c r="C92" s="5"/>
      <c r="D92" s="5"/>
      <c r="E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ht="15.75" customHeight="1">
      <c r="A93" s="5"/>
      <c r="C93" s="5"/>
      <c r="D93" s="5"/>
      <c r="E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ht="15.75" customHeight="1">
      <c r="A94" s="5"/>
      <c r="C94" s="5"/>
      <c r="D94" s="5"/>
      <c r="E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ht="15.75" customHeight="1">
      <c r="A95" s="5"/>
      <c r="C95" s="5"/>
      <c r="D95" s="5"/>
      <c r="E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ht="15.75" customHeight="1">
      <c r="A96" s="5"/>
      <c r="C96" s="5"/>
      <c r="D96" s="5"/>
      <c r="E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ht="15.75" customHeight="1">
      <c r="A97" s="5"/>
      <c r="C97" s="5"/>
      <c r="D97" s="5"/>
      <c r="E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ht="15.75" customHeight="1">
      <c r="A98" s="5"/>
      <c r="C98" s="5"/>
      <c r="D98" s="5"/>
      <c r="E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ht="15.75" customHeight="1">
      <c r="A99" s="5"/>
      <c r="C99" s="5"/>
      <c r="D99" s="5"/>
      <c r="E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ht="15.75" customHeight="1">
      <c r="A100" s="5"/>
      <c r="C100" s="5"/>
      <c r="D100" s="5"/>
      <c r="E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ht="15.75" customHeight="1">
      <c r="A101" s="5"/>
      <c r="C101" s="5"/>
      <c r="D101" s="5"/>
      <c r="E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ht="15.75" customHeight="1">
      <c r="A102" s="5"/>
      <c r="C102" s="5"/>
      <c r="D102" s="5"/>
      <c r="E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ht="15.75" customHeight="1">
      <c r="A103" s="5"/>
      <c r="C103" s="5"/>
      <c r="D103" s="5"/>
      <c r="E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ht="15.75" customHeight="1">
      <c r="A104" s="5"/>
      <c r="C104" s="5"/>
      <c r="D104" s="5"/>
      <c r="E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ht="15.75" customHeight="1">
      <c r="A105" s="5"/>
      <c r="C105" s="5"/>
      <c r="D105" s="5"/>
      <c r="E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ht="15.75" customHeight="1">
      <c r="A106" s="5"/>
      <c r="C106" s="5"/>
      <c r="D106" s="5"/>
      <c r="E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ht="15.75" customHeight="1">
      <c r="A107" s="5"/>
      <c r="C107" s="5"/>
      <c r="D107" s="5"/>
      <c r="E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ht="15.75" customHeight="1">
      <c r="A108" s="5"/>
      <c r="C108" s="5"/>
      <c r="D108" s="5"/>
      <c r="E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ht="15.75" customHeight="1">
      <c r="A109" s="5"/>
      <c r="C109" s="5"/>
      <c r="D109" s="5"/>
      <c r="E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ht="15.75" customHeight="1">
      <c r="A110" s="5"/>
      <c r="C110" s="5"/>
      <c r="D110" s="5"/>
      <c r="E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ht="15.75" customHeight="1">
      <c r="A111" s="5"/>
      <c r="C111" s="5"/>
      <c r="D111" s="5"/>
      <c r="E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ht="15.75" customHeight="1">
      <c r="A112" s="5"/>
      <c r="C112" s="5"/>
      <c r="D112" s="5"/>
      <c r="E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ht="15.75" customHeight="1">
      <c r="A113" s="5"/>
      <c r="C113" s="5"/>
      <c r="D113" s="5"/>
      <c r="E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ht="15.75" customHeight="1">
      <c r="A114" s="5"/>
      <c r="C114" s="5"/>
      <c r="D114" s="5"/>
      <c r="E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ht="15.75" customHeight="1">
      <c r="A115" s="5"/>
      <c r="C115" s="5"/>
      <c r="D115" s="5"/>
      <c r="E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ht="15.75" customHeight="1">
      <c r="A116" s="5"/>
      <c r="C116" s="5"/>
      <c r="D116" s="5"/>
      <c r="E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ht="15.75" customHeight="1">
      <c r="A117" s="5"/>
      <c r="C117" s="5"/>
      <c r="D117" s="5"/>
      <c r="E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ht="15.75" customHeight="1">
      <c r="A118" s="5"/>
      <c r="C118" s="5"/>
      <c r="D118" s="5"/>
      <c r="E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ht="15.75" customHeight="1">
      <c r="A119" s="5"/>
      <c r="C119" s="5"/>
      <c r="D119" s="5"/>
      <c r="E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ht="15.75" customHeight="1">
      <c r="A120" s="5"/>
      <c r="C120" s="5"/>
      <c r="D120" s="5"/>
      <c r="E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ht="15.75" customHeight="1">
      <c r="A121" s="5"/>
      <c r="C121" s="5"/>
      <c r="D121" s="5"/>
      <c r="E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ht="15.75" customHeight="1">
      <c r="A122" s="5"/>
      <c r="C122" s="5"/>
      <c r="D122" s="5"/>
      <c r="E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ht="15.75" customHeight="1">
      <c r="A123" s="5"/>
      <c r="C123" s="5"/>
      <c r="D123" s="5"/>
      <c r="E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ht="15.75" customHeight="1">
      <c r="A124" s="5"/>
      <c r="C124" s="5"/>
      <c r="D124" s="5"/>
      <c r="E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ht="15.75" customHeight="1">
      <c r="A125" s="5"/>
      <c r="C125" s="5"/>
      <c r="D125" s="5"/>
      <c r="E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ht="15.75" customHeight="1">
      <c r="A126" s="5"/>
      <c r="C126" s="5"/>
      <c r="D126" s="5"/>
      <c r="E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ht="15.75" customHeight="1">
      <c r="A127" s="5"/>
      <c r="C127" s="5"/>
      <c r="D127" s="5"/>
      <c r="E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ht="15.75" customHeight="1">
      <c r="A128" s="5"/>
      <c r="C128" s="5"/>
      <c r="D128" s="5"/>
      <c r="E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ht="15.75" customHeight="1">
      <c r="A129" s="5"/>
      <c r="C129" s="5"/>
      <c r="D129" s="5"/>
      <c r="E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ht="15.75" customHeight="1">
      <c r="A130" s="5"/>
      <c r="C130" s="5"/>
      <c r="D130" s="5"/>
      <c r="E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ht="15.75" customHeight="1">
      <c r="A131" s="5"/>
      <c r="C131" s="5"/>
      <c r="D131" s="5"/>
      <c r="E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ht="15.75" customHeight="1">
      <c r="A132" s="5"/>
      <c r="C132" s="5"/>
      <c r="D132" s="5"/>
      <c r="E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ht="15.75" customHeight="1">
      <c r="A133" s="5"/>
      <c r="C133" s="5"/>
      <c r="D133" s="5"/>
      <c r="E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ht="15.75" customHeight="1">
      <c r="A134" s="5"/>
      <c r="C134" s="5"/>
      <c r="D134" s="5"/>
      <c r="E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ht="15.75" customHeight="1">
      <c r="A135" s="5"/>
      <c r="C135" s="5"/>
      <c r="D135" s="5"/>
      <c r="E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ht="15.75" customHeight="1">
      <c r="A136" s="5"/>
      <c r="C136" s="5"/>
      <c r="D136" s="5"/>
      <c r="E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ht="15.75" customHeight="1">
      <c r="A137" s="5"/>
      <c r="C137" s="5"/>
      <c r="D137" s="5"/>
      <c r="E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ht="15.75" customHeight="1">
      <c r="A138" s="5"/>
      <c r="C138" s="5"/>
      <c r="D138" s="5"/>
      <c r="E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ht="15.75" customHeight="1">
      <c r="A139" s="5"/>
      <c r="C139" s="5"/>
      <c r="D139" s="5"/>
      <c r="E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ht="15.75" customHeight="1">
      <c r="A140" s="5"/>
      <c r="C140" s="5"/>
      <c r="D140" s="5"/>
      <c r="E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ht="15.75" customHeight="1">
      <c r="A141" s="5"/>
      <c r="C141" s="5"/>
      <c r="D141" s="5"/>
      <c r="E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ht="15.75" customHeight="1">
      <c r="A142" s="5"/>
      <c r="C142" s="5"/>
      <c r="D142" s="5"/>
      <c r="E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ht="15.75" customHeight="1">
      <c r="A143" s="5"/>
      <c r="C143" s="5"/>
      <c r="D143" s="5"/>
      <c r="E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ht="15.75" customHeight="1">
      <c r="A144" s="5"/>
      <c r="C144" s="5"/>
      <c r="D144" s="5"/>
      <c r="E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ht="15.75" customHeight="1">
      <c r="A145" s="5"/>
      <c r="C145" s="5"/>
      <c r="D145" s="5"/>
      <c r="E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ht="15.75" customHeight="1">
      <c r="A146" s="5"/>
      <c r="C146" s="5"/>
      <c r="D146" s="5"/>
      <c r="E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ht="15.75" customHeight="1">
      <c r="A147" s="5"/>
      <c r="C147" s="5"/>
      <c r="D147" s="5"/>
      <c r="E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ht="15.75" customHeight="1">
      <c r="A148" s="5"/>
      <c r="C148" s="5"/>
      <c r="D148" s="5"/>
      <c r="E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ht="15.75" customHeight="1">
      <c r="A149" s="5"/>
      <c r="C149" s="5"/>
      <c r="D149" s="5"/>
      <c r="E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ht="15.75" customHeight="1">
      <c r="A150" s="5"/>
      <c r="C150" s="5"/>
      <c r="D150" s="5"/>
      <c r="E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ht="15.75" customHeight="1">
      <c r="A151" s="5"/>
      <c r="C151" s="5"/>
      <c r="D151" s="5"/>
      <c r="E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ht="15.75" customHeight="1">
      <c r="A152" s="5"/>
      <c r="C152" s="5"/>
      <c r="D152" s="5"/>
      <c r="E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ht="15.75" customHeight="1">
      <c r="A153" s="5"/>
      <c r="C153" s="5"/>
      <c r="D153" s="5"/>
      <c r="E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ht="15.75" customHeight="1">
      <c r="A154" s="5"/>
      <c r="C154" s="5"/>
      <c r="D154" s="5"/>
      <c r="E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ht="15.75" customHeight="1">
      <c r="A155" s="5"/>
      <c r="C155" s="5"/>
      <c r="D155" s="5"/>
      <c r="E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ht="15.75" customHeight="1">
      <c r="A156" s="5"/>
      <c r="C156" s="5"/>
      <c r="D156" s="5"/>
      <c r="E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ht="15.75" customHeight="1">
      <c r="A157" s="5"/>
      <c r="C157" s="5"/>
      <c r="D157" s="5"/>
      <c r="E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ht="15.75" customHeight="1">
      <c r="A158" s="5"/>
      <c r="C158" s="5"/>
      <c r="D158" s="5"/>
      <c r="E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ht="15.75" customHeight="1">
      <c r="A159" s="5"/>
      <c r="C159" s="5"/>
      <c r="D159" s="5"/>
      <c r="E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ht="15.75" customHeight="1">
      <c r="A160" s="5"/>
      <c r="C160" s="5"/>
      <c r="D160" s="5"/>
      <c r="E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ht="15.75" customHeight="1">
      <c r="A161" s="5"/>
      <c r="C161" s="5"/>
      <c r="D161" s="5"/>
      <c r="E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ht="15.75" customHeight="1">
      <c r="A162" s="5"/>
      <c r="C162" s="5"/>
      <c r="D162" s="5"/>
      <c r="E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ht="15.75" customHeight="1">
      <c r="A163" s="5"/>
      <c r="C163" s="5"/>
      <c r="D163" s="5"/>
      <c r="E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ht="15.75" customHeight="1">
      <c r="A164" s="5"/>
      <c r="C164" s="5"/>
      <c r="D164" s="5"/>
      <c r="E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ht="15.75" customHeight="1">
      <c r="A165" s="5"/>
      <c r="C165" s="5"/>
      <c r="D165" s="5"/>
      <c r="E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ht="15.75" customHeight="1">
      <c r="A166" s="5"/>
      <c r="C166" s="5"/>
      <c r="D166" s="5"/>
      <c r="E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ht="15.75" customHeight="1">
      <c r="A167" s="5"/>
      <c r="C167" s="5"/>
      <c r="D167" s="5"/>
      <c r="E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ht="15.75" customHeight="1">
      <c r="A168" s="5"/>
      <c r="C168" s="5"/>
      <c r="D168" s="5"/>
      <c r="E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ht="15.75" customHeight="1">
      <c r="A169" s="5"/>
      <c r="C169" s="5"/>
      <c r="D169" s="5"/>
      <c r="E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ht="15.75" customHeight="1">
      <c r="A170" s="5"/>
      <c r="C170" s="5"/>
      <c r="D170" s="5"/>
      <c r="E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ht="15.75" customHeight="1">
      <c r="A171" s="5"/>
      <c r="C171" s="5"/>
      <c r="D171" s="5"/>
      <c r="E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ht="15.75" customHeight="1">
      <c r="A172" s="5"/>
      <c r="C172" s="5"/>
      <c r="D172" s="5"/>
      <c r="E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ht="15.75" customHeight="1">
      <c r="A173" s="5"/>
      <c r="C173" s="5"/>
      <c r="D173" s="5"/>
      <c r="E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ht="15.75" customHeight="1">
      <c r="A174" s="5"/>
      <c r="C174" s="5"/>
      <c r="D174" s="5"/>
      <c r="E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ht="15.75" customHeight="1">
      <c r="A175" s="5"/>
      <c r="C175" s="5"/>
      <c r="D175" s="5"/>
      <c r="E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ht="15.75" customHeight="1">
      <c r="A176" s="5"/>
      <c r="C176" s="5"/>
      <c r="D176" s="5"/>
      <c r="E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ht="15.75" customHeight="1">
      <c r="A177" s="5"/>
      <c r="C177" s="5"/>
      <c r="D177" s="5"/>
      <c r="E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ht="15.75" customHeight="1">
      <c r="A178" s="5"/>
      <c r="C178" s="5"/>
      <c r="D178" s="5"/>
      <c r="E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ht="15.75" customHeight="1">
      <c r="A179" s="5"/>
      <c r="C179" s="5"/>
      <c r="D179" s="5"/>
      <c r="E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ht="15.75" customHeight="1">
      <c r="A180" s="5"/>
      <c r="C180" s="5"/>
      <c r="D180" s="5"/>
      <c r="E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ht="15.75" customHeight="1">
      <c r="A181" s="5"/>
      <c r="C181" s="5"/>
      <c r="D181" s="5"/>
      <c r="E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ht="15.75" customHeight="1">
      <c r="A182" s="5"/>
      <c r="C182" s="5"/>
      <c r="D182" s="5"/>
      <c r="E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ht="15.75" customHeight="1">
      <c r="A183" s="5"/>
      <c r="C183" s="5"/>
      <c r="D183" s="5"/>
      <c r="E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ht="15.75" customHeight="1">
      <c r="A184" s="5"/>
      <c r="C184" s="5"/>
      <c r="D184" s="5"/>
      <c r="E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ht="15.75" customHeight="1">
      <c r="A185" s="5"/>
      <c r="C185" s="5"/>
      <c r="D185" s="5"/>
      <c r="E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ht="15.75" customHeight="1">
      <c r="A186" s="5"/>
      <c r="C186" s="5"/>
      <c r="D186" s="5"/>
      <c r="E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ht="15.75" customHeight="1">
      <c r="A187" s="5"/>
      <c r="C187" s="5"/>
      <c r="D187" s="5"/>
      <c r="E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ht="15.75" customHeight="1">
      <c r="A188" s="5"/>
      <c r="C188" s="5"/>
      <c r="D188" s="5"/>
      <c r="E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ht="15.75" customHeight="1">
      <c r="A189" s="5"/>
      <c r="C189" s="5"/>
      <c r="D189" s="5"/>
      <c r="E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ht="15.75" customHeight="1">
      <c r="A190" s="5"/>
      <c r="C190" s="5"/>
      <c r="D190" s="5"/>
      <c r="E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ht="15.75" customHeight="1">
      <c r="A191" s="5"/>
      <c r="C191" s="5"/>
      <c r="D191" s="5"/>
      <c r="E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ht="15.75" customHeight="1">
      <c r="A192" s="5"/>
      <c r="C192" s="5"/>
      <c r="D192" s="5"/>
      <c r="E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ht="15.75" customHeight="1">
      <c r="A193" s="5"/>
      <c r="C193" s="5"/>
      <c r="D193" s="5"/>
      <c r="E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ht="15.75" customHeight="1">
      <c r="A194" s="5"/>
      <c r="C194" s="5"/>
      <c r="D194" s="5"/>
      <c r="E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ht="15.75" customHeight="1">
      <c r="A195" s="5"/>
      <c r="C195" s="5"/>
      <c r="D195" s="5"/>
      <c r="E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ht="15.75" customHeight="1">
      <c r="A196" s="5"/>
      <c r="C196" s="5"/>
      <c r="D196" s="5"/>
      <c r="E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ht="15.75" customHeight="1">
      <c r="A197" s="5"/>
      <c r="C197" s="5"/>
      <c r="D197" s="5"/>
      <c r="E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ht="15.75" customHeight="1">
      <c r="A198" s="5"/>
      <c r="C198" s="5"/>
      <c r="D198" s="5"/>
      <c r="E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ht="15.75" customHeight="1">
      <c r="A199" s="5"/>
      <c r="C199" s="5"/>
      <c r="D199" s="5"/>
      <c r="E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ht="15.75" customHeight="1">
      <c r="A200" s="5"/>
      <c r="C200" s="5"/>
      <c r="D200" s="5"/>
      <c r="E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ht="15.75" customHeight="1">
      <c r="A201" s="5"/>
      <c r="C201" s="5"/>
      <c r="D201" s="5"/>
      <c r="E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ht="15.75" customHeight="1">
      <c r="A202" s="5"/>
      <c r="C202" s="5"/>
      <c r="D202" s="5"/>
      <c r="E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ht="15.75" customHeight="1">
      <c r="A203" s="5"/>
      <c r="C203" s="5"/>
      <c r="D203" s="5"/>
      <c r="E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ht="15.75" customHeight="1">
      <c r="A204" s="5"/>
      <c r="C204" s="5"/>
      <c r="D204" s="5"/>
      <c r="E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ht="15.75" customHeight="1">
      <c r="A205" s="5"/>
      <c r="C205" s="5"/>
      <c r="D205" s="5"/>
      <c r="E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ht="15.75" customHeight="1">
      <c r="A206" s="5"/>
      <c r="C206" s="5"/>
      <c r="D206" s="5"/>
      <c r="E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ht="15.75" customHeight="1">
      <c r="A207" s="5"/>
      <c r="C207" s="5"/>
      <c r="D207" s="5"/>
      <c r="E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ht="15.75" customHeight="1">
      <c r="A208" s="5"/>
      <c r="C208" s="5"/>
      <c r="D208" s="5"/>
      <c r="E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ht="15.75" customHeight="1">
      <c r="A209" s="5"/>
      <c r="C209" s="5"/>
      <c r="D209" s="5"/>
      <c r="E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ht="15.75" customHeight="1">
      <c r="A210" s="5"/>
      <c r="C210" s="5"/>
      <c r="D210" s="5"/>
      <c r="E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ht="15.75" customHeight="1">
      <c r="A211" s="5"/>
      <c r="C211" s="5"/>
      <c r="D211" s="5"/>
      <c r="E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ht="15.75" customHeight="1">
      <c r="A212" s="5"/>
      <c r="C212" s="5"/>
      <c r="D212" s="5"/>
      <c r="E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ht="15.75" customHeight="1">
      <c r="A213" s="5"/>
      <c r="C213" s="5"/>
      <c r="D213" s="5"/>
      <c r="E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ht="15.75" customHeight="1">
      <c r="A214" s="5"/>
      <c r="C214" s="5"/>
      <c r="D214" s="5"/>
      <c r="E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ht="15.75" customHeight="1">
      <c r="A215" s="5"/>
      <c r="C215" s="5"/>
      <c r="D215" s="5"/>
      <c r="E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ht="15.75" customHeight="1">
      <c r="A216" s="5"/>
      <c r="C216" s="5"/>
      <c r="D216" s="5"/>
      <c r="E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ht="15.75" customHeight="1">
      <c r="A217" s="5"/>
      <c r="C217" s="5"/>
      <c r="D217" s="5"/>
      <c r="E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ht="15.75" customHeight="1">
      <c r="A218" s="5"/>
      <c r="C218" s="5"/>
      <c r="D218" s="5"/>
      <c r="E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ht="15.75" customHeight="1">
      <c r="A219" s="5"/>
      <c r="C219" s="5"/>
      <c r="D219" s="5"/>
      <c r="E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ht="15.75" customHeight="1">
      <c r="A220" s="5"/>
      <c r="C220" s="5"/>
      <c r="D220" s="5"/>
      <c r="E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ht="15.75" customHeight="1">
      <c r="A221" s="5"/>
      <c r="C221" s="5"/>
      <c r="D221" s="5"/>
      <c r="E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ht="15.75" customHeight="1">
      <c r="A222" s="5"/>
      <c r="C222" s="5"/>
      <c r="D222" s="5"/>
      <c r="E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ht="15.75" customHeight="1">
      <c r="A223" s="5"/>
      <c r="C223" s="5"/>
      <c r="D223" s="5"/>
      <c r="E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ht="15.75" customHeight="1">
      <c r="A224" s="5"/>
      <c r="C224" s="5"/>
      <c r="D224" s="5"/>
      <c r="E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ht="15.75" customHeight="1">
      <c r="A225" s="5"/>
      <c r="C225" s="5"/>
      <c r="D225" s="5"/>
      <c r="E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ht="15.75" customHeight="1">
      <c r="A226" s="5"/>
      <c r="C226" s="5"/>
      <c r="D226" s="5"/>
      <c r="E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ht="15.75" customHeight="1">
      <c r="A227" s="5"/>
      <c r="C227" s="5"/>
      <c r="D227" s="5"/>
      <c r="E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ht="15.75" customHeight="1">
      <c r="A228" s="5"/>
      <c r="C228" s="5"/>
      <c r="D228" s="5"/>
      <c r="E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ht="15.75" customHeight="1">
      <c r="A229" s="5"/>
      <c r="C229" s="5"/>
      <c r="D229" s="5"/>
      <c r="E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ht="15.75" customHeight="1">
      <c r="A230" s="5"/>
      <c r="C230" s="5"/>
      <c r="D230" s="5"/>
      <c r="E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ht="15.75" customHeight="1">
      <c r="A231" s="5"/>
      <c r="C231" s="5"/>
      <c r="D231" s="5"/>
      <c r="E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ht="15.75" customHeight="1">
      <c r="A232" s="5"/>
      <c r="C232" s="5"/>
      <c r="D232" s="5"/>
      <c r="E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ht="15.75" customHeight="1">
      <c r="A233" s="5"/>
      <c r="C233" s="5"/>
      <c r="D233" s="5"/>
      <c r="E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ht="15.75" customHeight="1">
      <c r="A234" s="5"/>
      <c r="C234" s="5"/>
      <c r="D234" s="5"/>
      <c r="E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ht="15.75" customHeight="1">
      <c r="A235" s="5"/>
      <c r="C235" s="5"/>
      <c r="D235" s="5"/>
      <c r="E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ht="15.75" customHeight="1">
      <c r="A236" s="5"/>
      <c r="C236" s="5"/>
      <c r="D236" s="5"/>
      <c r="E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ht="15.75" customHeight="1">
      <c r="A237" s="5"/>
      <c r="C237" s="5"/>
      <c r="D237" s="5"/>
      <c r="E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ht="15.75" customHeight="1">
      <c r="A238" s="5"/>
      <c r="C238" s="5"/>
      <c r="D238" s="5"/>
      <c r="E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ht="15.75" customHeight="1">
      <c r="A239" s="5"/>
      <c r="C239" s="5"/>
      <c r="D239" s="5"/>
      <c r="E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ht="15.75" customHeight="1">
      <c r="A240" s="5"/>
      <c r="C240" s="5"/>
      <c r="D240" s="5"/>
      <c r="E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ht="15.75" customHeight="1">
      <c r="A241" s="5"/>
      <c r="C241" s="5"/>
      <c r="D241" s="5"/>
      <c r="E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ht="15.75" customHeight="1">
      <c r="A242" s="5"/>
      <c r="C242" s="5"/>
      <c r="D242" s="5"/>
      <c r="E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ht="15.75" customHeight="1">
      <c r="A243" s="5"/>
      <c r="C243" s="5"/>
      <c r="D243" s="5"/>
      <c r="E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ht="15.75" customHeight="1">
      <c r="A244" s="5"/>
      <c r="C244" s="5"/>
      <c r="D244" s="5"/>
      <c r="E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ht="15.75" customHeight="1">
      <c r="A245" s="5"/>
      <c r="C245" s="5"/>
      <c r="D245" s="5"/>
      <c r="E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ht="15.75" customHeight="1">
      <c r="A246" s="5"/>
      <c r="C246" s="5"/>
      <c r="D246" s="5"/>
      <c r="E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ht="15.75" customHeight="1">
      <c r="A247" s="5"/>
      <c r="C247" s="5"/>
      <c r="D247" s="5"/>
      <c r="E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ht="15.75" customHeight="1">
      <c r="A248" s="5"/>
      <c r="C248" s="5"/>
      <c r="D248" s="5"/>
      <c r="E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ht="15.75" customHeight="1">
      <c r="A249" s="5"/>
      <c r="C249" s="5"/>
      <c r="D249" s="5"/>
      <c r="E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ht="15.75" customHeight="1">
      <c r="A250" s="5"/>
      <c r="C250" s="5"/>
      <c r="D250" s="5"/>
      <c r="E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ht="15.75" customHeight="1">
      <c r="A251" s="5"/>
      <c r="C251" s="5"/>
      <c r="D251" s="5"/>
      <c r="E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ht="15.75" customHeight="1">
      <c r="A252" s="5"/>
      <c r="C252" s="5"/>
      <c r="D252" s="5"/>
      <c r="E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ht="15.75" customHeight="1">
      <c r="A253" s="5"/>
      <c r="C253" s="5"/>
      <c r="D253" s="5"/>
      <c r="E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ht="15.75" customHeight="1">
      <c r="A254" s="5"/>
      <c r="C254" s="5"/>
      <c r="D254" s="5"/>
      <c r="E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ht="15.75" customHeight="1">
      <c r="A255" s="5"/>
      <c r="C255" s="5"/>
      <c r="D255" s="5"/>
      <c r="E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ht="15.75" customHeight="1">
      <c r="A256" s="5"/>
      <c r="C256" s="5"/>
      <c r="D256" s="5"/>
      <c r="E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ht="15.75" customHeight="1">
      <c r="A257" s="5"/>
      <c r="C257" s="5"/>
      <c r="D257" s="5"/>
      <c r="E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ht="15.75" customHeight="1">
      <c r="A258" s="5"/>
      <c r="C258" s="5"/>
      <c r="D258" s="5"/>
      <c r="E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ht="15.75" customHeight="1">
      <c r="A259" s="5"/>
      <c r="C259" s="5"/>
      <c r="D259" s="5"/>
      <c r="E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ht="15.75" customHeight="1">
      <c r="A260" s="5"/>
      <c r="C260" s="5"/>
      <c r="D260" s="5"/>
      <c r="E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ht="15.75" customHeight="1">
      <c r="A261" s="5"/>
      <c r="C261" s="5"/>
      <c r="D261" s="5"/>
      <c r="E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ht="15.75" customHeight="1">
      <c r="A262" s="5"/>
      <c r="C262" s="5"/>
      <c r="D262" s="5"/>
      <c r="E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ht="15.75" customHeight="1">
      <c r="A263" s="5"/>
      <c r="C263" s="5"/>
      <c r="D263" s="5"/>
      <c r="E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ht="15.75" customHeight="1">
      <c r="A264" s="5"/>
      <c r="C264" s="5"/>
      <c r="D264" s="5"/>
      <c r="E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ht="15.75" customHeight="1">
      <c r="A265" s="5"/>
      <c r="C265" s="5"/>
      <c r="D265" s="5"/>
      <c r="E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ht="15.75" customHeight="1">
      <c r="A266" s="5"/>
      <c r="C266" s="5"/>
      <c r="D266" s="5"/>
      <c r="E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ht="15.75" customHeight="1">
      <c r="A267" s="5"/>
      <c r="C267" s="5"/>
      <c r="D267" s="5"/>
      <c r="E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ht="15.75" customHeight="1">
      <c r="A268" s="5"/>
      <c r="C268" s="5"/>
      <c r="D268" s="5"/>
      <c r="E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ht="15.75" customHeight="1">
      <c r="A269" s="5"/>
      <c r="C269" s="5"/>
      <c r="D269" s="5"/>
      <c r="E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ht="15.75" customHeight="1">
      <c r="A270" s="5"/>
      <c r="C270" s="5"/>
      <c r="D270" s="5"/>
      <c r="E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ht="15.75" customHeight="1">
      <c r="A271" s="5"/>
      <c r="C271" s="5"/>
      <c r="D271" s="5"/>
      <c r="E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ht="15.75" customHeight="1">
      <c r="A272" s="5"/>
      <c r="C272" s="5"/>
      <c r="D272" s="5"/>
      <c r="E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ht="15.75" customHeight="1">
      <c r="A273" s="5"/>
      <c r="C273" s="5"/>
      <c r="D273" s="5"/>
      <c r="E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ht="15.75" customHeight="1">
      <c r="A274" s="5"/>
      <c r="C274" s="5"/>
      <c r="D274" s="5"/>
      <c r="E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ht="15.75" customHeight="1">
      <c r="A275" s="5"/>
      <c r="C275" s="5"/>
      <c r="D275" s="5"/>
      <c r="E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ht="15.75" customHeight="1">
      <c r="A276" s="5"/>
      <c r="C276" s="5"/>
      <c r="D276" s="5"/>
      <c r="E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ht="15.75" customHeight="1">
      <c r="A277" s="5"/>
      <c r="C277" s="5"/>
      <c r="D277" s="5"/>
      <c r="E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ht="15.75" customHeight="1">
      <c r="A278" s="5"/>
      <c r="C278" s="5"/>
      <c r="D278" s="5"/>
      <c r="E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ht="15.75" customHeight="1">
      <c r="A279" s="5"/>
      <c r="C279" s="5"/>
      <c r="D279" s="5"/>
      <c r="E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ht="15.75" customHeight="1">
      <c r="A280" s="5"/>
      <c r="C280" s="5"/>
      <c r="D280" s="5"/>
      <c r="E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ht="15.75" customHeight="1">
      <c r="A281" s="5"/>
      <c r="C281" s="5"/>
      <c r="D281" s="5"/>
      <c r="E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ht="15.75" customHeight="1">
      <c r="A282" s="5"/>
      <c r="C282" s="5"/>
      <c r="D282" s="5"/>
      <c r="E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ht="15.75" customHeight="1">
      <c r="A283" s="5"/>
      <c r="C283" s="5"/>
      <c r="D283" s="5"/>
      <c r="E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ht="15.75" customHeight="1">
      <c r="A284" s="5"/>
      <c r="C284" s="5"/>
      <c r="D284" s="5"/>
      <c r="E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ht="15.75" customHeight="1">
      <c r="A285" s="5"/>
      <c r="C285" s="5"/>
      <c r="D285" s="5"/>
      <c r="E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ht="15.75" customHeight="1">
      <c r="A286" s="5"/>
      <c r="C286" s="5"/>
      <c r="D286" s="5"/>
      <c r="E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ht="15.75" customHeight="1">
      <c r="A287" s="5"/>
      <c r="C287" s="5"/>
      <c r="D287" s="5"/>
      <c r="E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ht="15.75" customHeight="1">
      <c r="A288" s="5"/>
      <c r="C288" s="5"/>
      <c r="D288" s="5"/>
      <c r="E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ht="15.75" customHeight="1">
      <c r="A289" s="5"/>
      <c r="C289" s="5"/>
      <c r="D289" s="5"/>
      <c r="E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ht="15.75" customHeight="1">
      <c r="A290" s="5"/>
      <c r="C290" s="5"/>
      <c r="D290" s="5"/>
      <c r="E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ht="15.75" customHeight="1">
      <c r="A291" s="5"/>
      <c r="C291" s="5"/>
      <c r="D291" s="5"/>
      <c r="E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ht="15.75" customHeight="1">
      <c r="A292" s="5"/>
      <c r="C292" s="5"/>
      <c r="D292" s="5"/>
      <c r="E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ht="15.75" customHeight="1">
      <c r="A293" s="5"/>
      <c r="C293" s="5"/>
      <c r="D293" s="5"/>
      <c r="E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ht="15.75" customHeight="1">
      <c r="A294" s="5"/>
      <c r="C294" s="5"/>
      <c r="D294" s="5"/>
      <c r="E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ht="15.75" customHeight="1">
      <c r="A295" s="5"/>
      <c r="C295" s="5"/>
      <c r="D295" s="5"/>
      <c r="E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ht="15.75" customHeight="1">
      <c r="A296" s="5"/>
      <c r="C296" s="5"/>
      <c r="D296" s="5"/>
      <c r="E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ht="15.75" customHeight="1">
      <c r="A297" s="5"/>
      <c r="C297" s="5"/>
      <c r="D297" s="5"/>
      <c r="E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ht="15.75" customHeight="1">
      <c r="A298" s="5"/>
      <c r="C298" s="5"/>
      <c r="D298" s="5"/>
      <c r="E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ht="15.75" customHeight="1">
      <c r="A299" s="5"/>
      <c r="C299" s="5"/>
      <c r="D299" s="5"/>
      <c r="E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ht="15.75" customHeight="1">
      <c r="A300" s="5"/>
      <c r="C300" s="5"/>
      <c r="D300" s="5"/>
      <c r="E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ht="15.75" customHeight="1">
      <c r="A301" s="5"/>
      <c r="C301" s="5"/>
      <c r="D301" s="5"/>
      <c r="E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ht="15.75" customHeight="1">
      <c r="A302" s="5"/>
      <c r="C302" s="5"/>
      <c r="D302" s="5"/>
      <c r="E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ht="15.75" customHeight="1">
      <c r="A303" s="5"/>
      <c r="C303" s="5"/>
      <c r="D303" s="5"/>
      <c r="E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ht="15.75" customHeight="1">
      <c r="A304" s="5"/>
      <c r="C304" s="5"/>
      <c r="D304" s="5"/>
      <c r="E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ht="15.75" customHeight="1">
      <c r="A305" s="5"/>
      <c r="C305" s="5"/>
      <c r="D305" s="5"/>
      <c r="E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ht="15.75" customHeight="1">
      <c r="A306" s="5"/>
      <c r="C306" s="5"/>
      <c r="D306" s="5"/>
      <c r="E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ht="15.75" customHeight="1">
      <c r="A307" s="5"/>
      <c r="C307" s="5"/>
      <c r="D307" s="5"/>
      <c r="E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ht="15.75" customHeight="1">
      <c r="A308" s="5"/>
      <c r="C308" s="5"/>
      <c r="D308" s="5"/>
      <c r="E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ht="15.75" customHeight="1">
      <c r="A309" s="5"/>
      <c r="C309" s="5"/>
      <c r="D309" s="5"/>
      <c r="E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ht="15.75" customHeight="1">
      <c r="A310" s="5"/>
      <c r="C310" s="5"/>
      <c r="D310" s="5"/>
      <c r="E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ht="15.75" customHeight="1">
      <c r="A311" s="5"/>
      <c r="C311" s="5"/>
      <c r="D311" s="5"/>
      <c r="E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ht="15.75" customHeight="1">
      <c r="A312" s="5"/>
      <c r="C312" s="5"/>
      <c r="D312" s="5"/>
      <c r="E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ht="15.75" customHeight="1">
      <c r="A313" s="5"/>
      <c r="C313" s="5"/>
      <c r="D313" s="5"/>
      <c r="E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ht="15.75" customHeight="1">
      <c r="A314" s="5"/>
      <c r="C314" s="5"/>
      <c r="D314" s="5"/>
      <c r="E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ht="15.75" customHeight="1">
      <c r="A315" s="5"/>
      <c r="C315" s="5"/>
      <c r="D315" s="5"/>
      <c r="E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ht="15.75" customHeight="1">
      <c r="A316" s="5"/>
      <c r="C316" s="5"/>
      <c r="D316" s="5"/>
      <c r="E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ht="15.75" customHeight="1">
      <c r="A317" s="5"/>
      <c r="C317" s="5"/>
      <c r="D317" s="5"/>
      <c r="E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ht="15.75" customHeight="1">
      <c r="A318" s="5"/>
      <c r="C318" s="5"/>
      <c r="D318" s="5"/>
      <c r="E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ht="15.75" customHeight="1">
      <c r="A319" s="5"/>
      <c r="C319" s="5"/>
      <c r="D319" s="5"/>
      <c r="E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ht="15.75" customHeight="1">
      <c r="A320" s="5"/>
      <c r="C320" s="5"/>
      <c r="D320" s="5"/>
      <c r="E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ht="15.75" customHeight="1">
      <c r="A321" s="5"/>
      <c r="C321" s="5"/>
      <c r="D321" s="5"/>
      <c r="E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ht="15.75" customHeight="1">
      <c r="A322" s="5"/>
      <c r="C322" s="5"/>
      <c r="D322" s="5"/>
      <c r="E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ht="15.75" customHeight="1">
      <c r="A323" s="5"/>
      <c r="C323" s="5"/>
      <c r="D323" s="5"/>
      <c r="E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ht="15.75" customHeight="1">
      <c r="A324" s="5"/>
      <c r="C324" s="5"/>
      <c r="D324" s="5"/>
      <c r="E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ht="15.75" customHeight="1">
      <c r="A325" s="5"/>
      <c r="C325" s="5"/>
      <c r="D325" s="5"/>
      <c r="E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ht="15.75" customHeight="1">
      <c r="A326" s="5"/>
      <c r="C326" s="5"/>
      <c r="D326" s="5"/>
      <c r="E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ht="15.75" customHeight="1">
      <c r="A327" s="5"/>
      <c r="C327" s="5"/>
      <c r="D327" s="5"/>
      <c r="E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ht="15.75" customHeight="1">
      <c r="A328" s="5"/>
      <c r="C328" s="5"/>
      <c r="D328" s="5"/>
      <c r="E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ht="15.75" customHeight="1">
      <c r="A329" s="5"/>
      <c r="C329" s="5"/>
      <c r="D329" s="5"/>
      <c r="E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ht="15.75" customHeight="1">
      <c r="A330" s="5"/>
      <c r="C330" s="5"/>
      <c r="D330" s="5"/>
      <c r="E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ht="15.75" customHeight="1">
      <c r="A331" s="5"/>
      <c r="C331" s="5"/>
      <c r="D331" s="5"/>
      <c r="E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ht="15.75" customHeight="1">
      <c r="A332" s="5"/>
      <c r="C332" s="5"/>
      <c r="D332" s="5"/>
      <c r="E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ht="15.75" customHeight="1">
      <c r="A333" s="5"/>
      <c r="C333" s="5"/>
      <c r="D333" s="5"/>
      <c r="E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ht="15.75" customHeight="1">
      <c r="A334" s="5"/>
      <c r="C334" s="5"/>
      <c r="D334" s="5"/>
      <c r="E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ht="15.75" customHeight="1">
      <c r="A335" s="5"/>
      <c r="C335" s="5"/>
      <c r="D335" s="5"/>
      <c r="E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ht="15.75" customHeight="1">
      <c r="A336" s="5"/>
      <c r="C336" s="5"/>
      <c r="D336" s="5"/>
      <c r="E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ht="15.75" customHeight="1">
      <c r="A337" s="5"/>
      <c r="C337" s="5"/>
      <c r="D337" s="5"/>
      <c r="E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ht="15.75" customHeight="1">
      <c r="A338" s="5"/>
      <c r="C338" s="5"/>
      <c r="D338" s="5"/>
      <c r="E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ht="15.75" customHeight="1">
      <c r="A339" s="5"/>
      <c r="C339" s="5"/>
      <c r="D339" s="5"/>
      <c r="E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ht="15.75" customHeight="1">
      <c r="A340" s="5"/>
      <c r="C340" s="5"/>
      <c r="D340" s="5"/>
      <c r="E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ht="15.75" customHeight="1">
      <c r="A341" s="5"/>
      <c r="C341" s="5"/>
      <c r="D341" s="5"/>
      <c r="E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ht="15.75" customHeight="1">
      <c r="A342" s="5"/>
      <c r="C342" s="5"/>
      <c r="D342" s="5"/>
      <c r="E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ht="15.75" customHeight="1">
      <c r="A343" s="5"/>
      <c r="C343" s="5"/>
      <c r="D343" s="5"/>
      <c r="E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ht="15.75" customHeight="1">
      <c r="A344" s="5"/>
      <c r="C344" s="5"/>
      <c r="D344" s="5"/>
      <c r="E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ht="15.75" customHeight="1">
      <c r="A345" s="5"/>
      <c r="C345" s="5"/>
      <c r="D345" s="5"/>
      <c r="E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ht="15.75" customHeight="1">
      <c r="A346" s="5"/>
      <c r="C346" s="5"/>
      <c r="D346" s="5"/>
      <c r="E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ht="15.75" customHeight="1">
      <c r="A347" s="5"/>
      <c r="C347" s="5"/>
      <c r="D347" s="5"/>
      <c r="E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ht="15.75" customHeight="1">
      <c r="A348" s="5"/>
      <c r="C348" s="5"/>
      <c r="D348" s="5"/>
      <c r="E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ht="15.75" customHeight="1">
      <c r="A349" s="5"/>
      <c r="C349" s="5"/>
      <c r="D349" s="5"/>
      <c r="E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ht="15.75" customHeight="1">
      <c r="A350" s="5"/>
      <c r="C350" s="5"/>
      <c r="D350" s="5"/>
      <c r="E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ht="15.75" customHeight="1">
      <c r="A351" s="5"/>
      <c r="C351" s="5"/>
      <c r="D351" s="5"/>
      <c r="E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ht="15.75" customHeight="1">
      <c r="A352" s="5"/>
      <c r="C352" s="5"/>
      <c r="D352" s="5"/>
      <c r="E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ht="15.75" customHeight="1">
      <c r="A353" s="5"/>
      <c r="C353" s="5"/>
      <c r="D353" s="5"/>
      <c r="E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ht="15.75" customHeight="1">
      <c r="A354" s="5"/>
      <c r="C354" s="5"/>
      <c r="D354" s="5"/>
      <c r="E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ht="15.75" customHeight="1">
      <c r="A355" s="5"/>
      <c r="C355" s="5"/>
      <c r="D355" s="5"/>
      <c r="E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ht="15.75" customHeight="1">
      <c r="A356" s="5"/>
      <c r="C356" s="5"/>
      <c r="D356" s="5"/>
      <c r="E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ht="15.75" customHeight="1">
      <c r="A357" s="5"/>
      <c r="C357" s="5"/>
      <c r="D357" s="5"/>
      <c r="E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ht="15.75" customHeight="1">
      <c r="A358" s="5"/>
      <c r="C358" s="5"/>
      <c r="D358" s="5"/>
      <c r="E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ht="15.75" customHeight="1">
      <c r="A359" s="5"/>
      <c r="C359" s="5"/>
      <c r="D359" s="5"/>
      <c r="E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ht="15.75" customHeight="1">
      <c r="A360" s="5"/>
      <c r="C360" s="5"/>
      <c r="D360" s="5"/>
      <c r="E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ht="15.75" customHeight="1">
      <c r="A361" s="5"/>
      <c r="C361" s="5"/>
      <c r="D361" s="5"/>
      <c r="E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ht="15.75" customHeight="1">
      <c r="A362" s="5"/>
      <c r="C362" s="5"/>
      <c r="D362" s="5"/>
      <c r="E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ht="15.75" customHeight="1">
      <c r="A363" s="5"/>
      <c r="C363" s="5"/>
      <c r="D363" s="5"/>
      <c r="E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ht="15.75" customHeight="1">
      <c r="A364" s="5"/>
      <c r="C364" s="5"/>
      <c r="D364" s="5"/>
      <c r="E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ht="15.75" customHeight="1">
      <c r="A365" s="5"/>
      <c r="C365" s="5"/>
      <c r="D365" s="5"/>
      <c r="E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ht="15.75" customHeight="1">
      <c r="A366" s="5"/>
      <c r="C366" s="5"/>
      <c r="D366" s="5"/>
      <c r="E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ht="15.75" customHeight="1">
      <c r="A367" s="5"/>
      <c r="C367" s="5"/>
      <c r="D367" s="5"/>
      <c r="E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ht="15.75" customHeight="1">
      <c r="A368" s="5"/>
      <c r="C368" s="5"/>
      <c r="D368" s="5"/>
      <c r="E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ht="15.75" customHeight="1">
      <c r="A369" s="5"/>
      <c r="C369" s="5"/>
      <c r="D369" s="5"/>
      <c r="E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ht="15.75" customHeight="1">
      <c r="A370" s="5"/>
      <c r="C370" s="5"/>
      <c r="D370" s="5"/>
      <c r="E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ht="15.75" customHeight="1">
      <c r="A371" s="5"/>
      <c r="C371" s="5"/>
      <c r="D371" s="5"/>
      <c r="E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ht="15.75" customHeight="1">
      <c r="A372" s="5"/>
      <c r="C372" s="5"/>
      <c r="D372" s="5"/>
      <c r="E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ht="15.75" customHeight="1">
      <c r="A373" s="5"/>
      <c r="C373" s="5"/>
      <c r="D373" s="5"/>
      <c r="E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ht="15.75" customHeight="1">
      <c r="A374" s="5"/>
      <c r="C374" s="5"/>
      <c r="D374" s="5"/>
      <c r="E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ht="15.75" customHeight="1">
      <c r="A375" s="5"/>
      <c r="C375" s="5"/>
      <c r="D375" s="5"/>
      <c r="E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ht="15.75" customHeight="1">
      <c r="A376" s="5"/>
      <c r="C376" s="5"/>
      <c r="D376" s="5"/>
      <c r="E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ht="15.75" customHeight="1">
      <c r="A377" s="5"/>
      <c r="C377" s="5"/>
      <c r="D377" s="5"/>
      <c r="E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ht="15.75" customHeight="1">
      <c r="A378" s="5"/>
      <c r="C378" s="5"/>
      <c r="D378" s="5"/>
      <c r="E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ht="15.75" customHeight="1">
      <c r="A379" s="5"/>
      <c r="C379" s="5"/>
      <c r="D379" s="5"/>
      <c r="E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ht="15.75" customHeight="1">
      <c r="A380" s="5"/>
      <c r="C380" s="5"/>
      <c r="D380" s="5"/>
      <c r="E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ht="15.75" customHeight="1">
      <c r="A381" s="5"/>
      <c r="C381" s="5"/>
      <c r="D381" s="5"/>
      <c r="E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ht="15.75" customHeight="1">
      <c r="A382" s="5"/>
      <c r="C382" s="5"/>
      <c r="D382" s="5"/>
      <c r="E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ht="15.75" customHeight="1">
      <c r="A383" s="5"/>
      <c r="C383" s="5"/>
      <c r="D383" s="5"/>
      <c r="E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ht="15.75" customHeight="1">
      <c r="A384" s="5"/>
      <c r="C384" s="5"/>
      <c r="D384" s="5"/>
      <c r="E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ht="15.75" customHeight="1">
      <c r="A385" s="5"/>
      <c r="C385" s="5"/>
      <c r="D385" s="5"/>
      <c r="E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ht="15.75" customHeight="1">
      <c r="A386" s="5"/>
      <c r="C386" s="5"/>
      <c r="D386" s="5"/>
      <c r="E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ht="15.75" customHeight="1">
      <c r="A387" s="5"/>
      <c r="C387" s="5"/>
      <c r="D387" s="5"/>
      <c r="E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ht="15.75" customHeight="1">
      <c r="A388" s="5"/>
      <c r="C388" s="5"/>
      <c r="D388" s="5"/>
      <c r="E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ht="15.75" customHeight="1">
      <c r="A389" s="5"/>
      <c r="C389" s="5"/>
      <c r="D389" s="5"/>
      <c r="E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ht="15.75" customHeight="1">
      <c r="A390" s="5"/>
      <c r="C390" s="5"/>
      <c r="D390" s="5"/>
      <c r="E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ht="15.75" customHeight="1">
      <c r="A391" s="5"/>
      <c r="C391" s="5"/>
      <c r="D391" s="5"/>
      <c r="E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ht="15.75" customHeight="1">
      <c r="A392" s="5"/>
      <c r="C392" s="5"/>
      <c r="D392" s="5"/>
      <c r="E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ht="15.75" customHeight="1">
      <c r="A393" s="5"/>
      <c r="C393" s="5"/>
      <c r="D393" s="5"/>
      <c r="E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ht="15.75" customHeight="1">
      <c r="A394" s="5"/>
      <c r="C394" s="5"/>
      <c r="D394" s="5"/>
      <c r="E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ht="15.75" customHeight="1">
      <c r="A395" s="5"/>
      <c r="C395" s="5"/>
      <c r="D395" s="5"/>
      <c r="E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ht="15.75" customHeight="1">
      <c r="A396" s="5"/>
      <c r="C396" s="5"/>
      <c r="D396" s="5"/>
      <c r="E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ht="15.75" customHeight="1">
      <c r="A397" s="5"/>
      <c r="C397" s="5"/>
      <c r="D397" s="5"/>
      <c r="E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ht="15.75" customHeight="1">
      <c r="A398" s="5"/>
      <c r="C398" s="5"/>
      <c r="D398" s="5"/>
      <c r="E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ht="15.75" customHeight="1">
      <c r="A399" s="5"/>
      <c r="C399" s="5"/>
      <c r="D399" s="5"/>
      <c r="E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ht="15.75" customHeight="1">
      <c r="A400" s="5"/>
      <c r="C400" s="5"/>
      <c r="D400" s="5"/>
      <c r="E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ht="15.75" customHeight="1">
      <c r="A401" s="5"/>
      <c r="C401" s="5"/>
      <c r="D401" s="5"/>
      <c r="E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ht="15.75" customHeight="1">
      <c r="A402" s="5"/>
      <c r="C402" s="5"/>
      <c r="D402" s="5"/>
      <c r="E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ht="15.75" customHeight="1">
      <c r="A403" s="5"/>
      <c r="C403" s="5"/>
      <c r="D403" s="5"/>
      <c r="E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ht="15.75" customHeight="1">
      <c r="A404" s="5"/>
      <c r="C404" s="5"/>
      <c r="D404" s="5"/>
      <c r="E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ht="15.75" customHeight="1">
      <c r="A405" s="5"/>
      <c r="C405" s="5"/>
      <c r="D405" s="5"/>
      <c r="E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ht="15.75" customHeight="1">
      <c r="A406" s="5"/>
      <c r="C406" s="5"/>
      <c r="D406" s="5"/>
      <c r="E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ht="15.75" customHeight="1">
      <c r="A407" s="5"/>
      <c r="C407" s="5"/>
      <c r="D407" s="5"/>
      <c r="E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ht="15.75" customHeight="1">
      <c r="A408" s="5"/>
      <c r="C408" s="5"/>
      <c r="D408" s="5"/>
      <c r="E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ht="15.75" customHeight="1">
      <c r="A409" s="5"/>
      <c r="C409" s="5"/>
      <c r="D409" s="5"/>
      <c r="E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ht="15.75" customHeight="1">
      <c r="A410" s="5"/>
      <c r="C410" s="5"/>
      <c r="D410" s="5"/>
      <c r="E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ht="15.75" customHeight="1">
      <c r="A411" s="5"/>
      <c r="C411" s="5"/>
      <c r="D411" s="5"/>
      <c r="E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ht="15.75" customHeight="1">
      <c r="A412" s="5"/>
      <c r="C412" s="5"/>
      <c r="D412" s="5"/>
      <c r="E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ht="15.75" customHeight="1">
      <c r="A413" s="5"/>
      <c r="C413" s="5"/>
      <c r="D413" s="5"/>
      <c r="E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ht="15.75" customHeight="1">
      <c r="A414" s="5"/>
      <c r="C414" s="5"/>
      <c r="D414" s="5"/>
      <c r="E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ht="15.75" customHeight="1">
      <c r="A415" s="5"/>
      <c r="C415" s="5"/>
      <c r="D415" s="5"/>
      <c r="E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ht="15.75" customHeight="1">
      <c r="A416" s="5"/>
      <c r="C416" s="5"/>
      <c r="D416" s="5"/>
      <c r="E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ht="15.75" customHeight="1">
      <c r="A417" s="5"/>
      <c r="C417" s="5"/>
      <c r="D417" s="5"/>
      <c r="E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ht="15.75" customHeight="1">
      <c r="A418" s="5"/>
      <c r="C418" s="5"/>
      <c r="D418" s="5"/>
      <c r="E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ht="15.75" customHeight="1">
      <c r="A419" s="5"/>
      <c r="C419" s="5"/>
      <c r="D419" s="5"/>
      <c r="E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ht="15.75" customHeight="1">
      <c r="A420" s="5"/>
      <c r="C420" s="5"/>
      <c r="D420" s="5"/>
      <c r="E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ht="15.75" customHeight="1">
      <c r="A421" s="5"/>
      <c r="C421" s="5"/>
      <c r="D421" s="5"/>
      <c r="E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ht="15.75" customHeight="1">
      <c r="A422" s="5"/>
      <c r="C422" s="5"/>
      <c r="D422" s="5"/>
      <c r="E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ht="15.75" customHeight="1">
      <c r="A423" s="5"/>
      <c r="C423" s="5"/>
      <c r="D423" s="5"/>
      <c r="E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ht="15.75" customHeight="1">
      <c r="A424" s="5"/>
      <c r="C424" s="5"/>
      <c r="D424" s="5"/>
      <c r="E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ht="15.75" customHeight="1">
      <c r="A425" s="5"/>
      <c r="C425" s="5"/>
      <c r="D425" s="5"/>
      <c r="E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ht="15.75" customHeight="1">
      <c r="A426" s="5"/>
      <c r="C426" s="5"/>
      <c r="D426" s="5"/>
      <c r="E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ht="15.75" customHeight="1">
      <c r="A427" s="5"/>
      <c r="C427" s="5"/>
      <c r="D427" s="5"/>
      <c r="E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ht="15.75" customHeight="1">
      <c r="A428" s="5"/>
      <c r="C428" s="5"/>
      <c r="D428" s="5"/>
      <c r="E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ht="15.75" customHeight="1">
      <c r="A429" s="5"/>
      <c r="C429" s="5"/>
      <c r="D429" s="5"/>
      <c r="E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ht="15.75" customHeight="1">
      <c r="A430" s="5"/>
      <c r="C430" s="5"/>
      <c r="D430" s="5"/>
      <c r="E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ht="15.75" customHeight="1">
      <c r="A431" s="5"/>
      <c r="C431" s="5"/>
      <c r="D431" s="5"/>
      <c r="E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ht="15.75" customHeight="1">
      <c r="A432" s="5"/>
      <c r="C432" s="5"/>
      <c r="D432" s="5"/>
      <c r="E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ht="15.75" customHeight="1">
      <c r="A433" s="5"/>
      <c r="C433" s="5"/>
      <c r="D433" s="5"/>
      <c r="E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ht="15.75" customHeight="1">
      <c r="A434" s="5"/>
      <c r="C434" s="5"/>
      <c r="D434" s="5"/>
      <c r="E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ht="15.75" customHeight="1">
      <c r="A435" s="5"/>
      <c r="C435" s="5"/>
      <c r="D435" s="5"/>
      <c r="E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ht="15.75" customHeight="1">
      <c r="A436" s="5"/>
      <c r="C436" s="5"/>
      <c r="D436" s="5"/>
      <c r="E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ht="15.75" customHeight="1">
      <c r="A437" s="5"/>
      <c r="C437" s="5"/>
      <c r="D437" s="5"/>
      <c r="E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ht="15.75" customHeight="1">
      <c r="A438" s="5"/>
      <c r="C438" s="5"/>
      <c r="D438" s="5"/>
      <c r="E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ht="15.75" customHeight="1">
      <c r="A439" s="5"/>
      <c r="C439" s="5"/>
      <c r="D439" s="5"/>
      <c r="E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ht="15.75" customHeight="1">
      <c r="A440" s="5"/>
      <c r="C440" s="5"/>
      <c r="D440" s="5"/>
      <c r="E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ht="15.75" customHeight="1">
      <c r="A441" s="5"/>
      <c r="C441" s="5"/>
      <c r="D441" s="5"/>
      <c r="E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ht="15.75" customHeight="1">
      <c r="A442" s="5"/>
      <c r="C442" s="5"/>
      <c r="D442" s="5"/>
      <c r="E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ht="15.75" customHeight="1">
      <c r="A443" s="5"/>
      <c r="C443" s="5"/>
      <c r="D443" s="5"/>
      <c r="E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ht="15.75" customHeight="1">
      <c r="A444" s="5"/>
      <c r="C444" s="5"/>
      <c r="D444" s="5"/>
      <c r="E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ht="15.75" customHeight="1">
      <c r="A445" s="5"/>
      <c r="C445" s="5"/>
      <c r="D445" s="5"/>
      <c r="E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ht="15.75" customHeight="1">
      <c r="A446" s="5"/>
      <c r="C446" s="5"/>
      <c r="D446" s="5"/>
      <c r="E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ht="15.75" customHeight="1">
      <c r="A447" s="5"/>
      <c r="C447" s="5"/>
      <c r="D447" s="5"/>
      <c r="E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ht="15.75" customHeight="1">
      <c r="A448" s="5"/>
      <c r="C448" s="5"/>
      <c r="D448" s="5"/>
      <c r="E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ht="15.75" customHeight="1">
      <c r="A449" s="5"/>
      <c r="C449" s="5"/>
      <c r="D449" s="5"/>
      <c r="E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ht="15.75" customHeight="1">
      <c r="A450" s="5"/>
      <c r="C450" s="5"/>
      <c r="D450" s="5"/>
      <c r="E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ht="15.75" customHeight="1">
      <c r="A451" s="5"/>
      <c r="C451" s="5"/>
      <c r="D451" s="5"/>
      <c r="E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ht="15.75" customHeight="1">
      <c r="A452" s="5"/>
      <c r="C452" s="5"/>
      <c r="D452" s="5"/>
      <c r="E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ht="15.75" customHeight="1">
      <c r="A453" s="5"/>
      <c r="C453" s="5"/>
      <c r="D453" s="5"/>
      <c r="E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ht="15.75" customHeight="1">
      <c r="A454" s="5"/>
      <c r="C454" s="5"/>
      <c r="D454" s="5"/>
      <c r="E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ht="15.75" customHeight="1">
      <c r="A455" s="5"/>
      <c r="C455" s="5"/>
      <c r="D455" s="5"/>
      <c r="E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ht="15.75" customHeight="1">
      <c r="A456" s="5"/>
      <c r="C456" s="5"/>
      <c r="D456" s="5"/>
      <c r="E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ht="15.75" customHeight="1">
      <c r="A457" s="5"/>
      <c r="C457" s="5"/>
      <c r="D457" s="5"/>
      <c r="E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ht="15.75" customHeight="1">
      <c r="A458" s="5"/>
      <c r="C458" s="5"/>
      <c r="D458" s="5"/>
      <c r="E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ht="15.75" customHeight="1">
      <c r="A459" s="5"/>
      <c r="C459" s="5"/>
      <c r="D459" s="5"/>
      <c r="E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ht="15.75" customHeight="1">
      <c r="A460" s="5"/>
      <c r="C460" s="5"/>
      <c r="D460" s="5"/>
      <c r="E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ht="15.75" customHeight="1">
      <c r="A461" s="5"/>
      <c r="C461" s="5"/>
      <c r="D461" s="5"/>
      <c r="E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ht="15.75" customHeight="1">
      <c r="A462" s="5"/>
      <c r="C462" s="5"/>
      <c r="D462" s="5"/>
      <c r="E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ht="15.75" customHeight="1">
      <c r="A463" s="5"/>
      <c r="C463" s="5"/>
      <c r="D463" s="5"/>
      <c r="E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ht="15.75" customHeight="1">
      <c r="A464" s="5"/>
      <c r="C464" s="5"/>
      <c r="D464" s="5"/>
      <c r="E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ht="15.75" customHeight="1">
      <c r="A465" s="5"/>
      <c r="C465" s="5"/>
      <c r="D465" s="5"/>
      <c r="E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ht="15.75" customHeight="1">
      <c r="A466" s="5"/>
      <c r="C466" s="5"/>
      <c r="D466" s="5"/>
      <c r="E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ht="15.75" customHeight="1">
      <c r="A467" s="5"/>
      <c r="C467" s="5"/>
      <c r="D467" s="5"/>
      <c r="E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ht="15.75" customHeight="1">
      <c r="A468" s="5"/>
      <c r="C468" s="5"/>
      <c r="D468" s="5"/>
      <c r="E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ht="15.75" customHeight="1">
      <c r="A469" s="5"/>
      <c r="C469" s="5"/>
      <c r="D469" s="5"/>
      <c r="E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ht="15.75" customHeight="1">
      <c r="A470" s="5"/>
      <c r="C470" s="5"/>
      <c r="D470" s="5"/>
      <c r="E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ht="15.75" customHeight="1">
      <c r="A471" s="5"/>
      <c r="C471" s="5"/>
      <c r="D471" s="5"/>
      <c r="E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ht="15.75" customHeight="1">
      <c r="A472" s="5"/>
      <c r="C472" s="5"/>
      <c r="D472" s="5"/>
      <c r="E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ht="15.75" customHeight="1">
      <c r="A473" s="5"/>
      <c r="C473" s="5"/>
      <c r="D473" s="5"/>
      <c r="E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ht="15.75" customHeight="1">
      <c r="A474" s="5"/>
      <c r="C474" s="5"/>
      <c r="D474" s="5"/>
      <c r="E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ht="15.75" customHeight="1">
      <c r="A475" s="5"/>
      <c r="C475" s="5"/>
      <c r="D475" s="5"/>
      <c r="E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ht="15.75" customHeight="1">
      <c r="A476" s="5"/>
      <c r="C476" s="5"/>
      <c r="D476" s="5"/>
      <c r="E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ht="15.75" customHeight="1">
      <c r="A477" s="5"/>
      <c r="C477" s="5"/>
      <c r="D477" s="5"/>
      <c r="E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ht="15.75" customHeight="1">
      <c r="A478" s="5"/>
      <c r="C478" s="5"/>
      <c r="D478" s="5"/>
      <c r="E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ht="15.75" customHeight="1">
      <c r="A479" s="5"/>
      <c r="C479" s="5"/>
      <c r="D479" s="5"/>
      <c r="E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ht="15.75" customHeight="1">
      <c r="A480" s="5"/>
      <c r="C480" s="5"/>
      <c r="D480" s="5"/>
      <c r="E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ht="15.75" customHeight="1">
      <c r="A481" s="5"/>
      <c r="C481" s="5"/>
      <c r="D481" s="5"/>
      <c r="E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ht="15.75" customHeight="1">
      <c r="A482" s="5"/>
      <c r="C482" s="5"/>
      <c r="D482" s="5"/>
      <c r="E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ht="15.75" customHeight="1">
      <c r="A483" s="5"/>
      <c r="C483" s="5"/>
      <c r="D483" s="5"/>
      <c r="E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ht="15.75" customHeight="1">
      <c r="A484" s="5"/>
      <c r="C484" s="5"/>
      <c r="D484" s="5"/>
      <c r="E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ht="15.75" customHeight="1">
      <c r="A485" s="5"/>
      <c r="C485" s="5"/>
      <c r="D485" s="5"/>
      <c r="E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ht="15.75" customHeight="1">
      <c r="A486" s="5"/>
      <c r="C486" s="5"/>
      <c r="D486" s="5"/>
      <c r="E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ht="15.75" customHeight="1">
      <c r="A487" s="5"/>
      <c r="C487" s="5"/>
      <c r="D487" s="5"/>
      <c r="E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ht="15.75" customHeight="1">
      <c r="A488" s="5"/>
      <c r="C488" s="5"/>
      <c r="D488" s="5"/>
      <c r="E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ht="15.75" customHeight="1">
      <c r="A489" s="5"/>
      <c r="C489" s="5"/>
      <c r="D489" s="5"/>
      <c r="E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ht="15.75" customHeight="1">
      <c r="A490" s="5"/>
      <c r="C490" s="5"/>
      <c r="D490" s="5"/>
      <c r="E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ht="15.75" customHeight="1">
      <c r="A491" s="5"/>
      <c r="C491" s="5"/>
      <c r="D491" s="5"/>
      <c r="E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ht="15.75" customHeight="1">
      <c r="A492" s="5"/>
      <c r="C492" s="5"/>
      <c r="D492" s="5"/>
      <c r="E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ht="15.75" customHeight="1">
      <c r="A493" s="5"/>
      <c r="C493" s="5"/>
      <c r="D493" s="5"/>
      <c r="E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ht="15.75" customHeight="1">
      <c r="A494" s="5"/>
      <c r="C494" s="5"/>
      <c r="D494" s="5"/>
      <c r="E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ht="15.75" customHeight="1">
      <c r="A495" s="5"/>
      <c r="C495" s="5"/>
      <c r="D495" s="5"/>
      <c r="E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ht="15.75" customHeight="1">
      <c r="A496" s="5"/>
      <c r="C496" s="5"/>
      <c r="D496" s="5"/>
      <c r="E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ht="15.75" customHeight="1">
      <c r="A497" s="5"/>
      <c r="C497" s="5"/>
      <c r="D497" s="5"/>
      <c r="E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ht="15.75" customHeight="1">
      <c r="A498" s="5"/>
      <c r="C498" s="5"/>
      <c r="D498" s="5"/>
      <c r="E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ht="15.75" customHeight="1">
      <c r="A499" s="5"/>
      <c r="C499" s="5"/>
      <c r="D499" s="5"/>
      <c r="E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ht="15.75" customHeight="1">
      <c r="A500" s="5"/>
      <c r="C500" s="5"/>
      <c r="D500" s="5"/>
      <c r="E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ht="15.75" customHeight="1">
      <c r="A501" s="5"/>
      <c r="C501" s="5"/>
      <c r="D501" s="5"/>
      <c r="E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ht="15.75" customHeight="1">
      <c r="A502" s="5"/>
      <c r="C502" s="5"/>
      <c r="D502" s="5"/>
      <c r="E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ht="15.75" customHeight="1">
      <c r="A503" s="5"/>
      <c r="C503" s="5"/>
      <c r="D503" s="5"/>
      <c r="E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ht="15.75" customHeight="1">
      <c r="A504" s="5"/>
      <c r="C504" s="5"/>
      <c r="D504" s="5"/>
      <c r="E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ht="15.75" customHeight="1">
      <c r="A505" s="5"/>
      <c r="C505" s="5"/>
      <c r="D505" s="5"/>
      <c r="E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ht="15.75" customHeight="1">
      <c r="A506" s="5"/>
      <c r="C506" s="5"/>
      <c r="D506" s="5"/>
      <c r="E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ht="15.75" customHeight="1">
      <c r="A507" s="5"/>
      <c r="C507" s="5"/>
      <c r="D507" s="5"/>
      <c r="E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ht="15.75" customHeight="1">
      <c r="A508" s="5"/>
      <c r="C508" s="5"/>
      <c r="D508" s="5"/>
      <c r="E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ht="15.75" customHeight="1">
      <c r="A509" s="5"/>
      <c r="C509" s="5"/>
      <c r="D509" s="5"/>
      <c r="E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ht="15.75" customHeight="1">
      <c r="A510" s="5"/>
      <c r="C510" s="5"/>
      <c r="D510" s="5"/>
      <c r="E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ht="15.75" customHeight="1">
      <c r="A511" s="5"/>
      <c r="C511" s="5"/>
      <c r="D511" s="5"/>
      <c r="E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ht="15.75" customHeight="1">
      <c r="A512" s="5"/>
      <c r="C512" s="5"/>
      <c r="D512" s="5"/>
      <c r="E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ht="15.75" customHeight="1">
      <c r="A513" s="5"/>
      <c r="C513" s="5"/>
      <c r="D513" s="5"/>
      <c r="E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ht="15.75" customHeight="1">
      <c r="A514" s="5"/>
      <c r="C514" s="5"/>
      <c r="D514" s="5"/>
      <c r="E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ht="15.75" customHeight="1">
      <c r="A515" s="5"/>
      <c r="C515" s="5"/>
      <c r="D515" s="5"/>
      <c r="E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ht="15.75" customHeight="1">
      <c r="A516" s="5"/>
      <c r="C516" s="5"/>
      <c r="D516" s="5"/>
      <c r="E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ht="15.75" customHeight="1">
      <c r="A517" s="5"/>
      <c r="C517" s="5"/>
      <c r="D517" s="5"/>
      <c r="E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ht="15.75" customHeight="1">
      <c r="A518" s="5"/>
      <c r="C518" s="5"/>
      <c r="D518" s="5"/>
      <c r="E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ht="15.75" customHeight="1">
      <c r="A519" s="5"/>
      <c r="C519" s="5"/>
      <c r="D519" s="5"/>
      <c r="E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ht="15.75" customHeight="1">
      <c r="A520" s="5"/>
      <c r="C520" s="5"/>
      <c r="D520" s="5"/>
      <c r="E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ht="15.75" customHeight="1">
      <c r="A521" s="5"/>
      <c r="C521" s="5"/>
      <c r="D521" s="5"/>
      <c r="E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ht="15.75" customHeight="1">
      <c r="A522" s="5"/>
      <c r="C522" s="5"/>
      <c r="D522" s="5"/>
      <c r="E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ht="15.75" customHeight="1">
      <c r="A523" s="5"/>
      <c r="C523" s="5"/>
      <c r="D523" s="5"/>
      <c r="E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ht="15.75" customHeight="1">
      <c r="A524" s="5"/>
      <c r="C524" s="5"/>
      <c r="D524" s="5"/>
      <c r="E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ht="15.75" customHeight="1">
      <c r="A525" s="5"/>
      <c r="C525" s="5"/>
      <c r="D525" s="5"/>
      <c r="E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ht="15.75" customHeight="1">
      <c r="A526" s="5"/>
      <c r="C526" s="5"/>
      <c r="D526" s="5"/>
      <c r="E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ht="15.75" customHeight="1">
      <c r="A527" s="5"/>
      <c r="C527" s="5"/>
      <c r="D527" s="5"/>
      <c r="E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ht="15.75" customHeight="1">
      <c r="A528" s="5"/>
      <c r="C528" s="5"/>
      <c r="D528" s="5"/>
      <c r="E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ht="15.75" customHeight="1">
      <c r="A529" s="5"/>
      <c r="C529" s="5"/>
      <c r="D529" s="5"/>
      <c r="E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ht="15.75" customHeight="1">
      <c r="A530" s="5"/>
      <c r="C530" s="5"/>
      <c r="D530" s="5"/>
      <c r="E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ht="15.75" customHeight="1">
      <c r="A531" s="5"/>
      <c r="C531" s="5"/>
      <c r="D531" s="5"/>
      <c r="E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ht="15.75" customHeight="1">
      <c r="A532" s="5"/>
      <c r="C532" s="5"/>
      <c r="D532" s="5"/>
      <c r="E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ht="15.75" customHeight="1">
      <c r="A533" s="5"/>
      <c r="C533" s="5"/>
      <c r="D533" s="5"/>
      <c r="E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ht="15.75" customHeight="1">
      <c r="A534" s="5"/>
      <c r="C534" s="5"/>
      <c r="D534" s="5"/>
      <c r="E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ht="15.75" customHeight="1">
      <c r="A535" s="5"/>
      <c r="C535" s="5"/>
      <c r="D535" s="5"/>
      <c r="E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ht="15.75" customHeight="1">
      <c r="A536" s="5"/>
      <c r="C536" s="5"/>
      <c r="D536" s="5"/>
      <c r="E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ht="15.75" customHeight="1">
      <c r="A537" s="5"/>
      <c r="C537" s="5"/>
      <c r="D537" s="5"/>
      <c r="E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ht="15.75" customHeight="1">
      <c r="A538" s="5"/>
      <c r="C538" s="5"/>
      <c r="D538" s="5"/>
      <c r="E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ht="15.75" customHeight="1">
      <c r="A539" s="5"/>
      <c r="C539" s="5"/>
      <c r="D539" s="5"/>
      <c r="E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ht="15.75" customHeight="1">
      <c r="A540" s="5"/>
      <c r="C540" s="5"/>
      <c r="D540" s="5"/>
      <c r="E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ht="15.75" customHeight="1">
      <c r="A541" s="5"/>
      <c r="C541" s="5"/>
      <c r="D541" s="5"/>
      <c r="E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ht="15.75" customHeight="1">
      <c r="A542" s="5"/>
      <c r="C542" s="5"/>
      <c r="D542" s="5"/>
      <c r="E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ht="15.75" customHeight="1">
      <c r="A543" s="5"/>
      <c r="C543" s="5"/>
      <c r="D543" s="5"/>
      <c r="E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ht="15.75" customHeight="1">
      <c r="A544" s="5"/>
      <c r="C544" s="5"/>
      <c r="D544" s="5"/>
      <c r="E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ht="15.75" customHeight="1">
      <c r="A545" s="5"/>
      <c r="C545" s="5"/>
      <c r="D545" s="5"/>
      <c r="E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ht="15.75" customHeight="1">
      <c r="A546" s="5"/>
      <c r="C546" s="5"/>
      <c r="D546" s="5"/>
      <c r="E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ht="15.75" customHeight="1">
      <c r="A547" s="5"/>
      <c r="C547" s="5"/>
      <c r="D547" s="5"/>
      <c r="E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ht="15.75" customHeight="1">
      <c r="A548" s="5"/>
      <c r="C548" s="5"/>
      <c r="D548" s="5"/>
      <c r="E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ht="15.75" customHeight="1">
      <c r="A549" s="5"/>
      <c r="C549" s="5"/>
      <c r="D549" s="5"/>
      <c r="E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ht="15.75" customHeight="1">
      <c r="A550" s="5"/>
      <c r="C550" s="5"/>
      <c r="D550" s="5"/>
      <c r="E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ht="15.75" customHeight="1">
      <c r="A551" s="5"/>
      <c r="C551" s="5"/>
      <c r="D551" s="5"/>
      <c r="E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ht="15.75" customHeight="1">
      <c r="A552" s="5"/>
      <c r="C552" s="5"/>
      <c r="D552" s="5"/>
      <c r="E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ht="15.75" customHeight="1">
      <c r="A553" s="5"/>
      <c r="C553" s="5"/>
      <c r="D553" s="5"/>
      <c r="E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ht="15.75" customHeight="1">
      <c r="A554" s="5"/>
      <c r="C554" s="5"/>
      <c r="D554" s="5"/>
      <c r="E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ht="15.75" customHeight="1">
      <c r="A555" s="5"/>
      <c r="C555" s="5"/>
      <c r="D555" s="5"/>
      <c r="E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ht="15.75" customHeight="1">
      <c r="A556" s="5"/>
      <c r="C556" s="5"/>
      <c r="D556" s="5"/>
      <c r="E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ht="15.75" customHeight="1">
      <c r="A557" s="5"/>
      <c r="C557" s="5"/>
      <c r="D557" s="5"/>
      <c r="E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ht="15.75" customHeight="1">
      <c r="A558" s="5"/>
      <c r="C558" s="5"/>
      <c r="D558" s="5"/>
      <c r="E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ht="15.75" customHeight="1">
      <c r="A559" s="5"/>
      <c r="C559" s="5"/>
      <c r="D559" s="5"/>
      <c r="E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ht="15.75" customHeight="1">
      <c r="A560" s="5"/>
      <c r="C560" s="5"/>
      <c r="D560" s="5"/>
      <c r="E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ht="15.75" customHeight="1">
      <c r="A561" s="5"/>
      <c r="C561" s="5"/>
      <c r="D561" s="5"/>
      <c r="E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ht="15.75" customHeight="1">
      <c r="A562" s="5"/>
      <c r="C562" s="5"/>
      <c r="D562" s="5"/>
      <c r="E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ht="15.75" customHeight="1">
      <c r="A563" s="5"/>
      <c r="C563" s="5"/>
      <c r="D563" s="5"/>
      <c r="E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ht="15.75" customHeight="1">
      <c r="A564" s="5"/>
      <c r="C564" s="5"/>
      <c r="D564" s="5"/>
      <c r="E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ht="15.75" customHeight="1">
      <c r="A565" s="5"/>
      <c r="C565" s="5"/>
      <c r="D565" s="5"/>
      <c r="E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ht="15.75" customHeight="1">
      <c r="A566" s="5"/>
      <c r="C566" s="5"/>
      <c r="D566" s="5"/>
      <c r="E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ht="15.75" customHeight="1">
      <c r="A567" s="5"/>
      <c r="C567" s="5"/>
      <c r="D567" s="5"/>
      <c r="E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ht="15.75" customHeight="1">
      <c r="A568" s="5"/>
      <c r="C568" s="5"/>
      <c r="D568" s="5"/>
      <c r="E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ht="15.75" customHeight="1">
      <c r="A569" s="5"/>
      <c r="C569" s="5"/>
      <c r="D569" s="5"/>
      <c r="E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ht="15.75" customHeight="1">
      <c r="A570" s="5"/>
      <c r="C570" s="5"/>
      <c r="D570" s="5"/>
      <c r="E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ht="15.75" customHeight="1">
      <c r="A571" s="5"/>
      <c r="C571" s="5"/>
      <c r="D571" s="5"/>
      <c r="E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ht="15.75" customHeight="1">
      <c r="A572" s="5"/>
      <c r="C572" s="5"/>
      <c r="D572" s="5"/>
      <c r="E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ht="15.75" customHeight="1">
      <c r="A573" s="5"/>
      <c r="C573" s="5"/>
      <c r="D573" s="5"/>
      <c r="E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ht="15.75" customHeight="1">
      <c r="A574" s="5"/>
      <c r="C574" s="5"/>
      <c r="D574" s="5"/>
      <c r="E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ht="15.75" customHeight="1">
      <c r="A575" s="5"/>
      <c r="C575" s="5"/>
      <c r="D575" s="5"/>
      <c r="E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ht="15.75" customHeight="1">
      <c r="A576" s="5"/>
      <c r="C576" s="5"/>
      <c r="D576" s="5"/>
      <c r="E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ht="15.75" customHeight="1">
      <c r="A577" s="5"/>
      <c r="C577" s="5"/>
      <c r="D577" s="5"/>
      <c r="E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ht="15.75" customHeight="1">
      <c r="A578" s="5"/>
      <c r="C578" s="5"/>
      <c r="D578" s="5"/>
      <c r="E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ht="15.75" customHeight="1">
      <c r="A579" s="5"/>
      <c r="C579" s="5"/>
      <c r="D579" s="5"/>
      <c r="E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ht="15.75" customHeight="1">
      <c r="A580" s="5"/>
      <c r="C580" s="5"/>
      <c r="D580" s="5"/>
      <c r="E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ht="15.75" customHeight="1">
      <c r="A581" s="5"/>
      <c r="C581" s="5"/>
      <c r="D581" s="5"/>
      <c r="E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ht="15.75" customHeight="1">
      <c r="A582" s="5"/>
      <c r="C582" s="5"/>
      <c r="D582" s="5"/>
      <c r="E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ht="15.75" customHeight="1">
      <c r="A583" s="5"/>
      <c r="C583" s="5"/>
      <c r="D583" s="5"/>
      <c r="E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ht="15.75" customHeight="1">
      <c r="A584" s="5"/>
      <c r="C584" s="5"/>
      <c r="D584" s="5"/>
      <c r="E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ht="15.75" customHeight="1">
      <c r="A585" s="5"/>
      <c r="C585" s="5"/>
      <c r="D585" s="5"/>
      <c r="E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ht="15.75" customHeight="1">
      <c r="A586" s="5"/>
      <c r="C586" s="5"/>
      <c r="D586" s="5"/>
      <c r="E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ht="15.75" customHeight="1">
      <c r="A587" s="5"/>
      <c r="C587" s="5"/>
      <c r="D587" s="5"/>
      <c r="E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ht="15.75" customHeight="1">
      <c r="A588" s="5"/>
      <c r="C588" s="5"/>
      <c r="D588" s="5"/>
      <c r="E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ht="15.75" customHeight="1">
      <c r="A589" s="5"/>
      <c r="C589" s="5"/>
      <c r="D589" s="5"/>
      <c r="E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ht="15.75" customHeight="1">
      <c r="A590" s="5"/>
      <c r="C590" s="5"/>
      <c r="D590" s="5"/>
      <c r="E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ht="15.75" customHeight="1">
      <c r="A591" s="5"/>
      <c r="C591" s="5"/>
      <c r="D591" s="5"/>
      <c r="E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ht="15.75" customHeight="1">
      <c r="A592" s="5"/>
      <c r="C592" s="5"/>
      <c r="D592" s="5"/>
      <c r="E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ht="15.75" customHeight="1">
      <c r="A593" s="5"/>
      <c r="C593" s="5"/>
      <c r="D593" s="5"/>
      <c r="E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ht="15.75" customHeight="1">
      <c r="A594" s="5"/>
      <c r="C594" s="5"/>
      <c r="D594" s="5"/>
      <c r="E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ht="15.75" customHeight="1">
      <c r="A595" s="5"/>
      <c r="C595" s="5"/>
      <c r="D595" s="5"/>
      <c r="E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ht="15.75" customHeight="1">
      <c r="A596" s="5"/>
      <c r="C596" s="5"/>
      <c r="D596" s="5"/>
      <c r="E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ht="15.75" customHeight="1">
      <c r="A597" s="5"/>
      <c r="C597" s="5"/>
      <c r="D597" s="5"/>
      <c r="E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ht="15.75" customHeight="1">
      <c r="A598" s="5"/>
      <c r="C598" s="5"/>
      <c r="D598" s="5"/>
      <c r="E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ht="15.75" customHeight="1">
      <c r="A599" s="5"/>
      <c r="C599" s="5"/>
      <c r="D599" s="5"/>
      <c r="E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ht="15.75" customHeight="1">
      <c r="A600" s="5"/>
      <c r="C600" s="5"/>
      <c r="D600" s="5"/>
      <c r="E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ht="15.75" customHeight="1">
      <c r="A601" s="5"/>
      <c r="C601" s="5"/>
      <c r="D601" s="5"/>
      <c r="E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ht="15.75" customHeight="1">
      <c r="A602" s="5"/>
      <c r="C602" s="5"/>
      <c r="D602" s="5"/>
      <c r="E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ht="15.75" customHeight="1">
      <c r="A603" s="5"/>
      <c r="C603" s="5"/>
      <c r="D603" s="5"/>
      <c r="E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ht="15.75" customHeight="1">
      <c r="A604" s="5"/>
      <c r="C604" s="5"/>
      <c r="D604" s="5"/>
      <c r="E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ht="15.75" customHeight="1">
      <c r="A605" s="5"/>
      <c r="C605" s="5"/>
      <c r="D605" s="5"/>
      <c r="E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ht="15.75" customHeight="1">
      <c r="A606" s="5"/>
      <c r="C606" s="5"/>
      <c r="D606" s="5"/>
      <c r="E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ht="15.75" customHeight="1">
      <c r="A607" s="5"/>
      <c r="C607" s="5"/>
      <c r="D607" s="5"/>
      <c r="E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ht="15.75" customHeight="1">
      <c r="A608" s="5"/>
      <c r="C608" s="5"/>
      <c r="D608" s="5"/>
      <c r="E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ht="15.75" customHeight="1">
      <c r="A609" s="5"/>
      <c r="C609" s="5"/>
      <c r="D609" s="5"/>
      <c r="E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ht="15.75" customHeight="1">
      <c r="A610" s="5"/>
      <c r="C610" s="5"/>
      <c r="D610" s="5"/>
      <c r="E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ht="15.75" customHeight="1">
      <c r="A611" s="5"/>
      <c r="C611" s="5"/>
      <c r="D611" s="5"/>
      <c r="E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ht="15.75" customHeight="1">
      <c r="A612" s="5"/>
      <c r="C612" s="5"/>
      <c r="D612" s="5"/>
      <c r="E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ht="15.75" customHeight="1">
      <c r="A613" s="5"/>
      <c r="C613" s="5"/>
      <c r="D613" s="5"/>
      <c r="E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ht="15.75" customHeight="1">
      <c r="A614" s="5"/>
      <c r="C614" s="5"/>
      <c r="D614" s="5"/>
      <c r="E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ht="15.75" customHeight="1">
      <c r="A615" s="5"/>
      <c r="C615" s="5"/>
      <c r="D615" s="5"/>
      <c r="E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ht="15.75" customHeight="1">
      <c r="A616" s="5"/>
      <c r="C616" s="5"/>
      <c r="D616" s="5"/>
      <c r="E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ht="15.75" customHeight="1">
      <c r="A617" s="5"/>
      <c r="C617" s="5"/>
      <c r="D617" s="5"/>
      <c r="E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ht="15.75" customHeight="1">
      <c r="A618" s="5"/>
      <c r="C618" s="5"/>
      <c r="D618" s="5"/>
      <c r="E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ht="15.75" customHeight="1">
      <c r="A619" s="5"/>
      <c r="C619" s="5"/>
      <c r="D619" s="5"/>
      <c r="E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ht="15.75" customHeight="1">
      <c r="A620" s="5"/>
      <c r="C620" s="5"/>
      <c r="D620" s="5"/>
      <c r="E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ht="15.75" customHeight="1">
      <c r="A621" s="5"/>
      <c r="C621" s="5"/>
      <c r="D621" s="5"/>
      <c r="E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ht="15.75" customHeight="1">
      <c r="A622" s="5"/>
      <c r="C622" s="5"/>
      <c r="D622" s="5"/>
      <c r="E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ht="15.75" customHeight="1">
      <c r="A623" s="5"/>
      <c r="C623" s="5"/>
      <c r="D623" s="5"/>
      <c r="E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ht="15.75" customHeight="1">
      <c r="A624" s="5"/>
      <c r="C624" s="5"/>
      <c r="D624" s="5"/>
      <c r="E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ht="15.75" customHeight="1">
      <c r="A625" s="5"/>
      <c r="C625" s="5"/>
      <c r="D625" s="5"/>
      <c r="E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ht="15.75" customHeight="1">
      <c r="A626" s="5"/>
      <c r="C626" s="5"/>
      <c r="D626" s="5"/>
      <c r="E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ht="15.75" customHeight="1">
      <c r="A627" s="5"/>
      <c r="C627" s="5"/>
      <c r="D627" s="5"/>
      <c r="E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ht="15.75" customHeight="1">
      <c r="A628" s="5"/>
      <c r="C628" s="5"/>
      <c r="D628" s="5"/>
      <c r="E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ht="15.75" customHeight="1">
      <c r="A629" s="5"/>
      <c r="C629" s="5"/>
      <c r="D629" s="5"/>
      <c r="E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ht="15.75" customHeight="1">
      <c r="A630" s="5"/>
      <c r="C630" s="5"/>
      <c r="D630" s="5"/>
      <c r="E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ht="15.75" customHeight="1">
      <c r="A631" s="5"/>
      <c r="C631" s="5"/>
      <c r="D631" s="5"/>
      <c r="E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ht="15.75" customHeight="1">
      <c r="A632" s="5"/>
      <c r="C632" s="5"/>
      <c r="D632" s="5"/>
      <c r="E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ht="15.75" customHeight="1">
      <c r="A633" s="5"/>
      <c r="C633" s="5"/>
      <c r="D633" s="5"/>
      <c r="E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ht="15.75" customHeight="1">
      <c r="A634" s="5"/>
      <c r="C634" s="5"/>
      <c r="D634" s="5"/>
      <c r="E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ht="15.75" customHeight="1">
      <c r="A635" s="5"/>
      <c r="C635" s="5"/>
      <c r="D635" s="5"/>
      <c r="E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ht="15.75" customHeight="1">
      <c r="A636" s="5"/>
      <c r="C636" s="5"/>
      <c r="D636" s="5"/>
      <c r="E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ht="15.75" customHeight="1">
      <c r="A637" s="5"/>
      <c r="C637" s="5"/>
      <c r="D637" s="5"/>
      <c r="E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ht="15.75" customHeight="1">
      <c r="A638" s="5"/>
      <c r="C638" s="5"/>
      <c r="D638" s="5"/>
      <c r="E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ht="15.75" customHeight="1">
      <c r="A639" s="5"/>
      <c r="C639" s="5"/>
      <c r="D639" s="5"/>
      <c r="E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ht="15.75" customHeight="1">
      <c r="A640" s="5"/>
      <c r="C640" s="5"/>
      <c r="D640" s="5"/>
      <c r="E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ht="15.75" customHeight="1">
      <c r="A641" s="5"/>
      <c r="C641" s="5"/>
      <c r="D641" s="5"/>
      <c r="E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ht="15.75" customHeight="1">
      <c r="A642" s="5"/>
      <c r="C642" s="5"/>
      <c r="D642" s="5"/>
      <c r="E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ht="15.75" customHeight="1">
      <c r="A643" s="5"/>
      <c r="C643" s="5"/>
      <c r="D643" s="5"/>
      <c r="E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ht="15.75" customHeight="1">
      <c r="A644" s="5"/>
      <c r="C644" s="5"/>
      <c r="D644" s="5"/>
      <c r="E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ht="15.75" customHeight="1">
      <c r="A645" s="5"/>
      <c r="C645" s="5"/>
      <c r="D645" s="5"/>
      <c r="E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ht="15.75" customHeight="1">
      <c r="A646" s="5"/>
      <c r="C646" s="5"/>
      <c r="D646" s="5"/>
      <c r="E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ht="15.75" customHeight="1">
      <c r="A647" s="5"/>
      <c r="C647" s="5"/>
      <c r="D647" s="5"/>
      <c r="E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ht="15.75" customHeight="1">
      <c r="A648" s="5"/>
      <c r="C648" s="5"/>
      <c r="D648" s="5"/>
      <c r="E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ht="15.75" customHeight="1">
      <c r="A649" s="5"/>
      <c r="C649" s="5"/>
      <c r="D649" s="5"/>
      <c r="E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ht="15.75" customHeight="1">
      <c r="A650" s="5"/>
      <c r="C650" s="5"/>
      <c r="D650" s="5"/>
      <c r="E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ht="15.75" customHeight="1">
      <c r="A651" s="5"/>
      <c r="C651" s="5"/>
      <c r="D651" s="5"/>
      <c r="E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ht="15.75" customHeight="1">
      <c r="A652" s="5"/>
      <c r="C652" s="5"/>
      <c r="D652" s="5"/>
      <c r="E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ht="15.75" customHeight="1">
      <c r="A653" s="5"/>
      <c r="C653" s="5"/>
      <c r="D653" s="5"/>
      <c r="E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ht="15.75" customHeight="1">
      <c r="A654" s="5"/>
      <c r="C654" s="5"/>
      <c r="D654" s="5"/>
      <c r="E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ht="15.75" customHeight="1">
      <c r="A655" s="5"/>
      <c r="C655" s="5"/>
      <c r="D655" s="5"/>
      <c r="E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ht="15.75" customHeight="1">
      <c r="A656" s="5"/>
      <c r="C656" s="5"/>
      <c r="D656" s="5"/>
      <c r="E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ht="15.75" customHeight="1">
      <c r="A657" s="5"/>
      <c r="C657" s="5"/>
      <c r="D657" s="5"/>
      <c r="E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ht="15.75" customHeight="1">
      <c r="A658" s="5"/>
      <c r="C658" s="5"/>
      <c r="D658" s="5"/>
      <c r="E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ht="15.75" customHeight="1">
      <c r="A659" s="5"/>
      <c r="C659" s="5"/>
      <c r="D659" s="5"/>
      <c r="E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ht="15.75" customHeight="1">
      <c r="A660" s="5"/>
      <c r="C660" s="5"/>
      <c r="D660" s="5"/>
      <c r="E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ht="15.75" customHeight="1">
      <c r="A661" s="5"/>
      <c r="C661" s="5"/>
      <c r="D661" s="5"/>
      <c r="E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ht="15.75" customHeight="1">
      <c r="A662" s="5"/>
      <c r="C662" s="5"/>
      <c r="D662" s="5"/>
      <c r="E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ht="15.75" customHeight="1">
      <c r="A663" s="5"/>
      <c r="C663" s="5"/>
      <c r="D663" s="5"/>
      <c r="E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ht="15.75" customHeight="1">
      <c r="A664" s="5"/>
      <c r="C664" s="5"/>
      <c r="D664" s="5"/>
      <c r="E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ht="15.75" customHeight="1">
      <c r="A665" s="5"/>
      <c r="C665" s="5"/>
      <c r="D665" s="5"/>
      <c r="E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ht="15.75" customHeight="1">
      <c r="A666" s="5"/>
      <c r="C666" s="5"/>
      <c r="D666" s="5"/>
      <c r="E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ht="15.75" customHeight="1">
      <c r="A667" s="5"/>
      <c r="C667" s="5"/>
      <c r="D667" s="5"/>
      <c r="E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ht="15.75" customHeight="1">
      <c r="A668" s="5"/>
      <c r="C668" s="5"/>
      <c r="D668" s="5"/>
      <c r="E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ht="15.75" customHeight="1">
      <c r="A669" s="5"/>
      <c r="C669" s="5"/>
      <c r="D669" s="5"/>
      <c r="E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ht="15.75" customHeight="1">
      <c r="A670" s="5"/>
      <c r="C670" s="5"/>
      <c r="D670" s="5"/>
      <c r="E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ht="15.75" customHeight="1">
      <c r="A671" s="5"/>
      <c r="C671" s="5"/>
      <c r="D671" s="5"/>
      <c r="E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ht="15.75" customHeight="1">
      <c r="A672" s="5"/>
      <c r="C672" s="5"/>
      <c r="D672" s="5"/>
      <c r="E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ht="15.75" customHeight="1">
      <c r="A673" s="5"/>
      <c r="C673" s="5"/>
      <c r="D673" s="5"/>
      <c r="E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ht="15.75" customHeight="1">
      <c r="A674" s="5"/>
      <c r="C674" s="5"/>
      <c r="D674" s="5"/>
      <c r="E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ht="15.75" customHeight="1">
      <c r="A675" s="5"/>
      <c r="C675" s="5"/>
      <c r="D675" s="5"/>
      <c r="E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ht="15.75" customHeight="1">
      <c r="A676" s="5"/>
      <c r="C676" s="5"/>
      <c r="D676" s="5"/>
      <c r="E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ht="15.75" customHeight="1">
      <c r="A677" s="5"/>
      <c r="C677" s="5"/>
      <c r="D677" s="5"/>
      <c r="E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ht="15.75" customHeight="1">
      <c r="A678" s="5"/>
      <c r="C678" s="5"/>
      <c r="D678" s="5"/>
      <c r="E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ht="15.75" customHeight="1">
      <c r="A679" s="5"/>
      <c r="C679" s="5"/>
      <c r="D679" s="5"/>
      <c r="E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ht="15.75" customHeight="1">
      <c r="A680" s="5"/>
      <c r="C680" s="5"/>
      <c r="D680" s="5"/>
      <c r="E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ht="15.75" customHeight="1">
      <c r="A681" s="5"/>
      <c r="C681" s="5"/>
      <c r="D681" s="5"/>
      <c r="E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ht="15.75" customHeight="1">
      <c r="A682" s="5"/>
      <c r="C682" s="5"/>
      <c r="D682" s="5"/>
      <c r="E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ht="15.75" customHeight="1">
      <c r="A683" s="5"/>
      <c r="C683" s="5"/>
      <c r="D683" s="5"/>
      <c r="E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ht="15.75" customHeight="1">
      <c r="A684" s="5"/>
      <c r="C684" s="5"/>
      <c r="D684" s="5"/>
      <c r="E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ht="15.75" customHeight="1">
      <c r="A685" s="5"/>
      <c r="C685" s="5"/>
      <c r="D685" s="5"/>
      <c r="E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ht="15.75" customHeight="1">
      <c r="A686" s="5"/>
      <c r="C686" s="5"/>
      <c r="D686" s="5"/>
      <c r="E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ht="15.75" customHeight="1">
      <c r="A687" s="5"/>
      <c r="C687" s="5"/>
      <c r="D687" s="5"/>
      <c r="E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ht="15.75" customHeight="1">
      <c r="A688" s="5"/>
      <c r="C688" s="5"/>
      <c r="D688" s="5"/>
      <c r="E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ht="15.75" customHeight="1">
      <c r="A689" s="5"/>
      <c r="C689" s="5"/>
      <c r="D689" s="5"/>
      <c r="E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ht="15.75" customHeight="1">
      <c r="A690" s="5"/>
      <c r="C690" s="5"/>
      <c r="D690" s="5"/>
      <c r="E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ht="15.75" customHeight="1">
      <c r="A691" s="5"/>
      <c r="C691" s="5"/>
      <c r="D691" s="5"/>
      <c r="E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ht="15.75" customHeight="1">
      <c r="A692" s="5"/>
      <c r="C692" s="5"/>
      <c r="D692" s="5"/>
      <c r="E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ht="15.75" customHeight="1">
      <c r="A693" s="5"/>
      <c r="C693" s="5"/>
      <c r="D693" s="5"/>
      <c r="E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ht="15.75" customHeight="1">
      <c r="A694" s="5"/>
      <c r="C694" s="5"/>
      <c r="D694" s="5"/>
      <c r="E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ht="15.75" customHeight="1">
      <c r="A695" s="5"/>
      <c r="C695" s="5"/>
      <c r="D695" s="5"/>
      <c r="E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ht="15.75" customHeight="1">
      <c r="A696" s="5"/>
      <c r="C696" s="5"/>
      <c r="D696" s="5"/>
      <c r="E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ht="15.75" customHeight="1">
      <c r="A697" s="5"/>
      <c r="C697" s="5"/>
      <c r="D697" s="5"/>
      <c r="E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ht="15.75" customHeight="1">
      <c r="A698" s="5"/>
      <c r="C698" s="5"/>
      <c r="D698" s="5"/>
      <c r="E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ht="15.75" customHeight="1">
      <c r="A699" s="5"/>
      <c r="C699" s="5"/>
      <c r="D699" s="5"/>
      <c r="E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ht="15.75" customHeight="1">
      <c r="A700" s="5"/>
      <c r="C700" s="5"/>
      <c r="D700" s="5"/>
      <c r="E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ht="15.75" customHeight="1">
      <c r="A701" s="5"/>
      <c r="C701" s="5"/>
      <c r="D701" s="5"/>
      <c r="E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ht="15.75" customHeight="1">
      <c r="A702" s="5"/>
      <c r="C702" s="5"/>
      <c r="D702" s="5"/>
      <c r="E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ht="15.75" customHeight="1">
      <c r="A703" s="5"/>
      <c r="C703" s="5"/>
      <c r="D703" s="5"/>
      <c r="E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ht="15.75" customHeight="1">
      <c r="A704" s="5"/>
      <c r="C704" s="5"/>
      <c r="D704" s="5"/>
      <c r="E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ht="15.75" customHeight="1">
      <c r="A705" s="5"/>
      <c r="C705" s="5"/>
      <c r="D705" s="5"/>
      <c r="E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ht="15.75" customHeight="1">
      <c r="A706" s="5"/>
      <c r="C706" s="5"/>
      <c r="D706" s="5"/>
      <c r="E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ht="15.75" customHeight="1">
      <c r="A707" s="5"/>
      <c r="C707" s="5"/>
      <c r="D707" s="5"/>
      <c r="E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ht="15.75" customHeight="1">
      <c r="A708" s="5"/>
      <c r="C708" s="5"/>
      <c r="D708" s="5"/>
      <c r="E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ht="15.75" customHeight="1">
      <c r="A709" s="5"/>
      <c r="C709" s="5"/>
      <c r="D709" s="5"/>
      <c r="E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ht="15.75" customHeight="1">
      <c r="A710" s="5"/>
      <c r="C710" s="5"/>
      <c r="D710" s="5"/>
      <c r="E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ht="15.75" customHeight="1">
      <c r="A711" s="5"/>
      <c r="C711" s="5"/>
      <c r="D711" s="5"/>
      <c r="E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ht="15.75" customHeight="1">
      <c r="A712" s="5"/>
      <c r="C712" s="5"/>
      <c r="D712" s="5"/>
      <c r="E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ht="15.75" customHeight="1">
      <c r="A713" s="5"/>
      <c r="C713" s="5"/>
      <c r="D713" s="5"/>
      <c r="E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ht="15.75" customHeight="1">
      <c r="A714" s="5"/>
      <c r="C714" s="5"/>
      <c r="D714" s="5"/>
      <c r="E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ht="15.75" customHeight="1">
      <c r="A715" s="5"/>
      <c r="C715" s="5"/>
      <c r="D715" s="5"/>
      <c r="E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ht="15.75" customHeight="1">
      <c r="A716" s="5"/>
      <c r="C716" s="5"/>
      <c r="D716" s="5"/>
      <c r="E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ht="15.75" customHeight="1">
      <c r="A717" s="5"/>
      <c r="C717" s="5"/>
      <c r="D717" s="5"/>
      <c r="E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ht="15.75" customHeight="1">
      <c r="A718" s="5"/>
      <c r="C718" s="5"/>
      <c r="D718" s="5"/>
      <c r="E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ht="15.75" customHeight="1">
      <c r="A719" s="5"/>
      <c r="C719" s="5"/>
      <c r="D719" s="5"/>
      <c r="E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ht="15.75" customHeight="1">
      <c r="A720" s="5"/>
      <c r="C720" s="5"/>
      <c r="D720" s="5"/>
      <c r="E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ht="15.75" customHeight="1">
      <c r="A721" s="5"/>
      <c r="C721" s="5"/>
      <c r="D721" s="5"/>
      <c r="E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ht="15.75" customHeight="1">
      <c r="A722" s="5"/>
      <c r="C722" s="5"/>
      <c r="D722" s="5"/>
      <c r="E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ht="15.75" customHeight="1">
      <c r="A723" s="5"/>
      <c r="C723" s="5"/>
      <c r="D723" s="5"/>
      <c r="E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ht="15.75" customHeight="1">
      <c r="A724" s="5"/>
      <c r="C724" s="5"/>
      <c r="D724" s="5"/>
      <c r="E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ht="15.75" customHeight="1">
      <c r="A725" s="5"/>
      <c r="C725" s="5"/>
      <c r="D725" s="5"/>
      <c r="E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ht="15.75" customHeight="1">
      <c r="A726" s="5"/>
      <c r="C726" s="5"/>
      <c r="D726" s="5"/>
      <c r="E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ht="15.75" customHeight="1">
      <c r="A727" s="5"/>
      <c r="C727" s="5"/>
      <c r="D727" s="5"/>
      <c r="E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ht="15.75" customHeight="1">
      <c r="A728" s="5"/>
      <c r="C728" s="5"/>
      <c r="D728" s="5"/>
      <c r="E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ht="15.75" customHeight="1">
      <c r="A729" s="5"/>
      <c r="C729" s="5"/>
      <c r="D729" s="5"/>
      <c r="E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ht="15.75" customHeight="1">
      <c r="A730" s="5"/>
      <c r="C730" s="5"/>
      <c r="D730" s="5"/>
      <c r="E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ht="15.75" customHeight="1">
      <c r="A731" s="5"/>
      <c r="C731" s="5"/>
      <c r="D731" s="5"/>
      <c r="E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ht="15.75" customHeight="1">
      <c r="A732" s="5"/>
      <c r="C732" s="5"/>
      <c r="D732" s="5"/>
      <c r="E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ht="15.75" customHeight="1">
      <c r="A733" s="5"/>
      <c r="C733" s="5"/>
      <c r="D733" s="5"/>
      <c r="E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ht="15.75" customHeight="1">
      <c r="A734" s="5"/>
      <c r="C734" s="5"/>
      <c r="D734" s="5"/>
      <c r="E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ht="15.75" customHeight="1">
      <c r="A735" s="5"/>
      <c r="C735" s="5"/>
      <c r="D735" s="5"/>
      <c r="E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ht="15.75" customHeight="1">
      <c r="A736" s="5"/>
      <c r="C736" s="5"/>
      <c r="D736" s="5"/>
      <c r="E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ht="15.75" customHeight="1">
      <c r="A737" s="5"/>
      <c r="C737" s="5"/>
      <c r="D737" s="5"/>
      <c r="E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ht="15.75" customHeight="1">
      <c r="A738" s="5"/>
      <c r="C738" s="5"/>
      <c r="D738" s="5"/>
      <c r="E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ht="15.75" customHeight="1">
      <c r="A739" s="5"/>
      <c r="C739" s="5"/>
      <c r="D739" s="5"/>
      <c r="E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ht="15.75" customHeight="1">
      <c r="A740" s="5"/>
      <c r="C740" s="5"/>
      <c r="D740" s="5"/>
      <c r="E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ht="15.75" customHeight="1">
      <c r="A741" s="5"/>
      <c r="C741" s="5"/>
      <c r="D741" s="5"/>
      <c r="E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ht="15.75" customHeight="1">
      <c r="A742" s="5"/>
      <c r="C742" s="5"/>
      <c r="D742" s="5"/>
      <c r="E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ht="15.75" customHeight="1">
      <c r="A743" s="5"/>
      <c r="C743" s="5"/>
      <c r="D743" s="5"/>
      <c r="E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ht="15.75" customHeight="1">
      <c r="A744" s="5"/>
      <c r="C744" s="5"/>
      <c r="D744" s="5"/>
      <c r="E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ht="15.75" customHeight="1">
      <c r="A745" s="5"/>
      <c r="C745" s="5"/>
      <c r="D745" s="5"/>
      <c r="E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ht="15.75" customHeight="1">
      <c r="A746" s="5"/>
      <c r="C746" s="5"/>
      <c r="D746" s="5"/>
      <c r="E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ht="15.75" customHeight="1">
      <c r="A747" s="5"/>
      <c r="C747" s="5"/>
      <c r="D747" s="5"/>
      <c r="E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ht="15.75" customHeight="1">
      <c r="A748" s="5"/>
      <c r="C748" s="5"/>
      <c r="D748" s="5"/>
      <c r="E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ht="15.75" customHeight="1">
      <c r="A749" s="5"/>
      <c r="C749" s="5"/>
      <c r="D749" s="5"/>
      <c r="E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ht="15.75" customHeight="1">
      <c r="A750" s="5"/>
      <c r="C750" s="5"/>
      <c r="D750" s="5"/>
      <c r="E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ht="15.75" customHeight="1">
      <c r="A751" s="5"/>
      <c r="C751" s="5"/>
      <c r="D751" s="5"/>
      <c r="E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ht="15.75" customHeight="1">
      <c r="A752" s="5"/>
      <c r="C752" s="5"/>
      <c r="D752" s="5"/>
      <c r="E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ht="15.75" customHeight="1">
      <c r="A753" s="5"/>
      <c r="C753" s="5"/>
      <c r="D753" s="5"/>
      <c r="E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ht="15.75" customHeight="1">
      <c r="A754" s="5"/>
      <c r="C754" s="5"/>
      <c r="D754" s="5"/>
      <c r="E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ht="15.75" customHeight="1">
      <c r="A755" s="5"/>
      <c r="C755" s="5"/>
      <c r="D755" s="5"/>
      <c r="E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ht="15.75" customHeight="1">
      <c r="A756" s="5"/>
      <c r="C756" s="5"/>
      <c r="D756" s="5"/>
      <c r="E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ht="15.75" customHeight="1">
      <c r="A757" s="5"/>
      <c r="C757" s="5"/>
      <c r="D757" s="5"/>
      <c r="E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ht="15.75" customHeight="1">
      <c r="A758" s="5"/>
      <c r="C758" s="5"/>
      <c r="D758" s="5"/>
      <c r="E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ht="15.75" customHeight="1">
      <c r="A759" s="5"/>
      <c r="C759" s="5"/>
      <c r="D759" s="5"/>
      <c r="E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ht="15.75" customHeight="1">
      <c r="A760" s="5"/>
      <c r="C760" s="5"/>
      <c r="D760" s="5"/>
      <c r="E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ht="15.75" customHeight="1">
      <c r="A761" s="5"/>
      <c r="C761" s="5"/>
      <c r="D761" s="5"/>
      <c r="E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ht="15.75" customHeight="1">
      <c r="A762" s="5"/>
      <c r="C762" s="5"/>
      <c r="D762" s="5"/>
      <c r="E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ht="15.75" customHeight="1">
      <c r="A763" s="5"/>
      <c r="C763" s="5"/>
      <c r="D763" s="5"/>
      <c r="E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ht="15.75" customHeight="1">
      <c r="A764" s="5"/>
      <c r="C764" s="5"/>
      <c r="D764" s="5"/>
      <c r="E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ht="15.75" customHeight="1">
      <c r="A765" s="5"/>
      <c r="C765" s="5"/>
      <c r="D765" s="5"/>
      <c r="E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ht="15.75" customHeight="1">
      <c r="A766" s="5"/>
      <c r="C766" s="5"/>
      <c r="D766" s="5"/>
      <c r="E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ht="15.75" customHeight="1">
      <c r="A767" s="5"/>
      <c r="C767" s="5"/>
      <c r="D767" s="5"/>
      <c r="E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ht="15.75" customHeight="1">
      <c r="A768" s="5"/>
      <c r="C768" s="5"/>
      <c r="D768" s="5"/>
      <c r="E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ht="15.75" customHeight="1">
      <c r="A769" s="5"/>
      <c r="C769" s="5"/>
      <c r="D769" s="5"/>
      <c r="E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ht="15.75" customHeight="1">
      <c r="A770" s="5"/>
      <c r="C770" s="5"/>
      <c r="D770" s="5"/>
      <c r="E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ht="15.75" customHeight="1">
      <c r="A771" s="5"/>
      <c r="C771" s="5"/>
      <c r="D771" s="5"/>
      <c r="E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ht="15.75" customHeight="1">
      <c r="A772" s="5"/>
      <c r="C772" s="5"/>
      <c r="D772" s="5"/>
      <c r="E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ht="15.75" customHeight="1">
      <c r="A773" s="5"/>
      <c r="C773" s="5"/>
      <c r="D773" s="5"/>
      <c r="E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ht="15.75" customHeight="1">
      <c r="A774" s="5"/>
      <c r="C774" s="5"/>
      <c r="D774" s="5"/>
      <c r="E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ht="15.75" customHeight="1">
      <c r="A775" s="5"/>
      <c r="C775" s="5"/>
      <c r="D775" s="5"/>
      <c r="E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ht="15.75" customHeight="1">
      <c r="A776" s="5"/>
      <c r="C776" s="5"/>
      <c r="D776" s="5"/>
      <c r="E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ht="15.75" customHeight="1">
      <c r="A777" s="5"/>
      <c r="C777" s="5"/>
      <c r="D777" s="5"/>
      <c r="E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ht="15.75" customHeight="1">
      <c r="A778" s="5"/>
      <c r="C778" s="5"/>
      <c r="D778" s="5"/>
      <c r="E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ht="15.75" customHeight="1">
      <c r="A779" s="5"/>
      <c r="C779" s="5"/>
      <c r="D779" s="5"/>
      <c r="E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ht="15.75" customHeight="1">
      <c r="A780" s="5"/>
      <c r="C780" s="5"/>
      <c r="D780" s="5"/>
      <c r="E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ht="15.75" customHeight="1">
      <c r="A781" s="5"/>
      <c r="C781" s="5"/>
      <c r="D781" s="5"/>
      <c r="E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ht="15.75" customHeight="1">
      <c r="A782" s="5"/>
      <c r="C782" s="5"/>
      <c r="D782" s="5"/>
      <c r="E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ht="15.75" customHeight="1">
      <c r="A783" s="5"/>
      <c r="C783" s="5"/>
      <c r="D783" s="5"/>
      <c r="E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ht="15.75" customHeight="1">
      <c r="A784" s="5"/>
      <c r="C784" s="5"/>
      <c r="D784" s="5"/>
      <c r="E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ht="15.75" customHeight="1">
      <c r="A785" s="5"/>
      <c r="C785" s="5"/>
      <c r="D785" s="5"/>
      <c r="E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ht="15.75" customHeight="1">
      <c r="A786" s="5"/>
      <c r="C786" s="5"/>
      <c r="D786" s="5"/>
      <c r="E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ht="15.75" customHeight="1">
      <c r="A787" s="5"/>
      <c r="C787" s="5"/>
      <c r="D787" s="5"/>
      <c r="E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ht="15.75" customHeight="1">
      <c r="A788" s="5"/>
      <c r="C788" s="5"/>
      <c r="D788" s="5"/>
      <c r="E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ht="15.75" customHeight="1">
      <c r="A789" s="5"/>
      <c r="C789" s="5"/>
      <c r="D789" s="5"/>
      <c r="E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ht="15.75" customHeight="1">
      <c r="A790" s="5"/>
      <c r="C790" s="5"/>
      <c r="D790" s="5"/>
      <c r="E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ht="15.75" customHeight="1">
      <c r="A791" s="5"/>
      <c r="C791" s="5"/>
      <c r="D791" s="5"/>
      <c r="E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ht="15.75" customHeight="1">
      <c r="A792" s="5"/>
      <c r="C792" s="5"/>
      <c r="D792" s="5"/>
      <c r="E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ht="15.75" customHeight="1">
      <c r="A793" s="5"/>
      <c r="C793" s="5"/>
      <c r="D793" s="5"/>
      <c r="E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ht="15.75" customHeight="1">
      <c r="A794" s="5"/>
      <c r="C794" s="5"/>
      <c r="D794" s="5"/>
      <c r="E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ht="15.75" customHeight="1">
      <c r="A795" s="5"/>
      <c r="C795" s="5"/>
      <c r="D795" s="5"/>
      <c r="E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ht="15.75" customHeight="1">
      <c r="A796" s="5"/>
      <c r="C796" s="5"/>
      <c r="D796" s="5"/>
      <c r="E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ht="15.75" customHeight="1">
      <c r="A797" s="5"/>
      <c r="C797" s="5"/>
      <c r="D797" s="5"/>
      <c r="E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ht="15.75" customHeight="1">
      <c r="A798" s="5"/>
      <c r="C798" s="5"/>
      <c r="D798" s="5"/>
      <c r="E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ht="15.75" customHeight="1">
      <c r="A799" s="5"/>
      <c r="C799" s="5"/>
      <c r="D799" s="5"/>
      <c r="E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ht="15.75" customHeight="1">
      <c r="A800" s="5"/>
      <c r="C800" s="5"/>
      <c r="D800" s="5"/>
      <c r="E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ht="15.75" customHeight="1">
      <c r="A801" s="5"/>
      <c r="C801" s="5"/>
      <c r="D801" s="5"/>
      <c r="E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ht="15.75" customHeight="1">
      <c r="A802" s="5"/>
      <c r="C802" s="5"/>
      <c r="D802" s="5"/>
      <c r="E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ht="15.75" customHeight="1">
      <c r="A803" s="5"/>
      <c r="C803" s="5"/>
      <c r="D803" s="5"/>
      <c r="E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ht="15.75" customHeight="1">
      <c r="A804" s="5"/>
      <c r="C804" s="5"/>
      <c r="D804" s="5"/>
      <c r="E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ht="15.75" customHeight="1">
      <c r="A805" s="5"/>
      <c r="C805" s="5"/>
      <c r="D805" s="5"/>
      <c r="E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ht="15.75" customHeight="1">
      <c r="A806" s="5"/>
      <c r="C806" s="5"/>
      <c r="D806" s="5"/>
      <c r="E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ht="15.75" customHeight="1">
      <c r="A807" s="5"/>
      <c r="C807" s="5"/>
      <c r="D807" s="5"/>
      <c r="E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ht="15.75" customHeight="1">
      <c r="A808" s="5"/>
      <c r="C808" s="5"/>
      <c r="D808" s="5"/>
      <c r="E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ht="15.75" customHeight="1">
      <c r="A809" s="5"/>
      <c r="C809" s="5"/>
      <c r="D809" s="5"/>
      <c r="E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ht="15.75" customHeight="1">
      <c r="A810" s="5"/>
      <c r="C810" s="5"/>
      <c r="D810" s="5"/>
      <c r="E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ht="15.75" customHeight="1">
      <c r="A811" s="5"/>
      <c r="C811" s="5"/>
      <c r="D811" s="5"/>
      <c r="E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ht="15.75" customHeight="1">
      <c r="A812" s="5"/>
      <c r="C812" s="5"/>
      <c r="D812" s="5"/>
      <c r="E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ht="15.75" customHeight="1">
      <c r="A813" s="5"/>
      <c r="C813" s="5"/>
      <c r="D813" s="5"/>
      <c r="E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ht="15.75" customHeight="1">
      <c r="A814" s="5"/>
      <c r="C814" s="5"/>
      <c r="D814" s="5"/>
      <c r="E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ht="15.75" customHeight="1">
      <c r="A815" s="5"/>
      <c r="C815" s="5"/>
      <c r="D815" s="5"/>
      <c r="E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ht="15.75" customHeight="1">
      <c r="A816" s="5"/>
      <c r="C816" s="5"/>
      <c r="D816" s="5"/>
      <c r="E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ht="15.75" customHeight="1">
      <c r="A817" s="5"/>
      <c r="C817" s="5"/>
      <c r="D817" s="5"/>
      <c r="E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ht="15.75" customHeight="1">
      <c r="A818" s="5"/>
      <c r="C818" s="5"/>
      <c r="D818" s="5"/>
      <c r="E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ht="15.75" customHeight="1">
      <c r="A819" s="5"/>
      <c r="C819" s="5"/>
      <c r="D819" s="5"/>
      <c r="E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ht="15.75" customHeight="1">
      <c r="A820" s="5"/>
      <c r="C820" s="5"/>
      <c r="D820" s="5"/>
      <c r="E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ht="15.75" customHeight="1">
      <c r="A821" s="5"/>
      <c r="C821" s="5"/>
      <c r="D821" s="5"/>
      <c r="E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ht="15.75" customHeight="1">
      <c r="A822" s="5"/>
      <c r="C822" s="5"/>
      <c r="D822" s="5"/>
      <c r="E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ht="15.75" customHeight="1">
      <c r="A823" s="5"/>
      <c r="C823" s="5"/>
      <c r="D823" s="5"/>
      <c r="E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ht="15.75" customHeight="1">
      <c r="A824" s="5"/>
      <c r="C824" s="5"/>
      <c r="D824" s="5"/>
      <c r="E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ht="15.75" customHeight="1">
      <c r="A825" s="5"/>
      <c r="C825" s="5"/>
      <c r="D825" s="5"/>
      <c r="E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ht="15.75" customHeight="1">
      <c r="A826" s="5"/>
      <c r="C826" s="5"/>
      <c r="D826" s="5"/>
      <c r="E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ht="15.75" customHeight="1">
      <c r="A827" s="5"/>
      <c r="C827" s="5"/>
      <c r="D827" s="5"/>
      <c r="E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ht="15.75" customHeight="1">
      <c r="A828" s="5"/>
      <c r="C828" s="5"/>
      <c r="D828" s="5"/>
      <c r="E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ht="15.75" customHeight="1">
      <c r="A829" s="5"/>
      <c r="C829" s="5"/>
      <c r="D829" s="5"/>
      <c r="E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ht="15.75" customHeight="1">
      <c r="A830" s="5"/>
      <c r="C830" s="5"/>
      <c r="D830" s="5"/>
      <c r="E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ht="15.75" customHeight="1">
      <c r="A831" s="5"/>
      <c r="C831" s="5"/>
      <c r="D831" s="5"/>
      <c r="E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ht="15.75" customHeight="1">
      <c r="A832" s="5"/>
      <c r="C832" s="5"/>
      <c r="D832" s="5"/>
      <c r="E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ht="15.75" customHeight="1">
      <c r="A833" s="5"/>
      <c r="C833" s="5"/>
      <c r="D833" s="5"/>
      <c r="E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ht="15.75" customHeight="1">
      <c r="A834" s="5"/>
      <c r="C834" s="5"/>
      <c r="D834" s="5"/>
      <c r="E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ht="15.75" customHeight="1">
      <c r="A835" s="5"/>
      <c r="C835" s="5"/>
      <c r="D835" s="5"/>
      <c r="E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ht="15.75" customHeight="1">
      <c r="A836" s="5"/>
      <c r="C836" s="5"/>
      <c r="D836" s="5"/>
      <c r="E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ht="15.75" customHeight="1">
      <c r="A837" s="5"/>
      <c r="C837" s="5"/>
      <c r="D837" s="5"/>
      <c r="E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ht="15.75" customHeight="1">
      <c r="A838" s="5"/>
      <c r="C838" s="5"/>
      <c r="D838" s="5"/>
      <c r="E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ht="15.75" customHeight="1">
      <c r="A839" s="5"/>
      <c r="C839" s="5"/>
      <c r="D839" s="5"/>
      <c r="E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ht="15.75" customHeight="1">
      <c r="A840" s="5"/>
      <c r="C840" s="5"/>
      <c r="D840" s="5"/>
      <c r="E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ht="15.75" customHeight="1">
      <c r="A841" s="5"/>
      <c r="C841" s="5"/>
      <c r="D841" s="5"/>
      <c r="E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ht="15.75" customHeight="1">
      <c r="A842" s="5"/>
      <c r="C842" s="5"/>
      <c r="D842" s="5"/>
      <c r="E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ht="15.75" customHeight="1">
      <c r="A843" s="5"/>
      <c r="C843" s="5"/>
      <c r="D843" s="5"/>
      <c r="E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ht="15.75" customHeight="1">
      <c r="A844" s="5"/>
      <c r="C844" s="5"/>
      <c r="D844" s="5"/>
      <c r="E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ht="15.75" customHeight="1">
      <c r="A845" s="5"/>
      <c r="C845" s="5"/>
      <c r="D845" s="5"/>
      <c r="E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ht="15.75" customHeight="1">
      <c r="A846" s="5"/>
      <c r="C846" s="5"/>
      <c r="D846" s="5"/>
      <c r="E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ht="15.75" customHeight="1">
      <c r="A847" s="5"/>
      <c r="C847" s="5"/>
      <c r="D847" s="5"/>
      <c r="E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ht="15.75" customHeight="1">
      <c r="A848" s="5"/>
      <c r="C848" s="5"/>
      <c r="D848" s="5"/>
      <c r="E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ht="15.75" customHeight="1">
      <c r="A849" s="5"/>
      <c r="C849" s="5"/>
      <c r="D849" s="5"/>
      <c r="E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ht="15.75" customHeight="1">
      <c r="A850" s="5"/>
      <c r="C850" s="5"/>
      <c r="D850" s="5"/>
      <c r="E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ht="15.75" customHeight="1">
      <c r="A851" s="5"/>
      <c r="C851" s="5"/>
      <c r="D851" s="5"/>
      <c r="E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ht="15.75" customHeight="1">
      <c r="A852" s="5"/>
      <c r="C852" s="5"/>
      <c r="D852" s="5"/>
      <c r="E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ht="15.75" customHeight="1">
      <c r="A853" s="5"/>
      <c r="C853" s="5"/>
      <c r="D853" s="5"/>
      <c r="E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ht="15.75" customHeight="1">
      <c r="A854" s="5"/>
      <c r="C854" s="5"/>
      <c r="D854" s="5"/>
      <c r="E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ht="15.75" customHeight="1">
      <c r="A855" s="5"/>
      <c r="C855" s="5"/>
      <c r="D855" s="5"/>
      <c r="E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ht="15.75" customHeight="1">
      <c r="A856" s="5"/>
      <c r="C856" s="5"/>
      <c r="D856" s="5"/>
      <c r="E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ht="15.75" customHeight="1">
      <c r="A857" s="5"/>
      <c r="C857" s="5"/>
      <c r="D857" s="5"/>
      <c r="E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  <row r="858" ht="15.75" customHeight="1">
      <c r="A858" s="5"/>
      <c r="C858" s="5"/>
      <c r="D858" s="5"/>
      <c r="E858" s="5"/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ht="15.75" customHeight="1">
      <c r="A859" s="5"/>
      <c r="C859" s="5"/>
      <c r="D859" s="5"/>
      <c r="E859" s="5"/>
      <c r="M859" s="5"/>
      <c r="N859" s="5"/>
      <c r="O859" s="5"/>
      <c r="P859" s="5"/>
      <c r="Q859" s="5"/>
      <c r="R859" s="5"/>
      <c r="S859" s="5"/>
      <c r="T859" s="5"/>
      <c r="U859" s="5"/>
      <c r="V859" s="5"/>
    </row>
    <row r="860" ht="15.75" customHeight="1">
      <c r="A860" s="5"/>
      <c r="C860" s="5"/>
      <c r="D860" s="5"/>
      <c r="E860" s="5"/>
      <c r="M860" s="5"/>
      <c r="N860" s="5"/>
      <c r="O860" s="5"/>
      <c r="P860" s="5"/>
      <c r="Q860" s="5"/>
      <c r="R860" s="5"/>
      <c r="S860" s="5"/>
      <c r="T860" s="5"/>
      <c r="U860" s="5"/>
      <c r="V860" s="5"/>
    </row>
    <row r="861" ht="15.75" customHeight="1">
      <c r="A861" s="5"/>
      <c r="C861" s="5"/>
      <c r="D861" s="5"/>
      <c r="E861" s="5"/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ht="15.75" customHeight="1">
      <c r="A862" s="5"/>
      <c r="C862" s="5"/>
      <c r="D862" s="5"/>
      <c r="E862" s="5"/>
      <c r="M862" s="5"/>
      <c r="N862" s="5"/>
      <c r="O862" s="5"/>
      <c r="P862" s="5"/>
      <c r="Q862" s="5"/>
      <c r="R862" s="5"/>
      <c r="S862" s="5"/>
      <c r="T862" s="5"/>
      <c r="U862" s="5"/>
      <c r="V862" s="5"/>
    </row>
    <row r="863" ht="15.75" customHeight="1">
      <c r="A863" s="5"/>
      <c r="C863" s="5"/>
      <c r="D863" s="5"/>
      <c r="E863" s="5"/>
      <c r="M863" s="5"/>
      <c r="N863" s="5"/>
      <c r="O863" s="5"/>
      <c r="P863" s="5"/>
      <c r="Q863" s="5"/>
      <c r="R863" s="5"/>
      <c r="S863" s="5"/>
      <c r="T863" s="5"/>
      <c r="U863" s="5"/>
      <c r="V863" s="5"/>
    </row>
    <row r="864" ht="15.75" customHeight="1">
      <c r="A864" s="5"/>
      <c r="C864" s="5"/>
      <c r="D864" s="5"/>
      <c r="E864" s="5"/>
      <c r="M864" s="5"/>
      <c r="N864" s="5"/>
      <c r="O864" s="5"/>
      <c r="P864" s="5"/>
      <c r="Q864" s="5"/>
      <c r="R864" s="5"/>
      <c r="S864" s="5"/>
      <c r="T864" s="5"/>
      <c r="U864" s="5"/>
      <c r="V864" s="5"/>
    </row>
    <row r="865" ht="15.75" customHeight="1">
      <c r="A865" s="5"/>
      <c r="C865" s="5"/>
      <c r="D865" s="5"/>
      <c r="E865" s="5"/>
      <c r="M865" s="5"/>
      <c r="N865" s="5"/>
      <c r="O865" s="5"/>
      <c r="P865" s="5"/>
      <c r="Q865" s="5"/>
      <c r="R865" s="5"/>
      <c r="S865" s="5"/>
      <c r="T865" s="5"/>
      <c r="U865" s="5"/>
      <c r="V865" s="5"/>
    </row>
    <row r="866" ht="15.75" customHeight="1">
      <c r="A866" s="5"/>
      <c r="C866" s="5"/>
      <c r="D866" s="5"/>
      <c r="E866" s="5"/>
      <c r="M866" s="5"/>
      <c r="N866" s="5"/>
      <c r="O866" s="5"/>
      <c r="P866" s="5"/>
      <c r="Q866" s="5"/>
      <c r="R866" s="5"/>
      <c r="S866" s="5"/>
      <c r="T866" s="5"/>
      <c r="U866" s="5"/>
      <c r="V866" s="5"/>
    </row>
    <row r="867" ht="15.75" customHeight="1">
      <c r="A867" s="5"/>
      <c r="C867" s="5"/>
      <c r="D867" s="5"/>
      <c r="E867" s="5"/>
      <c r="M867" s="5"/>
      <c r="N867" s="5"/>
      <c r="O867" s="5"/>
      <c r="P867" s="5"/>
      <c r="Q867" s="5"/>
      <c r="R867" s="5"/>
      <c r="S867" s="5"/>
      <c r="T867" s="5"/>
      <c r="U867" s="5"/>
      <c r="V867" s="5"/>
    </row>
    <row r="868" ht="15.75" customHeight="1">
      <c r="A868" s="5"/>
      <c r="C868" s="5"/>
      <c r="D868" s="5"/>
      <c r="E868" s="5"/>
      <c r="M868" s="5"/>
      <c r="N868" s="5"/>
      <c r="O868" s="5"/>
      <c r="P868" s="5"/>
      <c r="Q868" s="5"/>
      <c r="R868" s="5"/>
      <c r="S868" s="5"/>
      <c r="T868" s="5"/>
      <c r="U868" s="5"/>
      <c r="V868" s="5"/>
    </row>
    <row r="869" ht="15.75" customHeight="1">
      <c r="A869" s="5"/>
      <c r="C869" s="5"/>
      <c r="D869" s="5"/>
      <c r="E869" s="5"/>
      <c r="M869" s="5"/>
      <c r="N869" s="5"/>
      <c r="O869" s="5"/>
      <c r="P869" s="5"/>
      <c r="Q869" s="5"/>
      <c r="R869" s="5"/>
      <c r="S869" s="5"/>
      <c r="T869" s="5"/>
      <c r="U869" s="5"/>
      <c r="V869" s="5"/>
    </row>
    <row r="870" ht="15.75" customHeight="1">
      <c r="A870" s="5"/>
      <c r="C870" s="5"/>
      <c r="D870" s="5"/>
      <c r="E870" s="5"/>
      <c r="M870" s="5"/>
      <c r="N870" s="5"/>
      <c r="O870" s="5"/>
      <c r="P870" s="5"/>
      <c r="Q870" s="5"/>
      <c r="R870" s="5"/>
      <c r="S870" s="5"/>
      <c r="T870" s="5"/>
      <c r="U870" s="5"/>
      <c r="V870" s="5"/>
    </row>
    <row r="871" ht="15.75" customHeight="1">
      <c r="A871" s="5"/>
      <c r="C871" s="5"/>
      <c r="D871" s="5"/>
      <c r="E871" s="5"/>
      <c r="M871" s="5"/>
      <c r="N871" s="5"/>
      <c r="O871" s="5"/>
      <c r="P871" s="5"/>
      <c r="Q871" s="5"/>
      <c r="R871" s="5"/>
      <c r="S871" s="5"/>
      <c r="T871" s="5"/>
      <c r="U871" s="5"/>
      <c r="V871" s="5"/>
    </row>
    <row r="872" ht="15.75" customHeight="1">
      <c r="A872" s="5"/>
      <c r="C872" s="5"/>
      <c r="D872" s="5"/>
      <c r="E872" s="5"/>
      <c r="M872" s="5"/>
      <c r="N872" s="5"/>
      <c r="O872" s="5"/>
      <c r="P872" s="5"/>
      <c r="Q872" s="5"/>
      <c r="R872" s="5"/>
      <c r="S872" s="5"/>
      <c r="T872" s="5"/>
      <c r="U872" s="5"/>
      <c r="V872" s="5"/>
    </row>
    <row r="873" ht="15.75" customHeight="1">
      <c r="A873" s="5"/>
      <c r="C873" s="5"/>
      <c r="D873" s="5"/>
      <c r="E873" s="5"/>
      <c r="M873" s="5"/>
      <c r="N873" s="5"/>
      <c r="O873" s="5"/>
      <c r="P873" s="5"/>
      <c r="Q873" s="5"/>
      <c r="R873" s="5"/>
      <c r="S873" s="5"/>
      <c r="T873" s="5"/>
      <c r="U873" s="5"/>
      <c r="V873" s="5"/>
    </row>
    <row r="874" ht="15.75" customHeight="1">
      <c r="A874" s="5"/>
      <c r="C874" s="5"/>
      <c r="D874" s="5"/>
      <c r="E874" s="5"/>
      <c r="M874" s="5"/>
      <c r="N874" s="5"/>
      <c r="O874" s="5"/>
      <c r="P874" s="5"/>
      <c r="Q874" s="5"/>
      <c r="R874" s="5"/>
      <c r="S874" s="5"/>
      <c r="T874" s="5"/>
      <c r="U874" s="5"/>
      <c r="V874" s="5"/>
    </row>
    <row r="875" ht="15.75" customHeight="1">
      <c r="A875" s="5"/>
      <c r="C875" s="5"/>
      <c r="D875" s="5"/>
      <c r="E875" s="5"/>
      <c r="M875" s="5"/>
      <c r="N875" s="5"/>
      <c r="O875" s="5"/>
      <c r="P875" s="5"/>
      <c r="Q875" s="5"/>
      <c r="R875" s="5"/>
      <c r="S875" s="5"/>
      <c r="T875" s="5"/>
      <c r="U875" s="5"/>
      <c r="V875" s="5"/>
    </row>
    <row r="876" ht="15.75" customHeight="1">
      <c r="A876" s="5"/>
      <c r="C876" s="5"/>
      <c r="D876" s="5"/>
      <c r="E876" s="5"/>
      <c r="M876" s="5"/>
      <c r="N876" s="5"/>
      <c r="O876" s="5"/>
      <c r="P876" s="5"/>
      <c r="Q876" s="5"/>
      <c r="R876" s="5"/>
      <c r="S876" s="5"/>
      <c r="T876" s="5"/>
      <c r="U876" s="5"/>
      <c r="V876" s="5"/>
    </row>
    <row r="877" ht="15.75" customHeight="1">
      <c r="A877" s="5"/>
      <c r="C877" s="5"/>
      <c r="D877" s="5"/>
      <c r="E877" s="5"/>
      <c r="M877" s="5"/>
      <c r="N877" s="5"/>
      <c r="O877" s="5"/>
      <c r="P877" s="5"/>
      <c r="Q877" s="5"/>
      <c r="R877" s="5"/>
      <c r="S877" s="5"/>
      <c r="T877" s="5"/>
      <c r="U877" s="5"/>
      <c r="V877" s="5"/>
    </row>
    <row r="878" ht="15.75" customHeight="1">
      <c r="A878" s="5"/>
      <c r="C878" s="5"/>
      <c r="D878" s="5"/>
      <c r="E878" s="5"/>
      <c r="M878" s="5"/>
      <c r="N878" s="5"/>
      <c r="O878" s="5"/>
      <c r="P878" s="5"/>
      <c r="Q878" s="5"/>
      <c r="R878" s="5"/>
      <c r="S878" s="5"/>
      <c r="T878" s="5"/>
      <c r="U878" s="5"/>
      <c r="V878" s="5"/>
    </row>
    <row r="879" ht="15.75" customHeight="1">
      <c r="A879" s="5"/>
      <c r="C879" s="5"/>
      <c r="D879" s="5"/>
      <c r="E879" s="5"/>
      <c r="M879" s="5"/>
      <c r="N879" s="5"/>
      <c r="O879" s="5"/>
      <c r="P879" s="5"/>
      <c r="Q879" s="5"/>
      <c r="R879" s="5"/>
      <c r="S879" s="5"/>
      <c r="T879" s="5"/>
      <c r="U879" s="5"/>
      <c r="V879" s="5"/>
    </row>
    <row r="880" ht="15.75" customHeight="1">
      <c r="A880" s="5"/>
      <c r="C880" s="5"/>
      <c r="D880" s="5"/>
      <c r="E880" s="5"/>
      <c r="M880" s="5"/>
      <c r="N880" s="5"/>
      <c r="O880" s="5"/>
      <c r="P880" s="5"/>
      <c r="Q880" s="5"/>
      <c r="R880" s="5"/>
      <c r="S880" s="5"/>
      <c r="T880" s="5"/>
      <c r="U880" s="5"/>
      <c r="V880" s="5"/>
    </row>
    <row r="881" ht="15.75" customHeight="1">
      <c r="A881" s="5"/>
      <c r="C881" s="5"/>
      <c r="D881" s="5"/>
      <c r="E881" s="5"/>
      <c r="M881" s="5"/>
      <c r="N881" s="5"/>
      <c r="O881" s="5"/>
      <c r="P881" s="5"/>
      <c r="Q881" s="5"/>
      <c r="R881" s="5"/>
      <c r="S881" s="5"/>
      <c r="T881" s="5"/>
      <c r="U881" s="5"/>
      <c r="V881" s="5"/>
    </row>
    <row r="882" ht="15.75" customHeight="1">
      <c r="A882" s="5"/>
      <c r="C882" s="5"/>
      <c r="D882" s="5"/>
      <c r="E882" s="5"/>
      <c r="M882" s="5"/>
      <c r="N882" s="5"/>
      <c r="O882" s="5"/>
      <c r="P882" s="5"/>
      <c r="Q882" s="5"/>
      <c r="R882" s="5"/>
      <c r="S882" s="5"/>
      <c r="T882" s="5"/>
      <c r="U882" s="5"/>
      <c r="V882" s="5"/>
    </row>
    <row r="883" ht="15.75" customHeight="1">
      <c r="A883" s="5"/>
      <c r="C883" s="5"/>
      <c r="D883" s="5"/>
      <c r="E883" s="5"/>
      <c r="M883" s="5"/>
      <c r="N883" s="5"/>
      <c r="O883" s="5"/>
      <c r="P883" s="5"/>
      <c r="Q883" s="5"/>
      <c r="R883" s="5"/>
      <c r="S883" s="5"/>
      <c r="T883" s="5"/>
      <c r="U883" s="5"/>
      <c r="V883" s="5"/>
    </row>
    <row r="884" ht="15.75" customHeight="1">
      <c r="A884" s="5"/>
      <c r="C884" s="5"/>
      <c r="D884" s="5"/>
      <c r="E884" s="5"/>
      <c r="M884" s="5"/>
      <c r="N884" s="5"/>
      <c r="O884" s="5"/>
      <c r="P884" s="5"/>
      <c r="Q884" s="5"/>
      <c r="R884" s="5"/>
      <c r="S884" s="5"/>
      <c r="T884" s="5"/>
      <c r="U884" s="5"/>
      <c r="V884" s="5"/>
    </row>
    <row r="885" ht="15.75" customHeight="1">
      <c r="A885" s="5"/>
      <c r="C885" s="5"/>
      <c r="D885" s="5"/>
      <c r="E885" s="5"/>
      <c r="M885" s="5"/>
      <c r="N885" s="5"/>
      <c r="O885" s="5"/>
      <c r="P885" s="5"/>
      <c r="Q885" s="5"/>
      <c r="R885" s="5"/>
      <c r="S885" s="5"/>
      <c r="T885" s="5"/>
      <c r="U885" s="5"/>
      <c r="V885" s="5"/>
    </row>
    <row r="886" ht="15.75" customHeight="1">
      <c r="A886" s="5"/>
      <c r="C886" s="5"/>
      <c r="D886" s="5"/>
      <c r="E886" s="5"/>
      <c r="M886" s="5"/>
      <c r="N886" s="5"/>
      <c r="O886" s="5"/>
      <c r="P886" s="5"/>
      <c r="Q886" s="5"/>
      <c r="R886" s="5"/>
      <c r="S886" s="5"/>
      <c r="T886" s="5"/>
      <c r="U886" s="5"/>
      <c r="V886" s="5"/>
    </row>
    <row r="887" ht="15.75" customHeight="1">
      <c r="A887" s="5"/>
      <c r="C887" s="5"/>
      <c r="D887" s="5"/>
      <c r="E887" s="5"/>
      <c r="M887" s="5"/>
      <c r="N887" s="5"/>
      <c r="O887" s="5"/>
      <c r="P887" s="5"/>
      <c r="Q887" s="5"/>
      <c r="R887" s="5"/>
      <c r="S887" s="5"/>
      <c r="T887" s="5"/>
      <c r="U887" s="5"/>
      <c r="V887" s="5"/>
    </row>
    <row r="888" ht="15.75" customHeight="1">
      <c r="A888" s="5"/>
      <c r="C888" s="5"/>
      <c r="D888" s="5"/>
      <c r="E888" s="5"/>
      <c r="M888" s="5"/>
      <c r="N888" s="5"/>
      <c r="O888" s="5"/>
      <c r="P888" s="5"/>
      <c r="Q888" s="5"/>
      <c r="R888" s="5"/>
      <c r="S888" s="5"/>
      <c r="T888" s="5"/>
      <c r="U888" s="5"/>
      <c r="V888" s="5"/>
    </row>
    <row r="889" ht="15.75" customHeight="1">
      <c r="A889" s="5"/>
      <c r="C889" s="5"/>
      <c r="D889" s="5"/>
      <c r="E889" s="5"/>
      <c r="M889" s="5"/>
      <c r="N889" s="5"/>
      <c r="O889" s="5"/>
      <c r="P889" s="5"/>
      <c r="Q889" s="5"/>
      <c r="R889" s="5"/>
      <c r="S889" s="5"/>
      <c r="T889" s="5"/>
      <c r="U889" s="5"/>
      <c r="V889" s="5"/>
    </row>
    <row r="890" ht="15.75" customHeight="1">
      <c r="A890" s="5"/>
      <c r="C890" s="5"/>
      <c r="D890" s="5"/>
      <c r="E890" s="5"/>
      <c r="M890" s="5"/>
      <c r="N890" s="5"/>
      <c r="O890" s="5"/>
      <c r="P890" s="5"/>
      <c r="Q890" s="5"/>
      <c r="R890" s="5"/>
      <c r="S890" s="5"/>
      <c r="T890" s="5"/>
      <c r="U890" s="5"/>
      <c r="V890" s="5"/>
    </row>
    <row r="891" ht="15.75" customHeight="1">
      <c r="A891" s="5"/>
      <c r="C891" s="5"/>
      <c r="D891" s="5"/>
      <c r="E891" s="5"/>
      <c r="M891" s="5"/>
      <c r="N891" s="5"/>
      <c r="O891" s="5"/>
      <c r="P891" s="5"/>
      <c r="Q891" s="5"/>
      <c r="R891" s="5"/>
      <c r="S891" s="5"/>
      <c r="T891" s="5"/>
      <c r="U891" s="5"/>
      <c r="V891" s="5"/>
    </row>
    <row r="892" ht="15.75" customHeight="1">
      <c r="A892" s="5"/>
      <c r="C892" s="5"/>
      <c r="D892" s="5"/>
      <c r="E892" s="5"/>
      <c r="M892" s="5"/>
      <c r="N892" s="5"/>
      <c r="O892" s="5"/>
      <c r="P892" s="5"/>
      <c r="Q892" s="5"/>
      <c r="R892" s="5"/>
      <c r="S892" s="5"/>
      <c r="T892" s="5"/>
      <c r="U892" s="5"/>
      <c r="V892" s="5"/>
    </row>
    <row r="893" ht="15.75" customHeight="1">
      <c r="A893" s="5"/>
      <c r="C893" s="5"/>
      <c r="D893" s="5"/>
      <c r="E893" s="5"/>
      <c r="M893" s="5"/>
      <c r="N893" s="5"/>
      <c r="O893" s="5"/>
      <c r="P893" s="5"/>
      <c r="Q893" s="5"/>
      <c r="R893" s="5"/>
      <c r="S893" s="5"/>
      <c r="T893" s="5"/>
      <c r="U893" s="5"/>
      <c r="V893" s="5"/>
    </row>
    <row r="894" ht="15.75" customHeight="1">
      <c r="A894" s="5"/>
      <c r="C894" s="5"/>
      <c r="D894" s="5"/>
      <c r="E894" s="5"/>
      <c r="M894" s="5"/>
      <c r="N894" s="5"/>
      <c r="O894" s="5"/>
      <c r="P894" s="5"/>
      <c r="Q894" s="5"/>
      <c r="R894" s="5"/>
      <c r="S894" s="5"/>
      <c r="T894" s="5"/>
      <c r="U894" s="5"/>
      <c r="V894" s="5"/>
    </row>
    <row r="895" ht="15.75" customHeight="1">
      <c r="A895" s="5"/>
      <c r="C895" s="5"/>
      <c r="D895" s="5"/>
      <c r="E895" s="5"/>
      <c r="M895" s="5"/>
      <c r="N895" s="5"/>
      <c r="O895" s="5"/>
      <c r="P895" s="5"/>
      <c r="Q895" s="5"/>
      <c r="R895" s="5"/>
      <c r="S895" s="5"/>
      <c r="T895" s="5"/>
      <c r="U895" s="5"/>
      <c r="V895" s="5"/>
    </row>
    <row r="896" ht="15.75" customHeight="1">
      <c r="A896" s="5"/>
      <c r="C896" s="5"/>
      <c r="D896" s="5"/>
      <c r="E896" s="5"/>
      <c r="M896" s="5"/>
      <c r="N896" s="5"/>
      <c r="O896" s="5"/>
      <c r="P896" s="5"/>
      <c r="Q896" s="5"/>
      <c r="R896" s="5"/>
      <c r="S896" s="5"/>
      <c r="T896" s="5"/>
      <c r="U896" s="5"/>
      <c r="V896" s="5"/>
    </row>
    <row r="897" ht="15.75" customHeight="1">
      <c r="A897" s="5"/>
      <c r="C897" s="5"/>
      <c r="D897" s="5"/>
      <c r="E897" s="5"/>
      <c r="M897" s="5"/>
      <c r="N897" s="5"/>
      <c r="O897" s="5"/>
      <c r="P897" s="5"/>
      <c r="Q897" s="5"/>
      <c r="R897" s="5"/>
      <c r="S897" s="5"/>
      <c r="T897" s="5"/>
      <c r="U897" s="5"/>
      <c r="V897" s="5"/>
    </row>
    <row r="898" ht="15.75" customHeight="1">
      <c r="A898" s="5"/>
      <c r="C898" s="5"/>
      <c r="D898" s="5"/>
      <c r="E898" s="5"/>
      <c r="M898" s="5"/>
      <c r="N898" s="5"/>
      <c r="O898" s="5"/>
      <c r="P898" s="5"/>
      <c r="Q898" s="5"/>
      <c r="R898" s="5"/>
      <c r="S898" s="5"/>
      <c r="T898" s="5"/>
      <c r="U898" s="5"/>
      <c r="V898" s="5"/>
    </row>
    <row r="899" ht="15.75" customHeight="1">
      <c r="A899" s="5"/>
      <c r="C899" s="5"/>
      <c r="D899" s="5"/>
      <c r="E899" s="5"/>
      <c r="M899" s="5"/>
      <c r="N899" s="5"/>
      <c r="O899" s="5"/>
      <c r="P899" s="5"/>
      <c r="Q899" s="5"/>
      <c r="R899" s="5"/>
      <c r="S899" s="5"/>
      <c r="T899" s="5"/>
      <c r="U899" s="5"/>
      <c r="V899" s="5"/>
    </row>
    <row r="900" ht="15.75" customHeight="1">
      <c r="A900" s="5"/>
      <c r="C900" s="5"/>
      <c r="D900" s="5"/>
      <c r="E900" s="5"/>
      <c r="M900" s="5"/>
      <c r="N900" s="5"/>
      <c r="O900" s="5"/>
      <c r="P900" s="5"/>
      <c r="Q900" s="5"/>
      <c r="R900" s="5"/>
      <c r="S900" s="5"/>
      <c r="T900" s="5"/>
      <c r="U900" s="5"/>
      <c r="V900" s="5"/>
    </row>
    <row r="901" ht="15.75" customHeight="1">
      <c r="A901" s="5"/>
      <c r="C901" s="5"/>
      <c r="D901" s="5"/>
      <c r="E901" s="5"/>
      <c r="M901" s="5"/>
      <c r="N901" s="5"/>
      <c r="O901" s="5"/>
      <c r="P901" s="5"/>
      <c r="Q901" s="5"/>
      <c r="R901" s="5"/>
      <c r="S901" s="5"/>
      <c r="T901" s="5"/>
      <c r="U901" s="5"/>
      <c r="V901" s="5"/>
    </row>
    <row r="902" ht="15.75" customHeight="1">
      <c r="A902" s="5"/>
      <c r="C902" s="5"/>
      <c r="D902" s="5"/>
      <c r="E902" s="5"/>
      <c r="M902" s="5"/>
      <c r="N902" s="5"/>
      <c r="O902" s="5"/>
      <c r="P902" s="5"/>
      <c r="Q902" s="5"/>
      <c r="R902" s="5"/>
      <c r="S902" s="5"/>
      <c r="T902" s="5"/>
      <c r="U902" s="5"/>
      <c r="V902" s="5"/>
    </row>
    <row r="903" ht="15.75" customHeight="1">
      <c r="A903" s="5"/>
      <c r="C903" s="5"/>
      <c r="D903" s="5"/>
      <c r="E903" s="5"/>
      <c r="M903" s="5"/>
      <c r="N903" s="5"/>
      <c r="O903" s="5"/>
      <c r="P903" s="5"/>
      <c r="Q903" s="5"/>
      <c r="R903" s="5"/>
      <c r="S903" s="5"/>
      <c r="T903" s="5"/>
      <c r="U903" s="5"/>
      <c r="V903" s="5"/>
    </row>
    <row r="904" ht="15.75" customHeight="1">
      <c r="A904" s="5"/>
      <c r="C904" s="5"/>
      <c r="D904" s="5"/>
      <c r="E904" s="5"/>
      <c r="M904" s="5"/>
      <c r="N904" s="5"/>
      <c r="O904" s="5"/>
      <c r="P904" s="5"/>
      <c r="Q904" s="5"/>
      <c r="R904" s="5"/>
      <c r="S904" s="5"/>
      <c r="T904" s="5"/>
      <c r="U904" s="5"/>
      <c r="V904" s="5"/>
    </row>
    <row r="905" ht="15.75" customHeight="1">
      <c r="A905" s="5"/>
      <c r="C905" s="5"/>
      <c r="D905" s="5"/>
      <c r="E905" s="5"/>
      <c r="M905" s="5"/>
      <c r="N905" s="5"/>
      <c r="O905" s="5"/>
      <c r="P905" s="5"/>
      <c r="Q905" s="5"/>
      <c r="R905" s="5"/>
      <c r="S905" s="5"/>
      <c r="T905" s="5"/>
      <c r="U905" s="5"/>
      <c r="V905" s="5"/>
    </row>
    <row r="906" ht="15.75" customHeight="1">
      <c r="A906" s="5"/>
      <c r="C906" s="5"/>
      <c r="D906" s="5"/>
      <c r="E906" s="5"/>
      <c r="M906" s="5"/>
      <c r="N906" s="5"/>
      <c r="O906" s="5"/>
      <c r="P906" s="5"/>
      <c r="Q906" s="5"/>
      <c r="R906" s="5"/>
      <c r="S906" s="5"/>
      <c r="T906" s="5"/>
      <c r="U906" s="5"/>
      <c r="V906" s="5"/>
    </row>
    <row r="907" ht="15.75" customHeight="1">
      <c r="A907" s="5"/>
      <c r="C907" s="5"/>
      <c r="D907" s="5"/>
      <c r="E907" s="5"/>
      <c r="M907" s="5"/>
      <c r="N907" s="5"/>
      <c r="O907" s="5"/>
      <c r="P907" s="5"/>
      <c r="Q907" s="5"/>
      <c r="R907" s="5"/>
      <c r="S907" s="5"/>
      <c r="T907" s="5"/>
      <c r="U907" s="5"/>
      <c r="V907" s="5"/>
    </row>
    <row r="908" ht="15.75" customHeight="1">
      <c r="A908" s="5"/>
      <c r="C908" s="5"/>
      <c r="D908" s="5"/>
      <c r="E908" s="5"/>
      <c r="M908" s="5"/>
      <c r="N908" s="5"/>
      <c r="O908" s="5"/>
      <c r="P908" s="5"/>
      <c r="Q908" s="5"/>
      <c r="R908" s="5"/>
      <c r="S908" s="5"/>
      <c r="T908" s="5"/>
      <c r="U908" s="5"/>
      <c r="V908" s="5"/>
    </row>
    <row r="909" ht="15.75" customHeight="1">
      <c r="A909" s="5"/>
      <c r="C909" s="5"/>
      <c r="D909" s="5"/>
      <c r="E909" s="5"/>
      <c r="M909" s="5"/>
      <c r="N909" s="5"/>
      <c r="O909" s="5"/>
      <c r="P909" s="5"/>
      <c r="Q909" s="5"/>
      <c r="R909" s="5"/>
      <c r="S909" s="5"/>
      <c r="T909" s="5"/>
      <c r="U909" s="5"/>
      <c r="V909" s="5"/>
    </row>
    <row r="910" ht="15.75" customHeight="1">
      <c r="A910" s="5"/>
      <c r="C910" s="5"/>
      <c r="D910" s="5"/>
      <c r="E910" s="5"/>
      <c r="M910" s="5"/>
      <c r="N910" s="5"/>
      <c r="O910" s="5"/>
      <c r="P910" s="5"/>
      <c r="Q910" s="5"/>
      <c r="R910" s="5"/>
      <c r="S910" s="5"/>
      <c r="T910" s="5"/>
      <c r="U910" s="5"/>
      <c r="V910" s="5"/>
    </row>
    <row r="911" ht="15.75" customHeight="1">
      <c r="A911" s="5"/>
      <c r="C911" s="5"/>
      <c r="D911" s="5"/>
      <c r="E911" s="5"/>
      <c r="M911" s="5"/>
      <c r="N911" s="5"/>
      <c r="O911" s="5"/>
      <c r="P911" s="5"/>
      <c r="Q911" s="5"/>
      <c r="R911" s="5"/>
      <c r="S911" s="5"/>
      <c r="T911" s="5"/>
      <c r="U911" s="5"/>
      <c r="V911" s="5"/>
    </row>
    <row r="912" ht="15.75" customHeight="1">
      <c r="A912" s="5"/>
      <c r="C912" s="5"/>
      <c r="D912" s="5"/>
      <c r="E912" s="5"/>
      <c r="M912" s="5"/>
      <c r="N912" s="5"/>
      <c r="O912" s="5"/>
      <c r="P912" s="5"/>
      <c r="Q912" s="5"/>
      <c r="R912" s="5"/>
      <c r="S912" s="5"/>
      <c r="T912" s="5"/>
      <c r="U912" s="5"/>
      <c r="V912" s="5"/>
    </row>
    <row r="913" ht="15.75" customHeight="1">
      <c r="A913" s="5"/>
      <c r="C913" s="5"/>
      <c r="D913" s="5"/>
      <c r="E913" s="5"/>
      <c r="M913" s="5"/>
      <c r="N913" s="5"/>
      <c r="O913" s="5"/>
      <c r="P913" s="5"/>
      <c r="Q913" s="5"/>
      <c r="R913" s="5"/>
      <c r="S913" s="5"/>
      <c r="T913" s="5"/>
      <c r="U913" s="5"/>
      <c r="V913" s="5"/>
    </row>
    <row r="914" ht="15.75" customHeight="1">
      <c r="A914" s="5"/>
      <c r="C914" s="5"/>
      <c r="D914" s="5"/>
      <c r="E914" s="5"/>
      <c r="M914" s="5"/>
      <c r="N914" s="5"/>
      <c r="O914" s="5"/>
      <c r="P914" s="5"/>
      <c r="Q914" s="5"/>
      <c r="R914" s="5"/>
      <c r="S914" s="5"/>
      <c r="T914" s="5"/>
      <c r="U914" s="5"/>
      <c r="V914" s="5"/>
    </row>
    <row r="915" ht="15.75" customHeight="1">
      <c r="A915" s="5"/>
      <c r="C915" s="5"/>
      <c r="D915" s="5"/>
      <c r="E915" s="5"/>
      <c r="M915" s="5"/>
      <c r="N915" s="5"/>
      <c r="O915" s="5"/>
      <c r="P915" s="5"/>
      <c r="Q915" s="5"/>
      <c r="R915" s="5"/>
      <c r="S915" s="5"/>
      <c r="T915" s="5"/>
      <c r="U915" s="5"/>
      <c r="V915" s="5"/>
    </row>
    <row r="916" ht="15.75" customHeight="1">
      <c r="A916" s="5"/>
      <c r="C916" s="5"/>
      <c r="D916" s="5"/>
      <c r="E916" s="5"/>
      <c r="M916" s="5"/>
      <c r="N916" s="5"/>
      <c r="O916" s="5"/>
      <c r="P916" s="5"/>
      <c r="Q916" s="5"/>
      <c r="R916" s="5"/>
      <c r="S916" s="5"/>
      <c r="T916" s="5"/>
      <c r="U916" s="5"/>
      <c r="V916" s="5"/>
    </row>
    <row r="917" ht="15.75" customHeight="1">
      <c r="A917" s="5"/>
      <c r="C917" s="5"/>
      <c r="D917" s="5"/>
      <c r="E917" s="5"/>
      <c r="M917" s="5"/>
      <c r="N917" s="5"/>
      <c r="O917" s="5"/>
      <c r="P917" s="5"/>
      <c r="Q917" s="5"/>
      <c r="R917" s="5"/>
      <c r="S917" s="5"/>
      <c r="T917" s="5"/>
      <c r="U917" s="5"/>
      <c r="V917" s="5"/>
    </row>
    <row r="918" ht="15.75" customHeight="1">
      <c r="A918" s="5"/>
      <c r="C918" s="5"/>
      <c r="D918" s="5"/>
      <c r="E918" s="5"/>
      <c r="M918" s="5"/>
      <c r="N918" s="5"/>
      <c r="O918" s="5"/>
      <c r="P918" s="5"/>
      <c r="Q918" s="5"/>
      <c r="R918" s="5"/>
      <c r="S918" s="5"/>
      <c r="T918" s="5"/>
      <c r="U918" s="5"/>
      <c r="V918" s="5"/>
    </row>
    <row r="919" ht="15.75" customHeight="1">
      <c r="A919" s="5"/>
      <c r="C919" s="5"/>
      <c r="D919" s="5"/>
      <c r="E919" s="5"/>
      <c r="M919" s="5"/>
      <c r="N919" s="5"/>
      <c r="O919" s="5"/>
      <c r="P919" s="5"/>
      <c r="Q919" s="5"/>
      <c r="R919" s="5"/>
      <c r="S919" s="5"/>
      <c r="T919" s="5"/>
      <c r="U919" s="5"/>
      <c r="V919" s="5"/>
    </row>
    <row r="920" ht="15.75" customHeight="1">
      <c r="A920" s="5"/>
      <c r="C920" s="5"/>
      <c r="D920" s="5"/>
      <c r="E920" s="5"/>
      <c r="M920" s="5"/>
      <c r="N920" s="5"/>
      <c r="O920" s="5"/>
      <c r="P920" s="5"/>
      <c r="Q920" s="5"/>
      <c r="R920" s="5"/>
      <c r="S920" s="5"/>
      <c r="T920" s="5"/>
      <c r="U920" s="5"/>
      <c r="V920" s="5"/>
    </row>
    <row r="921" ht="15.75" customHeight="1">
      <c r="A921" s="5"/>
      <c r="C921" s="5"/>
      <c r="D921" s="5"/>
      <c r="E921" s="5"/>
      <c r="M921" s="5"/>
      <c r="N921" s="5"/>
      <c r="O921" s="5"/>
      <c r="P921" s="5"/>
      <c r="Q921" s="5"/>
      <c r="R921" s="5"/>
      <c r="S921" s="5"/>
      <c r="T921" s="5"/>
      <c r="U921" s="5"/>
      <c r="V921" s="5"/>
    </row>
    <row r="922" ht="15.75" customHeight="1">
      <c r="A922" s="5"/>
      <c r="C922" s="5"/>
      <c r="D922" s="5"/>
      <c r="E922" s="5"/>
      <c r="M922" s="5"/>
      <c r="N922" s="5"/>
      <c r="O922" s="5"/>
      <c r="P922" s="5"/>
      <c r="Q922" s="5"/>
      <c r="R922" s="5"/>
      <c r="S922" s="5"/>
      <c r="T922" s="5"/>
      <c r="U922" s="5"/>
      <c r="V922" s="5"/>
    </row>
    <row r="923" ht="15.75" customHeight="1">
      <c r="A923" s="5"/>
      <c r="C923" s="5"/>
      <c r="D923" s="5"/>
      <c r="E923" s="5"/>
      <c r="M923" s="5"/>
      <c r="N923" s="5"/>
      <c r="O923" s="5"/>
      <c r="P923" s="5"/>
      <c r="Q923" s="5"/>
      <c r="R923" s="5"/>
      <c r="S923" s="5"/>
      <c r="T923" s="5"/>
      <c r="U923" s="5"/>
      <c r="V923" s="5"/>
    </row>
    <row r="924" ht="15.75" customHeight="1">
      <c r="A924" s="5"/>
      <c r="C924" s="5"/>
      <c r="D924" s="5"/>
      <c r="E924" s="5"/>
      <c r="M924" s="5"/>
      <c r="N924" s="5"/>
      <c r="O924" s="5"/>
      <c r="P924" s="5"/>
      <c r="Q924" s="5"/>
      <c r="R924" s="5"/>
      <c r="S924" s="5"/>
      <c r="T924" s="5"/>
      <c r="U924" s="5"/>
      <c r="V924" s="5"/>
    </row>
    <row r="925" ht="15.75" customHeight="1">
      <c r="A925" s="5"/>
      <c r="C925" s="5"/>
      <c r="D925" s="5"/>
      <c r="E925" s="5"/>
      <c r="M925" s="5"/>
      <c r="N925" s="5"/>
      <c r="O925" s="5"/>
      <c r="P925" s="5"/>
      <c r="Q925" s="5"/>
      <c r="R925" s="5"/>
      <c r="S925" s="5"/>
      <c r="T925" s="5"/>
      <c r="U925" s="5"/>
      <c r="V925" s="5"/>
    </row>
    <row r="926" ht="15.75" customHeight="1">
      <c r="A926" s="5"/>
      <c r="C926" s="5"/>
      <c r="D926" s="5"/>
      <c r="E926" s="5"/>
      <c r="M926" s="5"/>
      <c r="N926" s="5"/>
      <c r="O926" s="5"/>
      <c r="P926" s="5"/>
      <c r="Q926" s="5"/>
      <c r="R926" s="5"/>
      <c r="S926" s="5"/>
      <c r="T926" s="5"/>
      <c r="U926" s="5"/>
      <c r="V926" s="5"/>
    </row>
    <row r="927" ht="15.75" customHeight="1">
      <c r="A927" s="5"/>
      <c r="C927" s="5"/>
      <c r="D927" s="5"/>
      <c r="E927" s="5"/>
      <c r="M927" s="5"/>
      <c r="N927" s="5"/>
      <c r="O927" s="5"/>
      <c r="P927" s="5"/>
      <c r="Q927" s="5"/>
      <c r="R927" s="5"/>
      <c r="S927" s="5"/>
      <c r="T927" s="5"/>
      <c r="U927" s="5"/>
      <c r="V927" s="5"/>
    </row>
    <row r="928" ht="15.75" customHeight="1">
      <c r="A928" s="5"/>
      <c r="C928" s="5"/>
      <c r="D928" s="5"/>
      <c r="E928" s="5"/>
      <c r="M928" s="5"/>
      <c r="N928" s="5"/>
      <c r="O928" s="5"/>
      <c r="P928" s="5"/>
      <c r="Q928" s="5"/>
      <c r="R928" s="5"/>
      <c r="S928" s="5"/>
      <c r="T928" s="5"/>
      <c r="U928" s="5"/>
      <c r="V928" s="5"/>
    </row>
    <row r="929" ht="15.75" customHeight="1">
      <c r="A929" s="5"/>
      <c r="C929" s="5"/>
      <c r="D929" s="5"/>
      <c r="E929" s="5"/>
      <c r="M929" s="5"/>
      <c r="N929" s="5"/>
      <c r="O929" s="5"/>
      <c r="P929" s="5"/>
      <c r="Q929" s="5"/>
      <c r="R929" s="5"/>
      <c r="S929" s="5"/>
      <c r="T929" s="5"/>
      <c r="U929" s="5"/>
      <c r="V929" s="5"/>
    </row>
    <row r="930" ht="15.75" customHeight="1">
      <c r="A930" s="5"/>
      <c r="C930" s="5"/>
      <c r="D930" s="5"/>
      <c r="E930" s="5"/>
      <c r="M930" s="5"/>
      <c r="N930" s="5"/>
      <c r="O930" s="5"/>
      <c r="P930" s="5"/>
      <c r="Q930" s="5"/>
      <c r="R930" s="5"/>
      <c r="S930" s="5"/>
      <c r="T930" s="5"/>
      <c r="U930" s="5"/>
      <c r="V930" s="5"/>
    </row>
    <row r="931" ht="15.75" customHeight="1">
      <c r="A931" s="5"/>
      <c r="C931" s="5"/>
      <c r="D931" s="5"/>
      <c r="E931" s="5"/>
      <c r="M931" s="5"/>
      <c r="N931" s="5"/>
      <c r="O931" s="5"/>
      <c r="P931" s="5"/>
      <c r="Q931" s="5"/>
      <c r="R931" s="5"/>
      <c r="S931" s="5"/>
      <c r="T931" s="5"/>
      <c r="U931" s="5"/>
      <c r="V931" s="5"/>
    </row>
    <row r="932" ht="15.75" customHeight="1">
      <c r="A932" s="5"/>
      <c r="C932" s="5"/>
      <c r="D932" s="5"/>
      <c r="E932" s="5"/>
      <c r="M932" s="5"/>
      <c r="N932" s="5"/>
      <c r="O932" s="5"/>
      <c r="P932" s="5"/>
      <c r="Q932" s="5"/>
      <c r="R932" s="5"/>
      <c r="S932" s="5"/>
      <c r="T932" s="5"/>
      <c r="U932" s="5"/>
      <c r="V932" s="5"/>
    </row>
    <row r="933" ht="15.75" customHeight="1">
      <c r="A933" s="5"/>
      <c r="C933" s="5"/>
      <c r="D933" s="5"/>
      <c r="E933" s="5"/>
      <c r="M933" s="5"/>
      <c r="N933" s="5"/>
      <c r="O933" s="5"/>
      <c r="P933" s="5"/>
      <c r="Q933" s="5"/>
      <c r="R933" s="5"/>
      <c r="S933" s="5"/>
      <c r="T933" s="5"/>
      <c r="U933" s="5"/>
      <c r="V933" s="5"/>
    </row>
    <row r="934" ht="15.75" customHeight="1">
      <c r="A934" s="5"/>
      <c r="C934" s="5"/>
      <c r="D934" s="5"/>
      <c r="E934" s="5"/>
      <c r="M934" s="5"/>
      <c r="N934" s="5"/>
      <c r="O934" s="5"/>
      <c r="P934" s="5"/>
      <c r="Q934" s="5"/>
      <c r="R934" s="5"/>
      <c r="S934" s="5"/>
      <c r="T934" s="5"/>
      <c r="U934" s="5"/>
      <c r="V934" s="5"/>
    </row>
    <row r="935" ht="15.75" customHeight="1">
      <c r="A935" s="5"/>
      <c r="C935" s="5"/>
      <c r="D935" s="5"/>
      <c r="E935" s="5"/>
      <c r="M935" s="5"/>
      <c r="N935" s="5"/>
      <c r="O935" s="5"/>
      <c r="P935" s="5"/>
      <c r="Q935" s="5"/>
      <c r="R935" s="5"/>
      <c r="S935" s="5"/>
      <c r="T935" s="5"/>
      <c r="U935" s="5"/>
      <c r="V935" s="5"/>
    </row>
    <row r="936" ht="15.75" customHeight="1">
      <c r="A936" s="5"/>
      <c r="C936" s="5"/>
      <c r="D936" s="5"/>
      <c r="E936" s="5"/>
      <c r="M936" s="5"/>
      <c r="N936" s="5"/>
      <c r="O936" s="5"/>
      <c r="P936" s="5"/>
      <c r="Q936" s="5"/>
      <c r="R936" s="5"/>
      <c r="S936" s="5"/>
      <c r="T936" s="5"/>
      <c r="U936" s="5"/>
      <c r="V936" s="5"/>
    </row>
    <row r="937" ht="15.75" customHeight="1">
      <c r="A937" s="5"/>
      <c r="C937" s="5"/>
      <c r="D937" s="5"/>
      <c r="E937" s="5"/>
      <c r="M937" s="5"/>
      <c r="N937" s="5"/>
      <c r="O937" s="5"/>
      <c r="P937" s="5"/>
      <c r="Q937" s="5"/>
      <c r="R937" s="5"/>
      <c r="S937" s="5"/>
      <c r="T937" s="5"/>
      <c r="U937" s="5"/>
      <c r="V937" s="5"/>
    </row>
    <row r="938" ht="15.75" customHeight="1">
      <c r="A938" s="5"/>
      <c r="C938" s="5"/>
      <c r="D938" s="5"/>
      <c r="E938" s="5"/>
      <c r="M938" s="5"/>
      <c r="N938" s="5"/>
      <c r="O938" s="5"/>
      <c r="P938" s="5"/>
      <c r="Q938" s="5"/>
      <c r="R938" s="5"/>
      <c r="S938" s="5"/>
      <c r="T938" s="5"/>
      <c r="U938" s="5"/>
      <c r="V938" s="5"/>
    </row>
    <row r="939" ht="15.75" customHeight="1">
      <c r="A939" s="5"/>
      <c r="C939" s="5"/>
      <c r="D939" s="5"/>
      <c r="E939" s="5"/>
      <c r="M939" s="5"/>
      <c r="N939" s="5"/>
      <c r="O939" s="5"/>
      <c r="P939" s="5"/>
      <c r="Q939" s="5"/>
      <c r="R939" s="5"/>
      <c r="S939" s="5"/>
      <c r="T939" s="5"/>
      <c r="U939" s="5"/>
      <c r="V939" s="5"/>
    </row>
    <row r="940" ht="15.75" customHeight="1">
      <c r="A940" s="5"/>
      <c r="C940" s="5"/>
      <c r="D940" s="5"/>
      <c r="E940" s="5"/>
      <c r="M940" s="5"/>
      <c r="N940" s="5"/>
      <c r="O940" s="5"/>
      <c r="P940" s="5"/>
      <c r="Q940" s="5"/>
      <c r="R940" s="5"/>
      <c r="S940" s="5"/>
      <c r="T940" s="5"/>
      <c r="U940" s="5"/>
      <c r="V940" s="5"/>
    </row>
    <row r="941" ht="15.75" customHeight="1">
      <c r="A941" s="5"/>
      <c r="C941" s="5"/>
      <c r="D941" s="5"/>
      <c r="E941" s="5"/>
      <c r="M941" s="5"/>
      <c r="N941" s="5"/>
      <c r="O941" s="5"/>
      <c r="P941" s="5"/>
      <c r="Q941" s="5"/>
      <c r="R941" s="5"/>
      <c r="S941" s="5"/>
      <c r="T941" s="5"/>
      <c r="U941" s="5"/>
      <c r="V941" s="5"/>
    </row>
    <row r="942" ht="15.75" customHeight="1">
      <c r="A942" s="5"/>
      <c r="C942" s="5"/>
      <c r="D942" s="5"/>
      <c r="E942" s="5"/>
      <c r="M942" s="5"/>
      <c r="N942" s="5"/>
      <c r="O942" s="5"/>
      <c r="P942" s="5"/>
      <c r="Q942" s="5"/>
      <c r="R942" s="5"/>
      <c r="S942" s="5"/>
      <c r="T942" s="5"/>
      <c r="U942" s="5"/>
      <c r="V942" s="5"/>
    </row>
    <row r="943" ht="15.75" customHeight="1">
      <c r="A943" s="5"/>
      <c r="C943" s="5"/>
      <c r="D943" s="5"/>
      <c r="E943" s="5"/>
      <c r="M943" s="5"/>
      <c r="N943" s="5"/>
      <c r="O943" s="5"/>
      <c r="P943" s="5"/>
      <c r="Q943" s="5"/>
      <c r="R943" s="5"/>
      <c r="S943" s="5"/>
      <c r="T943" s="5"/>
      <c r="U943" s="5"/>
      <c r="V943" s="5"/>
    </row>
    <row r="944" ht="15.75" customHeight="1">
      <c r="A944" s="5"/>
      <c r="C944" s="5"/>
      <c r="D944" s="5"/>
      <c r="E944" s="5"/>
      <c r="M944" s="5"/>
      <c r="N944" s="5"/>
      <c r="O944" s="5"/>
      <c r="P944" s="5"/>
      <c r="Q944" s="5"/>
      <c r="R944" s="5"/>
      <c r="S944" s="5"/>
      <c r="T944" s="5"/>
      <c r="U944" s="5"/>
      <c r="V944" s="5"/>
    </row>
    <row r="945" ht="15.75" customHeight="1">
      <c r="A945" s="5"/>
      <c r="C945" s="5"/>
      <c r="D945" s="5"/>
      <c r="E945" s="5"/>
      <c r="M945" s="5"/>
      <c r="N945" s="5"/>
      <c r="O945" s="5"/>
      <c r="P945" s="5"/>
      <c r="Q945" s="5"/>
      <c r="R945" s="5"/>
      <c r="S945" s="5"/>
      <c r="T945" s="5"/>
      <c r="U945" s="5"/>
      <c r="V945" s="5"/>
    </row>
    <row r="946" ht="15.75" customHeight="1">
      <c r="A946" s="5"/>
      <c r="C946" s="5"/>
      <c r="D946" s="5"/>
      <c r="E946" s="5"/>
      <c r="M946" s="5"/>
      <c r="N946" s="5"/>
      <c r="O946" s="5"/>
      <c r="P946" s="5"/>
      <c r="Q946" s="5"/>
      <c r="R946" s="5"/>
      <c r="S946" s="5"/>
      <c r="T946" s="5"/>
      <c r="U946" s="5"/>
      <c r="V946" s="5"/>
    </row>
    <row r="947" ht="15.75" customHeight="1">
      <c r="A947" s="5"/>
      <c r="C947" s="5"/>
      <c r="D947" s="5"/>
      <c r="E947" s="5"/>
      <c r="M947" s="5"/>
      <c r="N947" s="5"/>
      <c r="O947" s="5"/>
      <c r="P947" s="5"/>
      <c r="Q947" s="5"/>
      <c r="R947" s="5"/>
      <c r="S947" s="5"/>
      <c r="T947" s="5"/>
      <c r="U947" s="5"/>
      <c r="V947" s="5"/>
    </row>
    <row r="948" ht="15.75" customHeight="1">
      <c r="A948" s="5"/>
      <c r="C948" s="5"/>
      <c r="D948" s="5"/>
      <c r="E948" s="5"/>
      <c r="M948" s="5"/>
      <c r="N948" s="5"/>
      <c r="O948" s="5"/>
      <c r="P948" s="5"/>
      <c r="Q948" s="5"/>
      <c r="R948" s="5"/>
      <c r="S948" s="5"/>
      <c r="T948" s="5"/>
      <c r="U948" s="5"/>
      <c r="V948" s="5"/>
    </row>
    <row r="949" ht="15.75" customHeight="1">
      <c r="A949" s="5"/>
      <c r="C949" s="5"/>
      <c r="D949" s="5"/>
      <c r="E949" s="5"/>
      <c r="M949" s="5"/>
      <c r="N949" s="5"/>
      <c r="O949" s="5"/>
      <c r="P949" s="5"/>
      <c r="Q949" s="5"/>
      <c r="R949" s="5"/>
      <c r="S949" s="5"/>
      <c r="T949" s="5"/>
      <c r="U949" s="5"/>
      <c r="V949" s="5"/>
    </row>
    <row r="950" ht="15.75" customHeight="1">
      <c r="A950" s="5"/>
      <c r="C950" s="5"/>
      <c r="D950" s="5"/>
      <c r="E950" s="5"/>
      <c r="M950" s="5"/>
      <c r="N950" s="5"/>
      <c r="O950" s="5"/>
      <c r="P950" s="5"/>
      <c r="Q950" s="5"/>
      <c r="R950" s="5"/>
      <c r="S950" s="5"/>
      <c r="T950" s="5"/>
      <c r="U950" s="5"/>
      <c r="V950" s="5"/>
    </row>
    <row r="951" ht="15.75" customHeight="1">
      <c r="A951" s="5"/>
      <c r="C951" s="5"/>
      <c r="D951" s="5"/>
      <c r="E951" s="5"/>
      <c r="M951" s="5"/>
      <c r="N951" s="5"/>
      <c r="O951" s="5"/>
      <c r="P951" s="5"/>
      <c r="Q951" s="5"/>
      <c r="R951" s="5"/>
      <c r="S951" s="5"/>
      <c r="T951" s="5"/>
      <c r="U951" s="5"/>
      <c r="V951" s="5"/>
    </row>
    <row r="952" ht="15.75" customHeight="1">
      <c r="A952" s="5"/>
      <c r="C952" s="5"/>
      <c r="D952" s="5"/>
      <c r="E952" s="5"/>
      <c r="M952" s="5"/>
      <c r="N952" s="5"/>
      <c r="O952" s="5"/>
      <c r="P952" s="5"/>
      <c r="Q952" s="5"/>
      <c r="R952" s="5"/>
      <c r="S952" s="5"/>
      <c r="T952" s="5"/>
      <c r="U952" s="5"/>
      <c r="V952" s="5"/>
    </row>
    <row r="953" ht="15.75" customHeight="1">
      <c r="A953" s="5"/>
      <c r="C953" s="5"/>
      <c r="D953" s="5"/>
      <c r="E953" s="5"/>
      <c r="M953" s="5"/>
      <c r="N953" s="5"/>
      <c r="O953" s="5"/>
      <c r="P953" s="5"/>
      <c r="Q953" s="5"/>
      <c r="R953" s="5"/>
      <c r="S953" s="5"/>
      <c r="T953" s="5"/>
      <c r="U953" s="5"/>
      <c r="V953" s="5"/>
    </row>
    <row r="954" ht="15.75" customHeight="1">
      <c r="A954" s="5"/>
      <c r="C954" s="5"/>
      <c r="D954" s="5"/>
      <c r="E954" s="5"/>
      <c r="M954" s="5"/>
      <c r="N954" s="5"/>
      <c r="O954" s="5"/>
      <c r="P954" s="5"/>
      <c r="Q954" s="5"/>
      <c r="R954" s="5"/>
      <c r="S954" s="5"/>
      <c r="T954" s="5"/>
      <c r="U954" s="5"/>
      <c r="V954" s="5"/>
    </row>
    <row r="955" ht="15.75" customHeight="1">
      <c r="A955" s="5"/>
      <c r="C955" s="5"/>
      <c r="D955" s="5"/>
      <c r="E955" s="5"/>
      <c r="M955" s="5"/>
      <c r="N955" s="5"/>
      <c r="O955" s="5"/>
      <c r="P955" s="5"/>
      <c r="Q955" s="5"/>
      <c r="R955" s="5"/>
      <c r="S955" s="5"/>
      <c r="T955" s="5"/>
      <c r="U955" s="5"/>
      <c r="V955" s="5"/>
    </row>
    <row r="956" ht="15.75" customHeight="1">
      <c r="A956" s="5"/>
      <c r="C956" s="5"/>
      <c r="D956" s="5"/>
      <c r="E956" s="5"/>
      <c r="M956" s="5"/>
      <c r="N956" s="5"/>
      <c r="O956" s="5"/>
      <c r="P956" s="5"/>
      <c r="Q956" s="5"/>
      <c r="R956" s="5"/>
      <c r="S956" s="5"/>
      <c r="T956" s="5"/>
      <c r="U956" s="5"/>
      <c r="V956" s="5"/>
    </row>
    <row r="957" ht="15.75" customHeight="1">
      <c r="A957" s="5"/>
      <c r="C957" s="5"/>
      <c r="D957" s="5"/>
      <c r="E957" s="5"/>
      <c r="M957" s="5"/>
      <c r="N957" s="5"/>
      <c r="O957" s="5"/>
      <c r="P957" s="5"/>
      <c r="Q957" s="5"/>
      <c r="R957" s="5"/>
      <c r="S957" s="5"/>
      <c r="T957" s="5"/>
      <c r="U957" s="5"/>
      <c r="V957" s="5"/>
    </row>
    <row r="958" ht="15.75" customHeight="1">
      <c r="A958" s="5"/>
      <c r="C958" s="5"/>
      <c r="D958" s="5"/>
      <c r="E958" s="5"/>
      <c r="M958" s="5"/>
      <c r="N958" s="5"/>
      <c r="O958" s="5"/>
      <c r="P958" s="5"/>
      <c r="Q958" s="5"/>
      <c r="R958" s="5"/>
      <c r="S958" s="5"/>
      <c r="T958" s="5"/>
      <c r="U958" s="5"/>
      <c r="V958" s="5"/>
    </row>
    <row r="959" ht="15.75" customHeight="1">
      <c r="A959" s="5"/>
      <c r="C959" s="5"/>
      <c r="D959" s="5"/>
      <c r="E959" s="5"/>
      <c r="M959" s="5"/>
      <c r="N959" s="5"/>
      <c r="O959" s="5"/>
      <c r="P959" s="5"/>
      <c r="Q959" s="5"/>
      <c r="R959" s="5"/>
      <c r="S959" s="5"/>
      <c r="T959" s="5"/>
      <c r="U959" s="5"/>
      <c r="V959" s="5"/>
    </row>
    <row r="960" ht="15.75" customHeight="1">
      <c r="A960" s="5"/>
      <c r="C960" s="5"/>
      <c r="D960" s="5"/>
      <c r="E960" s="5"/>
      <c r="M960" s="5"/>
      <c r="N960" s="5"/>
      <c r="O960" s="5"/>
      <c r="P960" s="5"/>
      <c r="Q960" s="5"/>
      <c r="R960" s="5"/>
      <c r="S960" s="5"/>
      <c r="T960" s="5"/>
      <c r="U960" s="5"/>
      <c r="V960" s="5"/>
    </row>
    <row r="961" ht="15.75" customHeight="1">
      <c r="A961" s="5"/>
      <c r="C961" s="5"/>
      <c r="D961" s="5"/>
      <c r="E961" s="5"/>
      <c r="M961" s="5"/>
      <c r="N961" s="5"/>
      <c r="O961" s="5"/>
      <c r="P961" s="5"/>
      <c r="Q961" s="5"/>
      <c r="R961" s="5"/>
      <c r="S961" s="5"/>
      <c r="T961" s="5"/>
      <c r="U961" s="5"/>
      <c r="V961" s="5"/>
    </row>
    <row r="962" ht="15.75" customHeight="1">
      <c r="A962" s="5"/>
      <c r="C962" s="5"/>
      <c r="D962" s="5"/>
      <c r="E962" s="5"/>
      <c r="M962" s="5"/>
      <c r="N962" s="5"/>
      <c r="O962" s="5"/>
      <c r="P962" s="5"/>
      <c r="Q962" s="5"/>
      <c r="R962" s="5"/>
      <c r="S962" s="5"/>
      <c r="T962" s="5"/>
      <c r="U962" s="5"/>
      <c r="V962" s="5"/>
    </row>
    <row r="963" ht="15.75" customHeight="1">
      <c r="A963" s="5"/>
      <c r="C963" s="5"/>
      <c r="D963" s="5"/>
      <c r="E963" s="5"/>
      <c r="M963" s="5"/>
      <c r="N963" s="5"/>
      <c r="O963" s="5"/>
      <c r="P963" s="5"/>
      <c r="Q963" s="5"/>
      <c r="R963" s="5"/>
      <c r="S963" s="5"/>
      <c r="T963" s="5"/>
      <c r="U963" s="5"/>
      <c r="V963" s="5"/>
    </row>
    <row r="964" ht="15.75" customHeight="1">
      <c r="A964" s="5"/>
      <c r="C964" s="5"/>
      <c r="D964" s="5"/>
      <c r="E964" s="5"/>
      <c r="M964" s="5"/>
      <c r="N964" s="5"/>
      <c r="O964" s="5"/>
      <c r="P964" s="5"/>
      <c r="Q964" s="5"/>
      <c r="R964" s="5"/>
      <c r="S964" s="5"/>
      <c r="T964" s="5"/>
      <c r="U964" s="5"/>
      <c r="V964" s="5"/>
    </row>
    <row r="965" ht="15.75" customHeight="1">
      <c r="A965" s="5"/>
      <c r="C965" s="5"/>
      <c r="D965" s="5"/>
      <c r="E965" s="5"/>
      <c r="M965" s="5"/>
      <c r="N965" s="5"/>
      <c r="O965" s="5"/>
      <c r="P965" s="5"/>
      <c r="Q965" s="5"/>
      <c r="R965" s="5"/>
      <c r="S965" s="5"/>
      <c r="T965" s="5"/>
      <c r="U965" s="5"/>
      <c r="V965" s="5"/>
    </row>
    <row r="966" ht="15.75" customHeight="1">
      <c r="A966" s="5"/>
      <c r="C966" s="5"/>
      <c r="D966" s="5"/>
      <c r="E966" s="5"/>
      <c r="M966" s="5"/>
      <c r="N966" s="5"/>
      <c r="O966" s="5"/>
      <c r="P966" s="5"/>
      <c r="Q966" s="5"/>
      <c r="R966" s="5"/>
      <c r="S966" s="5"/>
      <c r="T966" s="5"/>
      <c r="U966" s="5"/>
      <c r="V966" s="5"/>
    </row>
    <row r="967" ht="15.75" customHeight="1">
      <c r="A967" s="5"/>
      <c r="C967" s="5"/>
      <c r="D967" s="5"/>
      <c r="E967" s="5"/>
      <c r="M967" s="5"/>
      <c r="N967" s="5"/>
      <c r="O967" s="5"/>
      <c r="P967" s="5"/>
      <c r="Q967" s="5"/>
      <c r="R967" s="5"/>
      <c r="S967" s="5"/>
      <c r="T967" s="5"/>
      <c r="U967" s="5"/>
      <c r="V967" s="5"/>
    </row>
    <row r="968" ht="15.75" customHeight="1">
      <c r="A968" s="5"/>
      <c r="C968" s="5"/>
      <c r="D968" s="5"/>
      <c r="E968" s="5"/>
      <c r="M968" s="5"/>
      <c r="N968" s="5"/>
      <c r="O968" s="5"/>
      <c r="P968" s="5"/>
      <c r="Q968" s="5"/>
      <c r="R968" s="5"/>
      <c r="S968" s="5"/>
      <c r="T968" s="5"/>
      <c r="U968" s="5"/>
      <c r="V968" s="5"/>
    </row>
    <row r="969" ht="15.75" customHeight="1">
      <c r="A969" s="5"/>
      <c r="C969" s="5"/>
      <c r="D969" s="5"/>
      <c r="E969" s="5"/>
      <c r="M969" s="5"/>
      <c r="N969" s="5"/>
      <c r="O969" s="5"/>
      <c r="P969" s="5"/>
      <c r="Q969" s="5"/>
      <c r="R969" s="5"/>
      <c r="S969" s="5"/>
      <c r="T969" s="5"/>
      <c r="U969" s="5"/>
      <c r="V969" s="5"/>
    </row>
    <row r="970" ht="15.75" customHeight="1">
      <c r="A970" s="5"/>
      <c r="C970" s="5"/>
      <c r="D970" s="5"/>
      <c r="E970" s="5"/>
      <c r="M970" s="5"/>
      <c r="N970" s="5"/>
      <c r="O970" s="5"/>
      <c r="P970" s="5"/>
      <c r="Q970" s="5"/>
      <c r="R970" s="5"/>
      <c r="S970" s="5"/>
      <c r="T970" s="5"/>
      <c r="U970" s="5"/>
      <c r="V970" s="5"/>
    </row>
    <row r="971" ht="15.75" customHeight="1">
      <c r="A971" s="5"/>
      <c r="C971" s="5"/>
      <c r="D971" s="5"/>
      <c r="E971" s="5"/>
      <c r="M971" s="5"/>
      <c r="N971" s="5"/>
      <c r="O971" s="5"/>
      <c r="P971" s="5"/>
      <c r="Q971" s="5"/>
      <c r="R971" s="5"/>
      <c r="S971" s="5"/>
      <c r="T971" s="5"/>
      <c r="U971" s="5"/>
      <c r="V971" s="5"/>
    </row>
    <row r="972" ht="15.75" customHeight="1">
      <c r="A972" s="5"/>
      <c r="C972" s="5"/>
      <c r="D972" s="5"/>
      <c r="E972" s="5"/>
      <c r="M972" s="5"/>
      <c r="N972" s="5"/>
      <c r="O972" s="5"/>
      <c r="P972" s="5"/>
      <c r="Q972" s="5"/>
      <c r="R972" s="5"/>
      <c r="S972" s="5"/>
      <c r="T972" s="5"/>
      <c r="U972" s="5"/>
      <c r="V972" s="5"/>
    </row>
    <row r="973" ht="15.75" customHeight="1">
      <c r="A973" s="5"/>
      <c r="C973" s="5"/>
      <c r="D973" s="5"/>
      <c r="E973" s="5"/>
      <c r="M973" s="5"/>
      <c r="N973" s="5"/>
      <c r="O973" s="5"/>
      <c r="P973" s="5"/>
      <c r="Q973" s="5"/>
      <c r="R973" s="5"/>
      <c r="S973" s="5"/>
      <c r="T973" s="5"/>
      <c r="U973" s="5"/>
      <c r="V973" s="5"/>
    </row>
    <row r="974" ht="15.75" customHeight="1">
      <c r="A974" s="5"/>
      <c r="C974" s="5"/>
      <c r="D974" s="5"/>
      <c r="E974" s="5"/>
      <c r="M974" s="5"/>
      <c r="N974" s="5"/>
      <c r="O974" s="5"/>
      <c r="P974" s="5"/>
      <c r="Q974" s="5"/>
      <c r="R974" s="5"/>
      <c r="S974" s="5"/>
      <c r="T974" s="5"/>
      <c r="U974" s="5"/>
      <c r="V974" s="5"/>
    </row>
    <row r="975" ht="15.75" customHeight="1">
      <c r="A975" s="5"/>
      <c r="C975" s="5"/>
      <c r="D975" s="5"/>
      <c r="E975" s="5"/>
      <c r="M975" s="5"/>
      <c r="N975" s="5"/>
      <c r="O975" s="5"/>
      <c r="P975" s="5"/>
      <c r="Q975" s="5"/>
      <c r="R975" s="5"/>
      <c r="S975" s="5"/>
      <c r="T975" s="5"/>
      <c r="U975" s="5"/>
      <c r="V975" s="5"/>
    </row>
    <row r="976" ht="15.75" customHeight="1">
      <c r="A976" s="5"/>
      <c r="C976" s="5"/>
      <c r="D976" s="5"/>
      <c r="E976" s="5"/>
      <c r="M976" s="5"/>
      <c r="N976" s="5"/>
      <c r="O976" s="5"/>
      <c r="P976" s="5"/>
      <c r="Q976" s="5"/>
      <c r="R976" s="5"/>
      <c r="S976" s="5"/>
      <c r="T976" s="5"/>
      <c r="U976" s="5"/>
      <c r="V976" s="5"/>
    </row>
    <row r="977" ht="15.75" customHeight="1">
      <c r="A977" s="5"/>
      <c r="C977" s="5"/>
      <c r="D977" s="5"/>
      <c r="E977" s="5"/>
      <c r="M977" s="5"/>
      <c r="N977" s="5"/>
      <c r="O977" s="5"/>
      <c r="P977" s="5"/>
      <c r="Q977" s="5"/>
      <c r="R977" s="5"/>
      <c r="S977" s="5"/>
      <c r="T977" s="5"/>
      <c r="U977" s="5"/>
      <c r="V977" s="5"/>
    </row>
    <row r="978" ht="15.75" customHeight="1">
      <c r="A978" s="5"/>
      <c r="C978" s="5"/>
      <c r="D978" s="5"/>
      <c r="E978" s="5"/>
      <c r="M978" s="5"/>
      <c r="N978" s="5"/>
      <c r="O978" s="5"/>
      <c r="P978" s="5"/>
      <c r="Q978" s="5"/>
      <c r="R978" s="5"/>
      <c r="S978" s="5"/>
      <c r="T978" s="5"/>
      <c r="U978" s="5"/>
      <c r="V978" s="5"/>
    </row>
    <row r="979" ht="15.75" customHeight="1">
      <c r="A979" s="5"/>
      <c r="C979" s="5"/>
      <c r="D979" s="5"/>
      <c r="E979" s="5"/>
      <c r="M979" s="5"/>
      <c r="N979" s="5"/>
      <c r="O979" s="5"/>
      <c r="P979" s="5"/>
      <c r="Q979" s="5"/>
      <c r="R979" s="5"/>
      <c r="S979" s="5"/>
      <c r="T979" s="5"/>
      <c r="U979" s="5"/>
      <c r="V979" s="5"/>
    </row>
    <row r="980" ht="15.75" customHeight="1">
      <c r="A980" s="5"/>
      <c r="C980" s="5"/>
      <c r="D980" s="5"/>
      <c r="E980" s="5"/>
      <c r="M980" s="5"/>
      <c r="N980" s="5"/>
      <c r="O980" s="5"/>
      <c r="P980" s="5"/>
      <c r="Q980" s="5"/>
      <c r="R980" s="5"/>
      <c r="S980" s="5"/>
      <c r="T980" s="5"/>
      <c r="U980" s="5"/>
      <c r="V980" s="5"/>
    </row>
    <row r="981" ht="15.75" customHeight="1">
      <c r="A981" s="5"/>
      <c r="C981" s="5"/>
      <c r="D981" s="5"/>
      <c r="E981" s="5"/>
      <c r="M981" s="5"/>
      <c r="N981" s="5"/>
      <c r="O981" s="5"/>
      <c r="P981" s="5"/>
      <c r="Q981" s="5"/>
      <c r="R981" s="5"/>
      <c r="S981" s="5"/>
      <c r="T981" s="5"/>
      <c r="U981" s="5"/>
      <c r="V981" s="5"/>
    </row>
    <row r="982" ht="15.75" customHeight="1">
      <c r="A982" s="5"/>
      <c r="C982" s="5"/>
      <c r="D982" s="5"/>
      <c r="E982" s="5"/>
      <c r="M982" s="5"/>
      <c r="N982" s="5"/>
      <c r="O982" s="5"/>
      <c r="P982" s="5"/>
      <c r="Q982" s="5"/>
      <c r="R982" s="5"/>
      <c r="S982" s="5"/>
      <c r="T982" s="5"/>
      <c r="U982" s="5"/>
      <c r="V982" s="5"/>
    </row>
    <row r="983" ht="15.75" customHeight="1">
      <c r="A983" s="5"/>
      <c r="C983" s="5"/>
      <c r="D983" s="5"/>
      <c r="E983" s="5"/>
      <c r="M983" s="5"/>
      <c r="N983" s="5"/>
      <c r="O983" s="5"/>
      <c r="P983" s="5"/>
      <c r="Q983" s="5"/>
      <c r="R983" s="5"/>
      <c r="S983" s="5"/>
      <c r="T983" s="5"/>
      <c r="U983" s="5"/>
      <c r="V983" s="5"/>
    </row>
    <row r="984" ht="15.75" customHeight="1">
      <c r="A984" s="5"/>
      <c r="C984" s="5"/>
      <c r="D984" s="5"/>
      <c r="E984" s="5"/>
      <c r="M984" s="5"/>
      <c r="N984" s="5"/>
      <c r="O984" s="5"/>
      <c r="P984" s="5"/>
      <c r="Q984" s="5"/>
      <c r="R984" s="5"/>
      <c r="S984" s="5"/>
      <c r="T984" s="5"/>
      <c r="U984" s="5"/>
      <c r="V984" s="5"/>
    </row>
    <row r="985" ht="15.75" customHeight="1">
      <c r="A985" s="5"/>
      <c r="C985" s="5"/>
      <c r="D985" s="5"/>
      <c r="E985" s="5"/>
      <c r="M985" s="5"/>
      <c r="N985" s="5"/>
      <c r="O985" s="5"/>
      <c r="P985" s="5"/>
      <c r="Q985" s="5"/>
      <c r="R985" s="5"/>
      <c r="S985" s="5"/>
      <c r="T985" s="5"/>
      <c r="U985" s="5"/>
      <c r="V985" s="5"/>
    </row>
    <row r="986" ht="15.75" customHeight="1">
      <c r="A986" s="5"/>
      <c r="C986" s="5"/>
      <c r="D986" s="5"/>
      <c r="E986" s="5"/>
      <c r="M986" s="5"/>
      <c r="N986" s="5"/>
      <c r="O986" s="5"/>
      <c r="P986" s="5"/>
      <c r="Q986" s="5"/>
      <c r="R986" s="5"/>
      <c r="S986" s="5"/>
      <c r="T986" s="5"/>
      <c r="U986" s="5"/>
      <c r="V986" s="5"/>
    </row>
    <row r="987" ht="15.75" customHeight="1">
      <c r="A987" s="5"/>
      <c r="C987" s="5"/>
      <c r="D987" s="5"/>
      <c r="E987" s="5"/>
      <c r="M987" s="5"/>
      <c r="N987" s="5"/>
      <c r="O987" s="5"/>
      <c r="P987" s="5"/>
      <c r="Q987" s="5"/>
      <c r="R987" s="5"/>
      <c r="S987" s="5"/>
      <c r="T987" s="5"/>
      <c r="U987" s="5"/>
      <c r="V987" s="5"/>
    </row>
    <row r="988" ht="15.75" customHeight="1">
      <c r="A988" s="5"/>
      <c r="C988" s="5"/>
      <c r="D988" s="5"/>
      <c r="E988" s="5"/>
      <c r="M988" s="5"/>
      <c r="N988" s="5"/>
      <c r="O988" s="5"/>
      <c r="P988" s="5"/>
      <c r="Q988" s="5"/>
      <c r="R988" s="5"/>
      <c r="S988" s="5"/>
      <c r="T988" s="5"/>
      <c r="U988" s="5"/>
      <c r="V988" s="5"/>
    </row>
    <row r="989" ht="15.75" customHeight="1">
      <c r="A989" s="5"/>
      <c r="C989" s="5"/>
      <c r="D989" s="5"/>
      <c r="E989" s="5"/>
      <c r="M989" s="5"/>
      <c r="N989" s="5"/>
      <c r="O989" s="5"/>
      <c r="P989" s="5"/>
      <c r="Q989" s="5"/>
      <c r="R989" s="5"/>
      <c r="S989" s="5"/>
      <c r="T989" s="5"/>
      <c r="U989" s="5"/>
      <c r="V989" s="5"/>
    </row>
    <row r="990" ht="15.75" customHeight="1">
      <c r="A990" s="5"/>
      <c r="C990" s="5"/>
      <c r="D990" s="5"/>
      <c r="E990" s="5"/>
      <c r="M990" s="5"/>
      <c r="N990" s="5"/>
      <c r="O990" s="5"/>
      <c r="P990" s="5"/>
      <c r="Q990" s="5"/>
      <c r="R990" s="5"/>
      <c r="S990" s="5"/>
      <c r="T990" s="5"/>
      <c r="U990" s="5"/>
      <c r="V990" s="5"/>
    </row>
    <row r="991" ht="15.75" customHeight="1">
      <c r="A991" s="5"/>
      <c r="C991" s="5"/>
      <c r="D991" s="5"/>
      <c r="E991" s="5"/>
      <c r="M991" s="5"/>
      <c r="N991" s="5"/>
      <c r="O991" s="5"/>
      <c r="P991" s="5"/>
      <c r="Q991" s="5"/>
      <c r="R991" s="5"/>
      <c r="S991" s="5"/>
      <c r="T991" s="5"/>
      <c r="U991" s="5"/>
      <c r="V991" s="5"/>
    </row>
    <row r="992" ht="15.75" customHeight="1">
      <c r="A992" s="5"/>
      <c r="C992" s="5"/>
      <c r="D992" s="5"/>
      <c r="E992" s="5"/>
      <c r="M992" s="5"/>
      <c r="N992" s="5"/>
      <c r="O992" s="5"/>
      <c r="P992" s="5"/>
      <c r="Q992" s="5"/>
      <c r="R992" s="5"/>
      <c r="S992" s="5"/>
      <c r="T992" s="5"/>
      <c r="U992" s="5"/>
      <c r="V992" s="5"/>
    </row>
    <row r="993" ht="15.75" customHeight="1">
      <c r="A993" s="5"/>
      <c r="C993" s="5"/>
      <c r="D993" s="5"/>
      <c r="E993" s="5"/>
      <c r="M993" s="5"/>
      <c r="N993" s="5"/>
      <c r="O993" s="5"/>
      <c r="P993" s="5"/>
      <c r="Q993" s="5"/>
      <c r="R993" s="5"/>
      <c r="S993" s="5"/>
      <c r="T993" s="5"/>
      <c r="U993" s="5"/>
      <c r="V993" s="5"/>
    </row>
    <row r="994" ht="15.75" customHeight="1">
      <c r="A994" s="5"/>
      <c r="C994" s="5"/>
      <c r="D994" s="5"/>
      <c r="E994" s="5"/>
      <c r="M994" s="5"/>
      <c r="N994" s="5"/>
      <c r="O994" s="5"/>
      <c r="P994" s="5"/>
      <c r="Q994" s="5"/>
      <c r="R994" s="5"/>
      <c r="S994" s="5"/>
      <c r="T994" s="5"/>
      <c r="U994" s="5"/>
      <c r="V994" s="5"/>
    </row>
    <row r="995" ht="15.75" customHeight="1">
      <c r="A995" s="5"/>
      <c r="C995" s="5"/>
      <c r="D995" s="5"/>
      <c r="E995" s="5"/>
      <c r="M995" s="5"/>
      <c r="N995" s="5"/>
      <c r="O995" s="5"/>
      <c r="P995" s="5"/>
      <c r="Q995" s="5"/>
      <c r="R995" s="5"/>
      <c r="S995" s="5"/>
      <c r="T995" s="5"/>
      <c r="U995" s="5"/>
      <c r="V995" s="5"/>
    </row>
    <row r="996" ht="15.75" customHeight="1">
      <c r="A996" s="5"/>
      <c r="C996" s="5"/>
      <c r="D996" s="5"/>
      <c r="E996" s="5"/>
      <c r="M996" s="5"/>
      <c r="N996" s="5"/>
      <c r="O996" s="5"/>
      <c r="P996" s="5"/>
      <c r="Q996" s="5"/>
      <c r="R996" s="5"/>
      <c r="S996" s="5"/>
      <c r="T996" s="5"/>
      <c r="U996" s="5"/>
      <c r="V996" s="5"/>
    </row>
  </sheetData>
  <mergeCells count="1">
    <mergeCell ref="B2:B3"/>
  </mergeCells>
  <conditionalFormatting sqref="B5:V5 S13:V13 C38:V38 B41 S41:V42 C42:R42 B44 C45:V45 C51:V51">
    <cfRule type="expression" dxfId="0" priority="1">
      <formula>#REF!&gt;=TODAY()</formula>
    </cfRule>
  </conditionalFormatting>
  <conditionalFormatting sqref="C5:V5 S13:V13 C38:V38 S41:V42 C42:R42 C45:V45 C51:V51">
    <cfRule type="expression" dxfId="0" priority="2">
      <formula>#REF!&gt;=TODAY()</formula>
    </cfRule>
  </conditionalFormatting>
  <conditionalFormatting sqref="C5:V5 S13:V13 C38:V38 S41:V42 C42:R42 C45:V45 C51:V51">
    <cfRule type="expression" dxfId="0" priority="3">
      <formula>#REF!&gt;=TODAY()</formula>
    </cfRule>
  </conditionalFormatting>
  <conditionalFormatting sqref="C5:V5 S13:V13 C38:V38 S41:V42 C42:R42 C45:V45 C51:V51">
    <cfRule type="expression" dxfId="0" priority="4">
      <formula>#REF!&gt;=TODAY()</formula>
    </cfRule>
  </conditionalFormatting>
  <conditionalFormatting sqref="C5:V5 S13:V13 C38:V38 S41:V42 C42:R42 C45:V45 C51:V51">
    <cfRule type="expression" dxfId="0" priority="5">
      <formula>#REF!&gt;=TODAY()</formula>
    </cfRule>
  </conditionalFormatting>
  <conditionalFormatting sqref="C5:V5 S13:V13 C38:V38 S41:V42 C42:R42 C45:V45 C51:V51">
    <cfRule type="expression" dxfId="0" priority="6">
      <formula>#REF!&gt;=TODAY()</formula>
    </cfRule>
  </conditionalFormatting>
  <conditionalFormatting sqref="C5:V5 S13:V13 C38:V38 S41:V42 C42:R42 C45:V45 C51:V51">
    <cfRule type="expression" dxfId="0" priority="7">
      <formula>#REF!&gt;=TODAY()</formula>
    </cfRule>
  </conditionalFormatting>
  <conditionalFormatting sqref="C5:V5 S13:V13 C38:V38 S41:V42 C42:R42 C45:V45 C51:V51">
    <cfRule type="expression" dxfId="0" priority="8">
      <formula>#REF!&gt;=TODAY()</formula>
    </cfRule>
  </conditionalFormatting>
  <conditionalFormatting sqref="C5:V5 S13:V13 C38:V38 S41:V42 C42:R42 C45:V45 C51:V51">
    <cfRule type="expression" dxfId="0" priority="9">
      <formula>#REF!&gt;=TODAY()</formula>
    </cfRule>
  </conditionalFormatting>
  <conditionalFormatting sqref="C5:V5 S13:V13 C38:V38 S41:V42 C42:R42 C45:V45 C51:V51">
    <cfRule type="expression" dxfId="0" priority="10">
      <formula>#REF!&gt;=TODAY()</formula>
    </cfRule>
  </conditionalFormatting>
  <conditionalFormatting sqref="C5:V5 S13:V13 C38:V38 S41:V42 C42:R42 C45:V45 C51:V51">
    <cfRule type="expression" dxfId="0" priority="11">
      <formula>#REF!&gt;=TODAY()</formula>
    </cfRule>
  </conditionalFormatting>
  <conditionalFormatting sqref="C5:V5 S13:V13 C38:V38 S41:V42 C42:R42 C45:V45 C51:V51">
    <cfRule type="expression" dxfId="0" priority="12">
      <formula>#REF!&gt;=TODAY()</formula>
    </cfRule>
  </conditionalFormatting>
  <conditionalFormatting sqref="C5:V5 S13:V13 C38:V38 S41:V42 C42:R42 C45:V45 C51:V51">
    <cfRule type="expression" dxfId="0" priority="13">
      <formula>#REF!&gt;=TODAY()</formula>
    </cfRule>
  </conditionalFormatting>
  <conditionalFormatting sqref="C5:V5 S13:V13 C38:V38 S41:V42 C42:R42 C45:V45 C51:V51">
    <cfRule type="expression" dxfId="0" priority="14">
      <formula>#REF!&gt;=TODAY()</formula>
    </cfRule>
  </conditionalFormatting>
  <conditionalFormatting sqref="C5:V5 S13:V13 C38:V38 S41:V42 C42:R42 C45:V45 C51:V51">
    <cfRule type="expression" dxfId="0" priority="15">
      <formula>#REF!&gt;=TODAY()</formula>
    </cfRule>
  </conditionalFormatting>
  <conditionalFormatting sqref="C5:V5 S13:V13 C38:V38 S41:V42 C42:R42 C45:V45 C51:V51">
    <cfRule type="expression" dxfId="0" priority="16">
      <formula>#REF!&gt;=TODAY()</formula>
    </cfRule>
  </conditionalFormatting>
  <conditionalFormatting sqref="C5:V5 S13:V13 C38:V38 S41:V42 C42:R42 C45:V45 C51:V51">
    <cfRule type="expression" dxfId="0" priority="17">
      <formula>#REF!&gt;=TODAY()</formula>
    </cfRule>
  </conditionalFormatting>
  <conditionalFormatting sqref="C5:V5 S13:V13 C38:V38 S41:V42 C42:R42 C45:V45 C51:V51">
    <cfRule type="expression" dxfId="0" priority="18">
      <formula>#REF!&gt;=TODAY()</formula>
    </cfRule>
  </conditionalFormatting>
  <conditionalFormatting sqref="C5:V5 S13:V13 C38:V38 S41:V42 C42:R42 C45:V45 C51:V51">
    <cfRule type="expression" dxfId="0" priority="19">
      <formula>#REF!&gt;=TODAY()</formula>
    </cfRule>
  </conditionalFormatting>
  <conditionalFormatting sqref="C5:V5 S13:V13 C38:V38 S41:V42 C42:R42 C45:V45 C51:V51">
    <cfRule type="expression" dxfId="0" priority="20">
      <formula>#REF!&gt;=TODAY()</formula>
    </cfRule>
  </conditionalFormatting>
  <conditionalFormatting sqref="C5:V5 S13:V13 C38:V38 S41:V42 C42:R42 C45:V45 C51:V51">
    <cfRule type="expression" dxfId="0" priority="21">
      <formula>#REF!&gt;=TODAY()</formula>
    </cfRule>
  </conditionalFormatting>
  <conditionalFormatting sqref="C5:V5 S13:V13 C38:V38 S41:V42 C42:R42 C45:V45 C51:V51">
    <cfRule type="expression" dxfId="0" priority="22">
      <formula>#REF!&gt;=TODAY()</formula>
    </cfRule>
  </conditionalFormatting>
  <conditionalFormatting sqref="C5:V5 S13:V13 C38:V38 S41:V42 C42:R42 C45:V45 C51:V51">
    <cfRule type="expression" dxfId="0" priority="23">
      <formula>#REF!&gt;=TODAY()</formula>
    </cfRule>
  </conditionalFormatting>
  <conditionalFormatting sqref="C5:V5 S13:V13 C38:V38 S41:V42 C42:R42 C45:V45 C51:V51">
    <cfRule type="expression" dxfId="0" priority="24">
      <formula>#REF!&gt;=TODAY()</formula>
    </cfRule>
  </conditionalFormatting>
  <conditionalFormatting sqref="C6:V6">
    <cfRule type="expression" dxfId="0" priority="25">
      <formula>#REF!&gt;=TODAY()</formula>
    </cfRule>
  </conditionalFormatting>
  <conditionalFormatting sqref="C6:V6">
    <cfRule type="expression" dxfId="0" priority="26">
      <formula>#REF!&gt;=TODAY()</formula>
    </cfRule>
  </conditionalFormatting>
  <conditionalFormatting sqref="C38:V38 C42:V42 C45:V45 C51:V51">
    <cfRule type="expression" dxfId="0" priority="27">
      <formula>#REF!&gt;=TODAY()</formula>
    </cfRule>
  </conditionalFormatting>
  <conditionalFormatting sqref="C38:V38 C42:V42 C45:V45 C51:V51">
    <cfRule type="expression" dxfId="0" priority="28">
      <formula>#REF!&gt;=TODAY()</formula>
    </cfRule>
  </conditionalFormatting>
  <conditionalFormatting sqref="C38:V38 C42:V42 C45:V45 C51:V51">
    <cfRule type="expression" dxfId="0" priority="29">
      <formula>#REF!&gt;=TODAY()</formula>
    </cfRule>
  </conditionalFormatting>
  <conditionalFormatting sqref="C38:V38 C42:V42 C45:V45 C51:V51">
    <cfRule type="expression" dxfId="0" priority="30">
      <formula>#REF!&gt;=TODAY()</formula>
    </cfRule>
  </conditionalFormatting>
  <conditionalFormatting sqref="C42:V42 C45:V45 C51:V51">
    <cfRule type="expression" dxfId="0" priority="31">
      <formula>#REF!&gt;=TODAY()</formula>
    </cfRule>
  </conditionalFormatting>
  <conditionalFormatting sqref="C42:V42 C45:V45 C51:V51">
    <cfRule type="expression" dxfId="0" priority="32">
      <formula>#REF!&gt;=TODAY()</formula>
    </cfRule>
  </conditionalFormatting>
  <conditionalFormatting sqref="C42:V42 C45:V45 C51:V51">
    <cfRule type="expression" dxfId="0" priority="33">
      <formula>#REF!&gt;=TODAY()</formula>
    </cfRule>
  </conditionalFormatting>
  <conditionalFormatting sqref="C42:V42 C45:V45 C51:V51">
    <cfRule type="expression" dxfId="0" priority="34">
      <formula>#REF!&gt;=TODAY()</formula>
    </cfRule>
  </conditionalFormatting>
  <conditionalFormatting sqref="C42:V42 C45:V45 C51:V51">
    <cfRule type="expression" dxfId="0" priority="35">
      <formula>#REF!&gt;=TODAY()</formula>
    </cfRule>
  </conditionalFormatting>
  <conditionalFormatting sqref="C42:V42 C45:V45 C51:V51">
    <cfRule type="expression" dxfId="0" priority="36">
      <formula>#REF!&gt;=TODAY()</formula>
    </cfRule>
  </conditionalFormatting>
  <conditionalFormatting sqref="C42:V42 C45:V45 C51:V51">
    <cfRule type="expression" dxfId="0" priority="37">
      <formula>#REF!&gt;=TODAY()</formula>
    </cfRule>
  </conditionalFormatting>
  <conditionalFormatting sqref="C42:V42 C45:V45 C51:V51">
    <cfRule type="expression" dxfId="0" priority="38">
      <formula>#REF!&gt;=TODAY()</formula>
    </cfRule>
  </conditionalFormatting>
  <conditionalFormatting sqref="C42:V42 C45:V45 C51:V51">
    <cfRule type="expression" dxfId="0" priority="39">
      <formula>#REF!&gt;=TODAY()</formula>
    </cfRule>
  </conditionalFormatting>
  <conditionalFormatting sqref="C42:V42 C45:V45 C51:V51">
    <cfRule type="expression" dxfId="0" priority="40">
      <formula>#REF!&gt;=TODAY()</formula>
    </cfRule>
  </conditionalFormatting>
  <conditionalFormatting sqref="C42:V42 C45:V45 C51:V51">
    <cfRule type="expression" dxfId="0" priority="41">
      <formula>#REF!&gt;=TODAY()</formula>
    </cfRule>
  </conditionalFormatting>
  <conditionalFormatting sqref="C42:V42 C45:V45 C51:V51">
    <cfRule type="expression" dxfId="0" priority="42">
      <formula>#REF!&gt;=TODAY()</formula>
    </cfRule>
  </conditionalFormatting>
  <conditionalFormatting sqref="C42:V42 C51:V51">
    <cfRule type="expression" dxfId="0" priority="43">
      <formula>#REF!&gt;=TODAY()</formula>
    </cfRule>
  </conditionalFormatting>
  <conditionalFormatting sqref="C42:V42 C51:V51">
    <cfRule type="expression" dxfId="0" priority="44">
      <formula>#REF!&gt;=TODAY()</formula>
    </cfRule>
  </conditionalFormatting>
  <conditionalFormatting sqref="C42:V42 C51:V51">
    <cfRule type="expression" dxfId="0" priority="45">
      <formula>#REF!&gt;=TODAY()</formula>
    </cfRule>
  </conditionalFormatting>
  <conditionalFormatting sqref="C42:V42 C51:V51">
    <cfRule type="expression" dxfId="0" priority="46">
      <formula>#REF!&gt;=TODAY()</formula>
    </cfRule>
  </conditionalFormatting>
  <conditionalFormatting sqref="C42:V42 C51:V51">
    <cfRule type="expression" dxfId="0" priority="47">
      <formula>#REF!&gt;=TODAY()</formula>
    </cfRule>
  </conditionalFormatting>
  <conditionalFormatting sqref="C42:V42 C51:V51">
    <cfRule type="expression" dxfId="0" priority="48">
      <formula>#REF!&gt;=TODAY()</formula>
    </cfRule>
  </conditionalFormatting>
  <conditionalFormatting sqref="C42:V42 C51:V51">
    <cfRule type="expression" dxfId="0" priority="49">
      <formula>#REF!&gt;=TODAY()</formula>
    </cfRule>
  </conditionalFormatting>
  <conditionalFormatting sqref="C42:V42 C51:V51">
    <cfRule type="expression" dxfId="0" priority="50">
      <formula>#REF!&gt;=TODAY()</formula>
    </cfRule>
  </conditionalFormatting>
  <conditionalFormatting sqref="C42:V42 C51:V51">
    <cfRule type="expression" dxfId="0" priority="51">
      <formula>#REF!&gt;=TODAY()</formula>
    </cfRule>
  </conditionalFormatting>
  <conditionalFormatting sqref="C42:V42 C51:V51">
    <cfRule type="expression" dxfId="0" priority="52">
      <formula>#REF!&gt;=TODAY()</formula>
    </cfRule>
  </conditionalFormatting>
  <conditionalFormatting sqref="C42:V42 C51:V51">
    <cfRule type="expression" dxfId="0" priority="53">
      <formula>#REF!&gt;=TODAY()</formula>
    </cfRule>
  </conditionalFormatting>
  <conditionalFormatting sqref="C42:V42 C51:V51">
    <cfRule type="expression" dxfId="0" priority="54">
      <formula>#REF!&gt;=TODAY()</formula>
    </cfRule>
  </conditionalFormatting>
  <conditionalFormatting sqref="C42:V42 C51:V51">
    <cfRule type="expression" dxfId="0" priority="55">
      <formula>#REF!&gt;=TODAY()</formula>
    </cfRule>
  </conditionalFormatting>
  <conditionalFormatting sqref="C42:V42 C51:V51">
    <cfRule type="expression" dxfId="0" priority="56">
      <formula>#REF!&gt;=TODAY()</formula>
    </cfRule>
  </conditionalFormatting>
  <conditionalFormatting sqref="C42:V42 C51:V51">
    <cfRule type="expression" dxfId="0" priority="57">
      <formula>#REF!&gt;=TODAY()</formula>
    </cfRule>
  </conditionalFormatting>
  <conditionalFormatting sqref="C42:V42 C51:V51">
    <cfRule type="expression" dxfId="0" priority="58">
      <formula>#REF!&gt;=TODAY()</formula>
    </cfRule>
  </conditionalFormatting>
  <conditionalFormatting sqref="C42:V42 C51:V51">
    <cfRule type="expression" dxfId="0" priority="59">
      <formula>#REF!&gt;=TODAY()</formula>
    </cfRule>
  </conditionalFormatting>
  <conditionalFormatting sqref="C42:V42 C51:V51">
    <cfRule type="expression" dxfId="0" priority="60">
      <formula>#REF!&gt;=TODAY()</formula>
    </cfRule>
  </conditionalFormatting>
  <conditionalFormatting sqref="C42:V42 C51:V51">
    <cfRule type="expression" dxfId="0" priority="61">
      <formula>#REF!&gt;=TODAY()</formula>
    </cfRule>
  </conditionalFormatting>
  <conditionalFormatting sqref="C42:V42 C51:V51">
    <cfRule type="expression" dxfId="0" priority="62">
      <formula>#REF!&gt;=TODAY()</formula>
    </cfRule>
  </conditionalFormatting>
  <conditionalFormatting sqref="C42:V42 C51:V51">
    <cfRule type="expression" dxfId="0" priority="63">
      <formula>#REF!&gt;=TODAY()</formula>
    </cfRule>
  </conditionalFormatting>
  <conditionalFormatting sqref="C42:V42 C51:V51">
    <cfRule type="expression" dxfId="0" priority="64">
      <formula>#REF!&gt;=TODAY()</formula>
    </cfRule>
  </conditionalFormatting>
  <conditionalFormatting sqref="C42:V42 C51:V51">
    <cfRule type="expression" dxfId="0" priority="65">
      <formula>#REF!&gt;=TODAY()</formula>
    </cfRule>
  </conditionalFormatting>
  <conditionalFormatting sqref="C42:V42 C51:V51">
    <cfRule type="expression" dxfId="0" priority="66">
      <formula>#REF!&gt;=TODAY()</formula>
    </cfRule>
  </conditionalFormatting>
  <conditionalFormatting sqref="C42:V42 C51:V51">
    <cfRule type="expression" dxfId="0" priority="67">
      <formula>#REF!&gt;=TODAY()</formula>
    </cfRule>
  </conditionalFormatting>
  <conditionalFormatting sqref="C42:V42 C51:V51">
    <cfRule type="expression" dxfId="0" priority="68">
      <formula>#REF!&gt;=TODAY()</formula>
    </cfRule>
  </conditionalFormatting>
  <conditionalFormatting sqref="C42:V42 C51:V51">
    <cfRule type="expression" dxfId="0" priority="69">
      <formula>#REF!&gt;=TODAY()</formula>
    </cfRule>
  </conditionalFormatting>
  <conditionalFormatting sqref="C42:V42 C51:V51">
    <cfRule type="expression" dxfId="0" priority="70">
      <formula>#REF!&gt;=TODAY()</formula>
    </cfRule>
  </conditionalFormatting>
  <conditionalFormatting sqref="C42:V42 C51:V51">
    <cfRule type="expression" dxfId="0" priority="71">
      <formula>#REF!&gt;=TODAY()</formula>
    </cfRule>
  </conditionalFormatting>
  <conditionalFormatting sqref="C42:V42 C51:V51">
    <cfRule type="expression" dxfId="0" priority="72">
      <formula>#REF!&gt;=TODAY()</formula>
    </cfRule>
  </conditionalFormatting>
  <conditionalFormatting sqref="C42:V42 C51:V51">
    <cfRule type="expression" dxfId="0" priority="73">
      <formula>#REF!&gt;=TODAY()</formula>
    </cfRule>
  </conditionalFormatting>
  <conditionalFormatting sqref="C42:V42 C51:V51">
    <cfRule type="expression" dxfId="0" priority="74">
      <formula>#REF!&gt;=TODAY()</formula>
    </cfRule>
  </conditionalFormatting>
  <conditionalFormatting sqref="C42:V42 C51:V51">
    <cfRule type="expression" dxfId="0" priority="75">
      <formula>#REF!&gt;=TODAY()</formula>
    </cfRule>
  </conditionalFormatting>
  <conditionalFormatting sqref="C42:V42 C51:V51">
    <cfRule type="expression" dxfId="0" priority="76">
      <formula>#REF!&gt;=TODAY()</formula>
    </cfRule>
  </conditionalFormatting>
  <conditionalFormatting sqref="C42:V42 C51:V51">
    <cfRule type="expression" dxfId="0" priority="77">
      <formula>#REF!&gt;=TODAY()</formula>
    </cfRule>
  </conditionalFormatting>
  <conditionalFormatting sqref="C42:V42 C51:V51">
    <cfRule type="expression" dxfId="0" priority="78">
      <formula>#REF!&gt;=TODAY()</formula>
    </cfRule>
  </conditionalFormatting>
  <conditionalFormatting sqref="C42:V42 C51:V51">
    <cfRule type="expression" dxfId="0" priority="79">
      <formula>#REF!&gt;=TODAY()</formula>
    </cfRule>
  </conditionalFormatting>
  <conditionalFormatting sqref="C42:V42 C51:V51">
    <cfRule type="expression" dxfId="0" priority="80">
      <formula>#REF!&gt;=TODAY()</formula>
    </cfRule>
  </conditionalFormatting>
  <conditionalFormatting sqref="C42:V42 C51:V51">
    <cfRule type="expression" dxfId="0" priority="81">
      <formula>#REF!&gt;=TODAY()</formula>
    </cfRule>
  </conditionalFormatting>
  <conditionalFormatting sqref="C42:V42 C51:V51">
    <cfRule type="expression" dxfId="0" priority="82">
      <formula>#REF!&gt;=TODAY()</formula>
    </cfRule>
  </conditionalFormatting>
  <conditionalFormatting sqref="C42:V42 C51:V51">
    <cfRule type="expression" dxfId="0" priority="83">
      <formula>#REF!&gt;=TODAY()</formula>
    </cfRule>
  </conditionalFormatting>
  <conditionalFormatting sqref="C42:V42 C51:V51">
    <cfRule type="expression" dxfId="0" priority="84">
      <formula>#REF!&gt;=TODAY()</formula>
    </cfRule>
  </conditionalFormatting>
  <conditionalFormatting sqref="C6:V6">
    <cfRule type="expression" dxfId="0" priority="85">
      <formula>#REF!&gt;=TODAY()</formula>
    </cfRule>
  </conditionalFormatting>
  <conditionalFormatting sqref="C6:V6">
    <cfRule type="expression" dxfId="0" priority="86">
      <formula>#REF!&gt;=TODAY()</formula>
    </cfRule>
  </conditionalFormatting>
  <conditionalFormatting sqref="C6:V6">
    <cfRule type="expression" dxfId="0" priority="87">
      <formula>#REF!&gt;=TODAY()</formula>
    </cfRule>
  </conditionalFormatting>
  <conditionalFormatting sqref="C6:V6">
    <cfRule type="expression" dxfId="0" priority="88">
      <formula>#REF!&gt;=TODAY()</formula>
    </cfRule>
  </conditionalFormatting>
  <conditionalFormatting sqref="C6:V6">
    <cfRule type="expression" dxfId="0" priority="89">
      <formula>#REF!&gt;=TODAY()</formula>
    </cfRule>
  </conditionalFormatting>
  <conditionalFormatting sqref="C6:V6">
    <cfRule type="expression" dxfId="0" priority="90">
      <formula>#REF!&gt;=TODAY()</formula>
    </cfRule>
  </conditionalFormatting>
  <conditionalFormatting sqref="C6:V6">
    <cfRule type="expression" dxfId="0" priority="91">
      <formula>#REF!&gt;=TODAY()</formula>
    </cfRule>
  </conditionalFormatting>
  <conditionalFormatting sqref="C6:V6">
    <cfRule type="expression" dxfId="0" priority="92">
      <formula>#REF!&gt;=TODAY()</formula>
    </cfRule>
  </conditionalFormatting>
  <conditionalFormatting sqref="C6:V6">
    <cfRule type="expression" dxfId="0" priority="93">
      <formula>#REF!&gt;=TODAY()</formula>
    </cfRule>
  </conditionalFormatting>
  <conditionalFormatting sqref="C6:V6">
    <cfRule type="expression" dxfId="0" priority="94">
      <formula>#REF!&gt;=TODAY()</formula>
    </cfRule>
  </conditionalFormatting>
  <conditionalFormatting sqref="C6:V6">
    <cfRule type="expression" dxfId="0" priority="95">
      <formula>#REF!&gt;=TODAY()</formula>
    </cfRule>
  </conditionalFormatting>
  <conditionalFormatting sqref="C6:V6">
    <cfRule type="expression" dxfId="0" priority="96">
      <formula>#REF!&gt;=TODAY()</formula>
    </cfRule>
  </conditionalFormatting>
  <conditionalFormatting sqref="C6:V6">
    <cfRule type="expression" dxfId="0" priority="97">
      <formula>#REF!&gt;=TODAY()</formula>
    </cfRule>
  </conditionalFormatting>
  <conditionalFormatting sqref="C6:V6">
    <cfRule type="expression" dxfId="0" priority="98">
      <formula>#REF!&gt;=TODAY()</formula>
    </cfRule>
  </conditionalFormatting>
  <conditionalFormatting sqref="C6:V6">
    <cfRule type="expression" dxfId="0" priority="99">
      <formula>#REF!&gt;=TODAY()</formula>
    </cfRule>
  </conditionalFormatting>
  <conditionalFormatting sqref="C6:V6">
    <cfRule type="expression" dxfId="0" priority="100">
      <formula>#REF!&gt;=TODAY()</formula>
    </cfRule>
  </conditionalFormatting>
  <conditionalFormatting sqref="C38:V38 C42:V42 C45:V45 C51:V51">
    <cfRule type="expression" dxfId="0" priority="101">
      <formula>#REF!&gt;=TODAY()</formula>
    </cfRule>
  </conditionalFormatting>
  <conditionalFormatting sqref="C38:V38 C42:V42 C45:V45 C51:V51">
    <cfRule type="expression" dxfId="0" priority="102">
      <formula>#REF!&gt;=TODAY()</formula>
    </cfRule>
  </conditionalFormatting>
  <conditionalFormatting sqref="C38:V38 C42:V42 C45:V45 C51:V51">
    <cfRule type="expression" dxfId="0" priority="103">
      <formula>#REF!&gt;=TODAY()</formula>
    </cfRule>
  </conditionalFormatting>
  <conditionalFormatting sqref="C38:V38 C42:V42 C45:V45 C51:V51">
    <cfRule type="expression" dxfId="0" priority="104">
      <formula>#REF!&gt;=TODAY()</formula>
    </cfRule>
  </conditionalFormatting>
  <conditionalFormatting sqref="C38:V38 C42:V42 C45:V45 C51:V51">
    <cfRule type="expression" dxfId="0" priority="105">
      <formula>#REF!&gt;=TODAY()</formula>
    </cfRule>
  </conditionalFormatting>
  <conditionalFormatting sqref="C38:V38 C42:V42 C45:V45 C51:V51">
    <cfRule type="expression" dxfId="0" priority="106">
      <formula>#REF!&gt;=TODAY()</formula>
    </cfRule>
  </conditionalFormatting>
  <conditionalFormatting sqref="C38:V38 C42:V42 C45:V45 C51:V51">
    <cfRule type="expression" dxfId="0" priority="107">
      <formula>#REF!&gt;=TODAY()</formula>
    </cfRule>
  </conditionalFormatting>
  <conditionalFormatting sqref="C38:V38 C42:V42 C45:V45 C51:V51">
    <cfRule type="expression" dxfId="0" priority="108">
      <formula>#REF!&gt;=TODAY()</formula>
    </cfRule>
  </conditionalFormatting>
  <conditionalFormatting sqref="C38:V38 C42:V42 C45:V45 C51:V51">
    <cfRule type="expression" dxfId="0" priority="109">
      <formula>#REF!&gt;=TODAY()</formula>
    </cfRule>
  </conditionalFormatting>
  <conditionalFormatting sqref="C38:V38 C42:V42 C45:V45 C51:V51">
    <cfRule type="expression" dxfId="0" priority="110">
      <formula>#REF!&gt;=TODAY()</formula>
    </cfRule>
  </conditionalFormatting>
  <conditionalFormatting sqref="C38:V38 C42:V42 C45:V45 C51:V51">
    <cfRule type="expression" dxfId="0" priority="111">
      <formula>#REF!&gt;=TODAY()</formula>
    </cfRule>
  </conditionalFormatting>
  <conditionalFormatting sqref="C38:V38 C42:V42 C45:V45 C51:V51">
    <cfRule type="expression" dxfId="0" priority="112">
      <formula>#REF!&gt;=TODAY()</formula>
    </cfRule>
  </conditionalFormatting>
  <conditionalFormatting sqref="C38:V38 C42:V42 C45:V45 C51:V51">
    <cfRule type="expression" dxfId="0" priority="113">
      <formula>#REF!&gt;=TODAY()</formula>
    </cfRule>
  </conditionalFormatting>
  <conditionalFormatting sqref="C38:V38 C42:V42 C45:V45 C51:V51">
    <cfRule type="expression" dxfId="0" priority="114">
      <formula>#REF!&gt;=TODAY()</formula>
    </cfRule>
  </conditionalFormatting>
  <conditionalFormatting sqref="C38:V38 C42:V42 C45:V45 C51:V51">
    <cfRule type="expression" dxfId="0" priority="115">
      <formula>#REF!&gt;=TODAY()</formula>
    </cfRule>
  </conditionalFormatting>
  <conditionalFormatting sqref="C38:V38 C42:V42 C45:V45 C51:V51">
    <cfRule type="expression" dxfId="0" priority="116">
      <formula>#REF!&gt;=TODAY()</formula>
    </cfRule>
  </conditionalFormatting>
  <conditionalFormatting sqref="C38:V38 C42:V42 C45:V45 C51:V51">
    <cfRule type="expression" dxfId="0" priority="117">
      <formula>#REF!&gt;=TODAY()</formula>
    </cfRule>
  </conditionalFormatting>
  <conditionalFormatting sqref="C38:V38 C42:V42 C45:V45 C51:V51">
    <cfRule type="expression" dxfId="0" priority="118">
      <formula>#REF!&gt;=TODAY()</formula>
    </cfRule>
  </conditionalFormatting>
  <conditionalFormatting sqref="C38:V38 C42:V42 C45:V45 C51:V51">
    <cfRule type="expression" dxfId="0" priority="119">
      <formula>#REF!&gt;=TODAY()</formula>
    </cfRule>
  </conditionalFormatting>
  <conditionalFormatting sqref="C38:V38 C42:V42 C45:V45 C51:V51">
    <cfRule type="expression" dxfId="0" priority="120">
      <formula>#REF!&gt;=TODAY()</formula>
    </cfRule>
  </conditionalFormatting>
  <conditionalFormatting sqref="C38:V38 C42:V42 C45:V45 C51:V51">
    <cfRule type="expression" dxfId="0" priority="121">
      <formula>#REF!&gt;=TODAY()</formula>
    </cfRule>
  </conditionalFormatting>
  <conditionalFormatting sqref="C38:V38 C42:V42 C45:V45 C51:V51">
    <cfRule type="expression" dxfId="0" priority="122">
      <formula>#REF!&gt;=TODAY()</formula>
    </cfRule>
  </conditionalFormatting>
  <conditionalFormatting sqref="C38:V38 C42:V42 C45:V45 C51:V51">
    <cfRule type="expression" dxfId="0" priority="123">
      <formula>#REF!&gt;=TODAY()</formula>
    </cfRule>
  </conditionalFormatting>
  <conditionalFormatting sqref="C38:V38 C42:V42 C45:V45 C51:V51">
    <cfRule type="expression" dxfId="0" priority="124">
      <formula>#REF!&gt;=TODAY()</formula>
    </cfRule>
  </conditionalFormatting>
  <conditionalFormatting sqref="C38:V38 C42:V42 C45:V45 C51:V51">
    <cfRule type="expression" dxfId="0" priority="125">
      <formula>#REF!&gt;=TODAY()</formula>
    </cfRule>
  </conditionalFormatting>
  <conditionalFormatting sqref="C38:V38 C42:V42 C45:V45 C51:V51">
    <cfRule type="expression" dxfId="0" priority="126">
      <formula>#REF!&gt;=TODAY()</formula>
    </cfRule>
  </conditionalFormatting>
  <conditionalFormatting sqref="C38:V38 C42:V42 C45:V45 C51:V51">
    <cfRule type="expression" dxfId="0" priority="127">
      <formula>#REF!&gt;=TODAY()</formula>
    </cfRule>
  </conditionalFormatting>
  <conditionalFormatting sqref="C38:V38 C42:V42 C45:V45 C51:V51">
    <cfRule type="expression" dxfId="0" priority="128">
      <formula>#REF!&gt;=TODAY()</formula>
    </cfRule>
  </conditionalFormatting>
  <conditionalFormatting sqref="C38:V38 C42:V42 C45:V45 C51:V51">
    <cfRule type="expression" dxfId="0" priority="129">
      <formula>#REF!&gt;=TODAY()</formula>
    </cfRule>
  </conditionalFormatting>
  <conditionalFormatting sqref="C38:V38 C42:V42 C45:V45 C51:V51">
    <cfRule type="expression" dxfId="0" priority="130">
      <formula>#REF!&gt;=TODAY()</formula>
    </cfRule>
  </conditionalFormatting>
  <conditionalFormatting sqref="C38:V38 C42:V42 C45:V45 C51:V51">
    <cfRule type="expression" dxfId="0" priority="131">
      <formula>#REF!&gt;=TODAY()</formula>
    </cfRule>
  </conditionalFormatting>
  <conditionalFormatting sqref="C38:V38 C42:V42 C45:V45 C51:V51">
    <cfRule type="expression" dxfId="0" priority="132">
      <formula>#REF!&gt;=TODAY()</formula>
    </cfRule>
  </conditionalFormatting>
  <conditionalFormatting sqref="C38:V38 C42:V42 C45:V45 C51:V51">
    <cfRule type="expression" dxfId="0" priority="133">
      <formula>#REF!&gt;=TODAY()</formula>
    </cfRule>
  </conditionalFormatting>
  <conditionalFormatting sqref="C38:V38 C42:V42 C45:V45 C51:V51">
    <cfRule type="expression" dxfId="0" priority="134">
      <formula>#REF!&gt;=TODAY()</formula>
    </cfRule>
  </conditionalFormatting>
  <conditionalFormatting sqref="C38:V38 C42:V42 C45:V45 C51:V51">
    <cfRule type="expression" dxfId="0" priority="135">
      <formula>#REF!&gt;=TODAY()</formula>
    </cfRule>
  </conditionalFormatting>
  <conditionalFormatting sqref="C38:V38 C42:V42 C45:V45 C51:V51">
    <cfRule type="expression" dxfId="0" priority="136">
      <formula>#REF!&gt;=TODAY()</formula>
    </cfRule>
  </conditionalFormatting>
  <conditionalFormatting sqref="C38:V38 C42:V42 C45:V45 C51:V51">
    <cfRule type="expression" dxfId="0" priority="137">
      <formula>#REF!&gt;=TODAY()</formula>
    </cfRule>
  </conditionalFormatting>
  <conditionalFormatting sqref="C38:V38 C42:V42 C45:V45 C51:V51">
    <cfRule type="expression" dxfId="0" priority="138">
      <formula>#REF!&gt;=TODAY()</formula>
    </cfRule>
  </conditionalFormatting>
  <conditionalFormatting sqref="C42:V42 C45:V45 C51:V51">
    <cfRule type="expression" dxfId="0" priority="139">
      <formula>#REF!&gt;=TODAY()</formula>
    </cfRule>
  </conditionalFormatting>
  <conditionalFormatting sqref="C42:V42 C45:V45 C51:V51">
    <cfRule type="expression" dxfId="0" priority="140">
      <formula>#REF!&gt;=TODAY()</formula>
    </cfRule>
  </conditionalFormatting>
  <conditionalFormatting sqref="C42:V42 C45:V45 C51:V51">
    <cfRule type="expression" dxfId="0" priority="141">
      <formula>#REF!&gt;=TODAY()</formula>
    </cfRule>
  </conditionalFormatting>
  <conditionalFormatting sqref="C42:V42 C45:V45 C51:V51">
    <cfRule type="expression" dxfId="0" priority="142">
      <formula>#REF!&gt;=TODAY()</formula>
    </cfRule>
  </conditionalFormatting>
  <conditionalFormatting sqref="C42:V42 C45:V45 C51:V51">
    <cfRule type="expression" dxfId="0" priority="143">
      <formula>#REF!&gt;=TODAY()</formula>
    </cfRule>
  </conditionalFormatting>
  <conditionalFormatting sqref="C42:V42 C45:V45 C51:V51">
    <cfRule type="expression" dxfId="0" priority="144">
      <formula>#REF!&gt;=TODAY()</formula>
    </cfRule>
  </conditionalFormatting>
  <conditionalFormatting sqref="C42:V42 C45:V45 C51:V51">
    <cfRule type="expression" dxfId="0" priority="145">
      <formula>#REF!&gt;=TODAY()</formula>
    </cfRule>
  </conditionalFormatting>
  <conditionalFormatting sqref="C42:V42 C45:V45 C51:V51">
    <cfRule type="expression" dxfId="0" priority="146">
      <formula>#REF!&gt;=TODAY()</formula>
    </cfRule>
  </conditionalFormatting>
  <conditionalFormatting sqref="C42:V42 C45:V45 C51:V51">
    <cfRule type="expression" dxfId="0" priority="147">
      <formula>#REF!&gt;=TODAY()</formula>
    </cfRule>
  </conditionalFormatting>
  <conditionalFormatting sqref="C42:V42 C45:V45 C51:V51">
    <cfRule type="expression" dxfId="0" priority="148">
      <formula>#REF!&gt;=TODAY()</formula>
    </cfRule>
  </conditionalFormatting>
  <conditionalFormatting sqref="C42:V42 C45:V45 C51:V51">
    <cfRule type="expression" dxfId="0" priority="149">
      <formula>#REF!&gt;=TODAY()</formula>
    </cfRule>
  </conditionalFormatting>
  <conditionalFormatting sqref="C42:V42 C45:V45 C51:V51">
    <cfRule type="expression" dxfId="0" priority="150">
      <formula>#REF!&gt;=TODAY()</formula>
    </cfRule>
  </conditionalFormatting>
  <conditionalFormatting sqref="C42:V42 C45:V45 C51:V51">
    <cfRule type="expression" dxfId="0" priority="151">
      <formula>#REF!&gt;=TODAY()</formula>
    </cfRule>
  </conditionalFormatting>
  <conditionalFormatting sqref="C42:V42 C45:V45 C51:V51">
    <cfRule type="expression" dxfId="0" priority="152">
      <formula>#REF!&gt;=TODAY()</formula>
    </cfRule>
  </conditionalFormatting>
  <conditionalFormatting sqref="C42:V42 C45:V45 C51:V51">
    <cfRule type="expression" dxfId="0" priority="153">
      <formula>#REF!&gt;=TODAY()</formula>
    </cfRule>
  </conditionalFormatting>
  <conditionalFormatting sqref="C42:V42 C45:V45 C51:V51">
    <cfRule type="expression" dxfId="0" priority="154">
      <formula>#REF!&gt;=TODAY()</formula>
    </cfRule>
  </conditionalFormatting>
  <conditionalFormatting sqref="C42:V42 C45:V45 C51:V51">
    <cfRule type="expression" dxfId="0" priority="155">
      <formula>#REF!&gt;=TODAY()</formula>
    </cfRule>
  </conditionalFormatting>
  <conditionalFormatting sqref="C42:V42 C45:V45 C51:V51">
    <cfRule type="expression" dxfId="0" priority="156">
      <formula>#REF!&gt;=TODAY()</formula>
    </cfRule>
  </conditionalFormatting>
  <conditionalFormatting sqref="C42:V42 C45:V45 C51:V51">
    <cfRule type="expression" dxfId="0" priority="157">
      <formula>#REF!&gt;=TODAY()</formula>
    </cfRule>
  </conditionalFormatting>
  <conditionalFormatting sqref="C42:V42 C45:V45 C51:V51">
    <cfRule type="expression" dxfId="0" priority="158">
      <formula>#REF!&gt;=TODAY()</formula>
    </cfRule>
  </conditionalFormatting>
  <conditionalFormatting sqref="C42:V42 C45:V45 C51:V51">
    <cfRule type="expression" dxfId="0" priority="159">
      <formula>#REF!&gt;=TODAY()</formula>
    </cfRule>
  </conditionalFormatting>
  <conditionalFormatting sqref="C42:V42 C45:V45 C51:V51">
    <cfRule type="expression" dxfId="0" priority="160">
      <formula>#REF!&gt;=TODAY()</formula>
    </cfRule>
  </conditionalFormatting>
  <conditionalFormatting sqref="C42:V42 C45:V45 C51:V51">
    <cfRule type="expression" dxfId="0" priority="161">
      <formula>#REF!&gt;=TODAY()</formula>
    </cfRule>
  </conditionalFormatting>
  <conditionalFormatting sqref="C42:V42 C45:V45 C51:V51">
    <cfRule type="expression" dxfId="0" priority="162">
      <formula>#REF!&gt;=TODAY()</formula>
    </cfRule>
  </conditionalFormatting>
  <conditionalFormatting sqref="C42:V42 C45:V45 C51:V51">
    <cfRule type="expression" dxfId="0" priority="163">
      <formula>#REF!&gt;=TODAY()</formula>
    </cfRule>
  </conditionalFormatting>
  <conditionalFormatting sqref="C42:V42 C45:V45 C51:V51">
    <cfRule type="expression" dxfId="0" priority="164">
      <formula>#REF!&gt;=TODAY()</formula>
    </cfRule>
  </conditionalFormatting>
  <conditionalFormatting sqref="C42:V42 C45:V45 C51:V51">
    <cfRule type="expression" dxfId="0" priority="165">
      <formula>#REF!&gt;=TODAY()</formula>
    </cfRule>
  </conditionalFormatting>
  <conditionalFormatting sqref="C42:V42 C45:V45 C51:V51">
    <cfRule type="expression" dxfId="0" priority="166">
      <formula>#REF!&gt;=TODAY()</formula>
    </cfRule>
  </conditionalFormatting>
  <conditionalFormatting sqref="C42:V42 C45:V45 C51:V51">
    <cfRule type="expression" dxfId="0" priority="167">
      <formula>#REF!&gt;=TODAY()</formula>
    </cfRule>
  </conditionalFormatting>
  <conditionalFormatting sqref="C42:V42 C45:V45 C51:V51">
    <cfRule type="expression" dxfId="0" priority="168">
      <formula>#REF!&gt;=TODAY()</formula>
    </cfRule>
  </conditionalFormatting>
  <conditionalFormatting sqref="E6:V6 S14:V14">
    <cfRule type="expression" dxfId="0" priority="169">
      <formula>#REF!&gt;=TODAY()</formula>
    </cfRule>
  </conditionalFormatting>
  <conditionalFormatting sqref="E6:V6 S14:V14">
    <cfRule type="expression" dxfId="0" priority="170">
      <formula>#REF!&gt;=TODAY()</formula>
    </cfRule>
  </conditionalFormatting>
  <conditionalFormatting sqref="E38:V38 S41:V42 E42:R42 E45:V45 E51:V51">
    <cfRule type="expression" dxfId="0" priority="171">
      <formula>#REF!&gt;=TODAY()</formula>
    </cfRule>
  </conditionalFormatting>
  <conditionalFormatting sqref="E38:V38 S41:V42 E42:R42 E45:V45 E51:V51">
    <cfRule type="expression" dxfId="0" priority="172">
      <formula>#REF!&gt;=TODAY()</formula>
    </cfRule>
  </conditionalFormatting>
  <conditionalFormatting sqref="E38:V38 S41:V42 E42:R42 E45:V45 E51:V51">
    <cfRule type="expression" dxfId="0" priority="173">
      <formula>#REF!&gt;=TODAY()</formula>
    </cfRule>
  </conditionalFormatting>
  <conditionalFormatting sqref="E38:V38 S41:V42 E42:R42 E45:V45 E51:V51">
    <cfRule type="expression" dxfId="0" priority="174">
      <formula>#REF!&gt;=TODAY()</formula>
    </cfRule>
  </conditionalFormatting>
  <conditionalFormatting sqref="E42:V42 E45:V45 E51:V51">
    <cfRule type="expression" dxfId="0" priority="175">
      <formula>#REF!&gt;=TODAY()</formula>
    </cfRule>
  </conditionalFormatting>
  <conditionalFormatting sqref="E42:V42 E45:V45 E51:V51">
    <cfRule type="expression" dxfId="0" priority="176">
      <formula>#REF!&gt;=TODAY()</formula>
    </cfRule>
  </conditionalFormatting>
  <conditionalFormatting sqref="E42:V42 E45:V45 E51:V51">
    <cfRule type="expression" dxfId="0" priority="177">
      <formula>#REF!&gt;=TODAY()</formula>
    </cfRule>
  </conditionalFormatting>
  <conditionalFormatting sqref="E42:V42 E45:V45 E51:V51">
    <cfRule type="expression" dxfId="0" priority="178">
      <formula>#REF!&gt;=TODAY()</formula>
    </cfRule>
  </conditionalFormatting>
  <conditionalFormatting sqref="E42:V42 E45:V45 E51:V51">
    <cfRule type="expression" dxfId="0" priority="179">
      <formula>#REF!&gt;=TODAY()</formula>
    </cfRule>
  </conditionalFormatting>
  <conditionalFormatting sqref="E42:V42 E45:V45 E51:V51">
    <cfRule type="expression" dxfId="0" priority="180">
      <formula>#REF!&gt;=TODAY()</formula>
    </cfRule>
  </conditionalFormatting>
  <conditionalFormatting sqref="E42:V42 E45:V45 E51:V51">
    <cfRule type="expression" dxfId="0" priority="181">
      <formula>#REF!&gt;=TODAY()</formula>
    </cfRule>
  </conditionalFormatting>
  <conditionalFormatting sqref="E42:V42 E45:V45 E51:V51">
    <cfRule type="expression" dxfId="0" priority="182">
      <formula>#REF!&gt;=TODAY()</formula>
    </cfRule>
  </conditionalFormatting>
  <conditionalFormatting sqref="E42:V42 E45:V45 E51:V51">
    <cfRule type="expression" dxfId="0" priority="183">
      <formula>#REF!&gt;=TODAY()</formula>
    </cfRule>
  </conditionalFormatting>
  <conditionalFormatting sqref="E42:V42 E45:V45 E51:V51">
    <cfRule type="expression" dxfId="0" priority="184">
      <formula>#REF!&gt;=TODAY()</formula>
    </cfRule>
  </conditionalFormatting>
  <conditionalFormatting sqref="E42:V42 E45:V45 E51:V51">
    <cfRule type="expression" dxfId="0" priority="185">
      <formula>#REF!&gt;=TODAY()</formula>
    </cfRule>
  </conditionalFormatting>
  <conditionalFormatting sqref="E42:V42 E45:V45 E51:V51">
    <cfRule type="expression" dxfId="0" priority="186">
      <formula>#REF!&gt;=TODAY()</formula>
    </cfRule>
  </conditionalFormatting>
  <conditionalFormatting sqref="E42:V42 E51:V51">
    <cfRule type="expression" dxfId="0" priority="187">
      <formula>#REF!&gt;=TODAY()</formula>
    </cfRule>
  </conditionalFormatting>
  <conditionalFormatting sqref="E42:V42 E51:V51">
    <cfRule type="expression" dxfId="0" priority="188">
      <formula>#REF!&gt;=TODAY()</formula>
    </cfRule>
  </conditionalFormatting>
  <conditionalFormatting sqref="E42:V42 E51:V51">
    <cfRule type="expression" dxfId="0" priority="189">
      <formula>#REF!&gt;=TODAY()</formula>
    </cfRule>
  </conditionalFormatting>
  <conditionalFormatting sqref="E42:V42 E51:V51">
    <cfRule type="expression" dxfId="0" priority="190">
      <formula>#REF!&gt;=TODAY()</formula>
    </cfRule>
  </conditionalFormatting>
  <conditionalFormatting sqref="E42:V42 E51:V51">
    <cfRule type="expression" dxfId="0" priority="191">
      <formula>#REF!&gt;=TODAY()</formula>
    </cfRule>
  </conditionalFormatting>
  <conditionalFormatting sqref="E42:V42 E51:V51">
    <cfRule type="expression" dxfId="0" priority="192">
      <formula>#REF!&gt;=TODAY()</formula>
    </cfRule>
  </conditionalFormatting>
  <conditionalFormatting sqref="E42:V42 E51:V51">
    <cfRule type="expression" dxfId="0" priority="193">
      <formula>#REF!&gt;=TODAY()</formula>
    </cfRule>
  </conditionalFormatting>
  <conditionalFormatting sqref="E42:V42 E51:V51">
    <cfRule type="expression" dxfId="0" priority="194">
      <formula>#REF!&gt;=TODAY()</formula>
    </cfRule>
  </conditionalFormatting>
  <conditionalFormatting sqref="E42:V42 E51:V51">
    <cfRule type="expression" dxfId="0" priority="195">
      <formula>#REF!&gt;=TODAY()</formula>
    </cfRule>
  </conditionalFormatting>
  <conditionalFormatting sqref="E42:V42 E51:V51">
    <cfRule type="expression" dxfId="0" priority="196">
      <formula>#REF!&gt;=TODAY()</formula>
    </cfRule>
  </conditionalFormatting>
  <conditionalFormatting sqref="E42:V42 E51:V51">
    <cfRule type="expression" dxfId="0" priority="197">
      <formula>#REF!&gt;=TODAY()</formula>
    </cfRule>
  </conditionalFormatting>
  <conditionalFormatting sqref="E42:V42 E51:V51">
    <cfRule type="expression" dxfId="0" priority="198">
      <formula>#REF!&gt;=TODAY()</formula>
    </cfRule>
  </conditionalFormatting>
  <conditionalFormatting sqref="E42:V42 E51:V51">
    <cfRule type="expression" dxfId="0" priority="199">
      <formula>#REF!&gt;=TODAY()</formula>
    </cfRule>
  </conditionalFormatting>
  <conditionalFormatting sqref="E42:V42 E51:V51">
    <cfRule type="expression" dxfId="0" priority="200">
      <formula>#REF!&gt;=TODAY()</formula>
    </cfRule>
  </conditionalFormatting>
  <conditionalFormatting sqref="E42:V42 E51:V51">
    <cfRule type="expression" dxfId="0" priority="201">
      <formula>#REF!&gt;=TODAY()</formula>
    </cfRule>
  </conditionalFormatting>
  <conditionalFormatting sqref="E42:V42 E51:V51">
    <cfRule type="expression" dxfId="0" priority="202">
      <formula>#REF!&gt;=TODAY()</formula>
    </cfRule>
  </conditionalFormatting>
  <conditionalFormatting sqref="E42:V42 E51:V51">
    <cfRule type="expression" dxfId="0" priority="203">
      <formula>#REF!&gt;=TODAY()</formula>
    </cfRule>
  </conditionalFormatting>
  <conditionalFormatting sqref="E42:V42 E51:V51">
    <cfRule type="expression" dxfId="0" priority="204">
      <formula>#REF!&gt;=TODAY()</formula>
    </cfRule>
  </conditionalFormatting>
  <conditionalFormatting sqref="E42:V42 E51:V51">
    <cfRule type="expression" dxfId="0" priority="205">
      <formula>#REF!&gt;=TODAY()</formula>
    </cfRule>
  </conditionalFormatting>
  <conditionalFormatting sqref="E42:V42 E51:V51">
    <cfRule type="expression" dxfId="0" priority="206">
      <formula>#REF!&gt;=TODAY()</formula>
    </cfRule>
  </conditionalFormatting>
  <conditionalFormatting sqref="E42:V42 E51:V51">
    <cfRule type="expression" dxfId="0" priority="207">
      <formula>#REF!&gt;=TODAY()</formula>
    </cfRule>
  </conditionalFormatting>
  <conditionalFormatting sqref="E42:V42 E51:V51">
    <cfRule type="expression" dxfId="0" priority="208">
      <formula>#REF!&gt;=TODAY()</formula>
    </cfRule>
  </conditionalFormatting>
  <conditionalFormatting sqref="E42:V42 E51:V51">
    <cfRule type="expression" dxfId="0" priority="209">
      <formula>#REF!&gt;=TODAY()</formula>
    </cfRule>
  </conditionalFormatting>
  <conditionalFormatting sqref="E42:V42 E51:V51">
    <cfRule type="expression" dxfId="0" priority="210">
      <formula>#REF!&gt;=TODAY()</formula>
    </cfRule>
  </conditionalFormatting>
  <conditionalFormatting sqref="E42:V42 E51:V51">
    <cfRule type="expression" dxfId="0" priority="211">
      <formula>#REF!&gt;=TODAY()</formula>
    </cfRule>
  </conditionalFormatting>
  <conditionalFormatting sqref="E42:V42 E51:V51">
    <cfRule type="expression" dxfId="0" priority="212">
      <formula>#REF!&gt;=TODAY()</formula>
    </cfRule>
  </conditionalFormatting>
  <conditionalFormatting sqref="E42:V42 E51:V51">
    <cfRule type="expression" dxfId="0" priority="213">
      <formula>#REF!&gt;=TODAY()</formula>
    </cfRule>
  </conditionalFormatting>
  <conditionalFormatting sqref="E42:V42 E51:V51">
    <cfRule type="expression" dxfId="0" priority="214">
      <formula>#REF!&gt;=TODAY()</formula>
    </cfRule>
  </conditionalFormatting>
  <conditionalFormatting sqref="E42:V42 E51:V51">
    <cfRule type="expression" dxfId="0" priority="215">
      <formula>#REF!&gt;=TODAY()</formula>
    </cfRule>
  </conditionalFormatting>
  <conditionalFormatting sqref="E42:V42 E51:V51">
    <cfRule type="expression" dxfId="0" priority="216">
      <formula>#REF!&gt;=TODAY()</formula>
    </cfRule>
  </conditionalFormatting>
  <conditionalFormatting sqref="E42:V42 E51:V51">
    <cfRule type="expression" dxfId="0" priority="217">
      <formula>#REF!&gt;=TODAY()</formula>
    </cfRule>
  </conditionalFormatting>
  <conditionalFormatting sqref="E42:V42 E51:V51">
    <cfRule type="expression" dxfId="0" priority="218">
      <formula>#REF!&gt;=TODAY()</formula>
    </cfRule>
  </conditionalFormatting>
  <conditionalFormatting sqref="E42:V42 E51:V51">
    <cfRule type="expression" dxfId="0" priority="219">
      <formula>#REF!&gt;=TODAY()</formula>
    </cfRule>
  </conditionalFormatting>
  <conditionalFormatting sqref="E42:V42 E51:V51">
    <cfRule type="expression" dxfId="0" priority="220">
      <formula>#REF!&gt;=TODAY()</formula>
    </cfRule>
  </conditionalFormatting>
  <conditionalFormatting sqref="E42:V42 E51:V51">
    <cfRule type="expression" dxfId="0" priority="221">
      <formula>#REF!&gt;=TODAY()</formula>
    </cfRule>
  </conditionalFormatting>
  <conditionalFormatting sqref="E42:V42 E51:V51">
    <cfRule type="expression" dxfId="0" priority="222">
      <formula>#REF!&gt;=TODAY()</formula>
    </cfRule>
  </conditionalFormatting>
  <conditionalFormatting sqref="E42:V42 E51:V51">
    <cfRule type="expression" dxfId="0" priority="223">
      <formula>#REF!&gt;=TODAY()</formula>
    </cfRule>
  </conditionalFormatting>
  <conditionalFormatting sqref="E42:V42 E51:V51">
    <cfRule type="expression" dxfId="0" priority="224">
      <formula>#REF!&gt;=TODAY()</formula>
    </cfRule>
  </conditionalFormatting>
  <conditionalFormatting sqref="E42:V42 E51:V51">
    <cfRule type="expression" dxfId="0" priority="225">
      <formula>#REF!&gt;=TODAY()</formula>
    </cfRule>
  </conditionalFormatting>
  <conditionalFormatting sqref="E42:V42 E51:V51">
    <cfRule type="expression" dxfId="0" priority="226">
      <formula>#REF!&gt;=TODAY()</formula>
    </cfRule>
  </conditionalFormatting>
  <conditionalFormatting sqref="E42:V42 E51:V51">
    <cfRule type="expression" dxfId="0" priority="227">
      <formula>#REF!&gt;=TODAY()</formula>
    </cfRule>
  </conditionalFormatting>
  <conditionalFormatting sqref="E42:V42 E51:V51">
    <cfRule type="expression" dxfId="0" priority="228">
      <formula>#REF!&gt;=TODAY()</formula>
    </cfRule>
  </conditionalFormatting>
  <conditionalFormatting sqref="E6:V6 S14:V14">
    <cfRule type="expression" dxfId="0" priority="229">
      <formula>#REF!&gt;=TODAY()</formula>
    </cfRule>
  </conditionalFormatting>
  <conditionalFormatting sqref="E6:V6 S14:V14">
    <cfRule type="expression" dxfId="0" priority="230">
      <formula>#REF!&gt;=TODAY()</formula>
    </cfRule>
  </conditionalFormatting>
  <conditionalFormatting sqref="E6:V6 S14:V14">
    <cfRule type="expression" dxfId="0" priority="231">
      <formula>#REF!&gt;=TODAY()</formula>
    </cfRule>
  </conditionalFormatting>
  <conditionalFormatting sqref="E6:V6 S14:V14">
    <cfRule type="expression" dxfId="0" priority="232">
      <formula>#REF!&gt;=TODAY()</formula>
    </cfRule>
  </conditionalFormatting>
  <conditionalFormatting sqref="E6:V6 S14:V14">
    <cfRule type="expression" dxfId="0" priority="233">
      <formula>#REF!&gt;=TODAY()</formula>
    </cfRule>
  </conditionalFormatting>
  <conditionalFormatting sqref="E6:V6 S14:V14">
    <cfRule type="expression" dxfId="0" priority="234">
      <formula>#REF!&gt;=TODAY()</formula>
    </cfRule>
  </conditionalFormatting>
  <conditionalFormatting sqref="E6:V6 S14:V14">
    <cfRule type="expression" dxfId="0" priority="235">
      <formula>#REF!&gt;=TODAY()</formula>
    </cfRule>
  </conditionalFormatting>
  <conditionalFormatting sqref="E6:V6 S14:V14">
    <cfRule type="expression" dxfId="0" priority="236">
      <formula>#REF!&gt;=TODAY()</formula>
    </cfRule>
  </conditionalFormatting>
  <conditionalFormatting sqref="E6:V6 S14:V14">
    <cfRule type="expression" dxfId="0" priority="237">
      <formula>#REF!&gt;=TODAY()</formula>
    </cfRule>
  </conditionalFormatting>
  <conditionalFormatting sqref="E6:V6 S14:V14">
    <cfRule type="expression" dxfId="0" priority="238">
      <formula>#REF!&gt;=TODAY()</formula>
    </cfRule>
  </conditionalFormatting>
  <conditionalFormatting sqref="E6:V6 S14:V14">
    <cfRule type="expression" dxfId="0" priority="239">
      <formula>#REF!&gt;=TODAY()</formula>
    </cfRule>
  </conditionalFormatting>
  <conditionalFormatting sqref="E6:V6 S14:V14">
    <cfRule type="expression" dxfId="0" priority="240">
      <formula>#REF!&gt;=TODAY()</formula>
    </cfRule>
  </conditionalFormatting>
  <conditionalFormatting sqref="E6:V6 S14:V14">
    <cfRule type="expression" dxfId="0" priority="241">
      <formula>#REF!&gt;=TODAY()</formula>
    </cfRule>
  </conditionalFormatting>
  <conditionalFormatting sqref="E6:V6 S14:V14">
    <cfRule type="expression" dxfId="0" priority="242">
      <formula>#REF!&gt;=TODAY()</formula>
    </cfRule>
  </conditionalFormatting>
  <conditionalFormatting sqref="E6:V6 S14:V14">
    <cfRule type="expression" dxfId="0" priority="243">
      <formula>#REF!&gt;=TODAY()</formula>
    </cfRule>
  </conditionalFormatting>
  <conditionalFormatting sqref="E6:V6 S14:V14">
    <cfRule type="expression" dxfId="0" priority="244">
      <formula>#REF!&gt;=TODAY()</formula>
    </cfRule>
  </conditionalFormatting>
  <conditionalFormatting sqref="E38:V38 S41:V42 E42:R42 E45:V45 E51:V51">
    <cfRule type="expression" dxfId="0" priority="245">
      <formula>#REF!&gt;=TODAY()</formula>
    </cfRule>
  </conditionalFormatting>
  <conditionalFormatting sqref="E38:V38 S41:V42 E42:R42 E45:V45 E51:V51">
    <cfRule type="expression" dxfId="0" priority="246">
      <formula>#REF!&gt;=TODAY()</formula>
    </cfRule>
  </conditionalFormatting>
  <conditionalFormatting sqref="E38:V38 S41:V42 E42:R42 E45:V45 E51:V51">
    <cfRule type="expression" dxfId="0" priority="247">
      <formula>#REF!&gt;=TODAY()</formula>
    </cfRule>
  </conditionalFormatting>
  <conditionalFormatting sqref="E38:V38 S41:V42 E42:R42 E45:V45 E51:V51">
    <cfRule type="expression" dxfId="0" priority="248">
      <formula>#REF!&gt;=TODAY()</formula>
    </cfRule>
  </conditionalFormatting>
  <conditionalFormatting sqref="E38:V38 S41:V42 E42:R42 E45:V45 E51:V51">
    <cfRule type="expression" dxfId="0" priority="249">
      <formula>#REF!&gt;=TODAY()</formula>
    </cfRule>
  </conditionalFormatting>
  <conditionalFormatting sqref="E38:V38 S41:V42 E42:R42 E45:V45 E51:V51">
    <cfRule type="expression" dxfId="0" priority="250">
      <formula>#REF!&gt;=TODAY()</formula>
    </cfRule>
  </conditionalFormatting>
  <conditionalFormatting sqref="E38:V38 S41:V42 E42:R42 E45:V45 E51:V51">
    <cfRule type="expression" dxfId="0" priority="251">
      <formula>#REF!&gt;=TODAY()</formula>
    </cfRule>
  </conditionalFormatting>
  <conditionalFormatting sqref="E38:V38 S41:V42 E42:R42 E45:V45 E51:V51">
    <cfRule type="expression" dxfId="0" priority="252">
      <formula>#REF!&gt;=TODAY()</formula>
    </cfRule>
  </conditionalFormatting>
  <conditionalFormatting sqref="E38:V38 S41:V42 E42:R42 E45:V45 E51:V51">
    <cfRule type="expression" dxfId="0" priority="253">
      <formula>#REF!&gt;=TODAY()</formula>
    </cfRule>
  </conditionalFormatting>
  <conditionalFormatting sqref="E38:V38 S41:V42 E42:R42 E45:V45 E51:V51">
    <cfRule type="expression" dxfId="0" priority="254">
      <formula>#REF!&gt;=TODAY()</formula>
    </cfRule>
  </conditionalFormatting>
  <conditionalFormatting sqref="E38:V38 S41:V42 E42:R42 E45:V45 E51:V51">
    <cfRule type="expression" dxfId="0" priority="255">
      <formula>#REF!&gt;=TODAY()</formula>
    </cfRule>
  </conditionalFormatting>
  <conditionalFormatting sqref="E38:V38 S41:V42 E42:R42 E45:V45 E51:V51">
    <cfRule type="expression" dxfId="0" priority="256">
      <formula>#REF!&gt;=TODAY()</formula>
    </cfRule>
  </conditionalFormatting>
  <conditionalFormatting sqref="E38:V38 S41:V42 E42:R42 E45:V45 E51:V51">
    <cfRule type="expression" dxfId="0" priority="257">
      <formula>#REF!&gt;=TODAY()</formula>
    </cfRule>
  </conditionalFormatting>
  <conditionalFormatting sqref="E38:V38 S41:V42 E42:R42 E45:V45 E51:V51">
    <cfRule type="expression" dxfId="0" priority="258">
      <formula>#REF!&gt;=TODAY()</formula>
    </cfRule>
  </conditionalFormatting>
  <conditionalFormatting sqref="E38:V38 S41:V42 E42:R42 E45:V45 E51:V51">
    <cfRule type="expression" dxfId="0" priority="259">
      <formula>#REF!&gt;=TODAY()</formula>
    </cfRule>
  </conditionalFormatting>
  <conditionalFormatting sqref="E38:V38 S41:V42 E42:R42 E45:V45 E51:V51">
    <cfRule type="expression" dxfId="0" priority="260">
      <formula>#REF!&gt;=TODAY()</formula>
    </cfRule>
  </conditionalFormatting>
  <conditionalFormatting sqref="E38:V38 S41:V42 E42:R42 E45:V45 E51:V51">
    <cfRule type="expression" dxfId="0" priority="261">
      <formula>#REF!&gt;=TODAY()</formula>
    </cfRule>
  </conditionalFormatting>
  <conditionalFormatting sqref="E38:V38 S41:V42 E42:R42 E45:V45 E51:V51">
    <cfRule type="expression" dxfId="0" priority="262">
      <formula>#REF!&gt;=TODAY()</formula>
    </cfRule>
  </conditionalFormatting>
  <conditionalFormatting sqref="E38:V38 S41:V42 E42:R42 E45:V45 E51:V51">
    <cfRule type="expression" dxfId="0" priority="263">
      <formula>#REF!&gt;=TODAY()</formula>
    </cfRule>
  </conditionalFormatting>
  <conditionalFormatting sqref="E38:V38 S41:V42 E42:R42 E45:V45 E51:V51">
    <cfRule type="expression" dxfId="0" priority="264">
      <formula>#REF!&gt;=TODAY()</formula>
    </cfRule>
  </conditionalFormatting>
  <conditionalFormatting sqref="E38:V38 S41:V42 E42:R42 E45:V45 E51:V51">
    <cfRule type="expression" dxfId="0" priority="265">
      <formula>#REF!&gt;=TODAY()</formula>
    </cfRule>
  </conditionalFormatting>
  <conditionalFormatting sqref="E38:V38 S41:V42 E42:R42 E45:V45 E51:V51">
    <cfRule type="expression" dxfId="0" priority="266">
      <formula>#REF!&gt;=TODAY()</formula>
    </cfRule>
  </conditionalFormatting>
  <conditionalFormatting sqref="E38:V38 S41:V42 E42:R42 E45:V45 E51:V51">
    <cfRule type="expression" dxfId="0" priority="267">
      <formula>#REF!&gt;=TODAY()</formula>
    </cfRule>
  </conditionalFormatting>
  <conditionalFormatting sqref="E38:V38 S41:V42 E42:R42 E45:V45 E51:V51">
    <cfRule type="expression" dxfId="0" priority="268">
      <formula>#REF!&gt;=TODAY()</formula>
    </cfRule>
  </conditionalFormatting>
  <conditionalFormatting sqref="E38:V38 S41:V42 E42:R42 E45:V45 E51:V51">
    <cfRule type="expression" dxfId="0" priority="269">
      <formula>#REF!&gt;=TODAY()</formula>
    </cfRule>
  </conditionalFormatting>
  <conditionalFormatting sqref="E38:V38 S41:V42 E42:R42 E45:V45 E51:V51">
    <cfRule type="expression" dxfId="0" priority="270">
      <formula>#REF!&gt;=TODAY()</formula>
    </cfRule>
  </conditionalFormatting>
  <conditionalFormatting sqref="E38:V38 S41:V42 E42:R42 E45:V45 E51:V51">
    <cfRule type="expression" dxfId="0" priority="271">
      <formula>#REF!&gt;=TODAY()</formula>
    </cfRule>
  </conditionalFormatting>
  <conditionalFormatting sqref="E38:V38 S41:V42 E42:R42 E45:V45 E51:V51">
    <cfRule type="expression" dxfId="0" priority="272">
      <formula>#REF!&gt;=TODAY()</formula>
    </cfRule>
  </conditionalFormatting>
  <conditionalFormatting sqref="E38:V38 S41:V42 E42:R42 E45:V45 E51:V51">
    <cfRule type="expression" dxfId="0" priority="273">
      <formula>#REF!&gt;=TODAY()</formula>
    </cfRule>
  </conditionalFormatting>
  <conditionalFormatting sqref="E38:V38 S41:V42 E42:R42 E45:V45 E51:V51">
    <cfRule type="expression" dxfId="0" priority="274">
      <formula>#REF!&gt;=TODAY()</formula>
    </cfRule>
  </conditionalFormatting>
  <conditionalFormatting sqref="E38:V38 S41:V42 E42:R42 E45:V45 E51:V51">
    <cfRule type="expression" dxfId="0" priority="275">
      <formula>#REF!&gt;=TODAY()</formula>
    </cfRule>
  </conditionalFormatting>
  <conditionalFormatting sqref="E38:V38 S41:V42 E42:R42 E45:V45 E51:V51">
    <cfRule type="expression" dxfId="0" priority="276">
      <formula>#REF!&gt;=TODAY()</formula>
    </cfRule>
  </conditionalFormatting>
  <conditionalFormatting sqref="E38:V38 S41:V42 E42:R42 E45:V45 E51:V51">
    <cfRule type="expression" dxfId="0" priority="277">
      <formula>#REF!&gt;=TODAY()</formula>
    </cfRule>
  </conditionalFormatting>
  <conditionalFormatting sqref="E38:V38 S41:V42 E42:R42 E45:V45 E51:V51">
    <cfRule type="expression" dxfId="0" priority="278">
      <formula>#REF!&gt;=TODAY()</formula>
    </cfRule>
  </conditionalFormatting>
  <conditionalFormatting sqref="E38:V38 S41:V42 E42:R42 E45:V45 E51:V51">
    <cfRule type="expression" dxfId="0" priority="279">
      <formula>#REF!&gt;=TODAY()</formula>
    </cfRule>
  </conditionalFormatting>
  <conditionalFormatting sqref="E38:V38 S41:V42 E42:R42 E45:V45 E51:V51">
    <cfRule type="expression" dxfId="0" priority="280">
      <formula>#REF!&gt;=TODAY()</formula>
    </cfRule>
  </conditionalFormatting>
  <conditionalFormatting sqref="E38:V38 S41:V42 E42:R42 E45:V45 E51:V51">
    <cfRule type="expression" dxfId="0" priority="281">
      <formula>#REF!&gt;=TODAY()</formula>
    </cfRule>
  </conditionalFormatting>
  <conditionalFormatting sqref="E38:V38 S41:V42 E42:R42 E45:V45 E51:V51">
    <cfRule type="expression" dxfId="0" priority="282">
      <formula>#REF!&gt;=TODAY()</formula>
    </cfRule>
  </conditionalFormatting>
  <conditionalFormatting sqref="E42:V42 E45:V45 E51:V51">
    <cfRule type="expression" dxfId="0" priority="283">
      <formula>#REF!&gt;=TODAY()</formula>
    </cfRule>
  </conditionalFormatting>
  <conditionalFormatting sqref="E42:V42 E45:V45 E51:V51">
    <cfRule type="expression" dxfId="0" priority="284">
      <formula>#REF!&gt;=TODAY()</formula>
    </cfRule>
  </conditionalFormatting>
  <conditionalFormatting sqref="E42:V42 E45:V45 E51:V51">
    <cfRule type="expression" dxfId="0" priority="285">
      <formula>#REF!&gt;=TODAY()</formula>
    </cfRule>
  </conditionalFormatting>
  <conditionalFormatting sqref="E42:V42 E45:V45 E51:V51">
    <cfRule type="expression" dxfId="0" priority="286">
      <formula>#REF!&gt;=TODAY()</formula>
    </cfRule>
  </conditionalFormatting>
  <conditionalFormatting sqref="E42:V42 E45:V45 E51:V51">
    <cfRule type="expression" dxfId="0" priority="287">
      <formula>#REF!&gt;=TODAY()</formula>
    </cfRule>
  </conditionalFormatting>
  <conditionalFormatting sqref="E42:V42 E45:V45 E51:V51">
    <cfRule type="expression" dxfId="0" priority="288">
      <formula>#REF!&gt;=TODAY()</formula>
    </cfRule>
  </conditionalFormatting>
  <conditionalFormatting sqref="E42:V42 E45:V45 E51:V51">
    <cfRule type="expression" dxfId="0" priority="289">
      <formula>#REF!&gt;=TODAY()</formula>
    </cfRule>
  </conditionalFormatting>
  <conditionalFormatting sqref="E42:V42 E45:V45 E51:V51">
    <cfRule type="expression" dxfId="0" priority="290">
      <formula>#REF!&gt;=TODAY()</formula>
    </cfRule>
  </conditionalFormatting>
  <conditionalFormatting sqref="E42:V42 E45:V45 E51:V51">
    <cfRule type="expression" dxfId="0" priority="291">
      <formula>#REF!&gt;=TODAY()</formula>
    </cfRule>
  </conditionalFormatting>
  <conditionalFormatting sqref="E42:V42 E45:V45 E51:V51">
    <cfRule type="expression" dxfId="0" priority="292">
      <formula>#REF!&gt;=TODAY()</formula>
    </cfRule>
  </conditionalFormatting>
  <conditionalFormatting sqref="E42:V42 E45:V45 E51:V51">
    <cfRule type="expression" dxfId="0" priority="293">
      <formula>#REF!&gt;=TODAY()</formula>
    </cfRule>
  </conditionalFormatting>
  <conditionalFormatting sqref="E42:V42 E45:V45 E51:V51">
    <cfRule type="expression" dxfId="0" priority="294">
      <formula>#REF!&gt;=TODAY()</formula>
    </cfRule>
  </conditionalFormatting>
  <conditionalFormatting sqref="E42:V42 E45:V45 E51:V51">
    <cfRule type="expression" dxfId="0" priority="295">
      <formula>#REF!&gt;=TODAY()</formula>
    </cfRule>
  </conditionalFormatting>
  <conditionalFormatting sqref="E42:V42 E45:V45 E51:V51">
    <cfRule type="expression" dxfId="0" priority="296">
      <formula>#REF!&gt;=TODAY()</formula>
    </cfRule>
  </conditionalFormatting>
  <conditionalFormatting sqref="E42:V42 E45:V45 E51:V51">
    <cfRule type="expression" dxfId="0" priority="297">
      <formula>#REF!&gt;=TODAY()</formula>
    </cfRule>
  </conditionalFormatting>
  <conditionalFormatting sqref="E42:V42 E45:V45 E51:V51">
    <cfRule type="expression" dxfId="0" priority="298">
      <formula>#REF!&gt;=TODAY()</formula>
    </cfRule>
  </conditionalFormatting>
  <conditionalFormatting sqref="E42:V42 E45:V45 E51:V51">
    <cfRule type="expression" dxfId="0" priority="299">
      <formula>#REF!&gt;=TODAY()</formula>
    </cfRule>
  </conditionalFormatting>
  <conditionalFormatting sqref="E42:V42 E45:V45 E51:V51">
    <cfRule type="expression" dxfId="0" priority="300">
      <formula>#REF!&gt;=TODAY()</formula>
    </cfRule>
  </conditionalFormatting>
  <conditionalFormatting sqref="E42:V42 E45:V45 E51:V51">
    <cfRule type="expression" dxfId="0" priority="301">
      <formula>#REF!&gt;=TODAY()</formula>
    </cfRule>
  </conditionalFormatting>
  <conditionalFormatting sqref="E42:V42 E45:V45 E51:V51">
    <cfRule type="expression" dxfId="0" priority="302">
      <formula>#REF!&gt;=TODAY()</formula>
    </cfRule>
  </conditionalFormatting>
  <conditionalFormatting sqref="E42:V42 E45:V45 E51:V51">
    <cfRule type="expression" dxfId="0" priority="303">
      <formula>#REF!&gt;=TODAY()</formula>
    </cfRule>
  </conditionalFormatting>
  <conditionalFormatting sqref="E42:V42 E45:V45 E51:V51">
    <cfRule type="expression" dxfId="0" priority="304">
      <formula>#REF!&gt;=TODAY()</formula>
    </cfRule>
  </conditionalFormatting>
  <conditionalFormatting sqref="E42:V42 E45:V45 E51:V51">
    <cfRule type="expression" dxfId="0" priority="305">
      <formula>#REF!&gt;=TODAY()</formula>
    </cfRule>
  </conditionalFormatting>
  <conditionalFormatting sqref="E42:V42 E45:V45 E51:V51">
    <cfRule type="expression" dxfId="0" priority="306">
      <formula>#REF!&gt;=TODAY()</formula>
    </cfRule>
  </conditionalFormatting>
  <conditionalFormatting sqref="E42:V42 E45:V45 E51:V51">
    <cfRule type="expression" dxfId="0" priority="307">
      <formula>#REF!&gt;=TODAY()</formula>
    </cfRule>
  </conditionalFormatting>
  <conditionalFormatting sqref="E42:V42 E45:V45 E51:V51">
    <cfRule type="expression" dxfId="0" priority="308">
      <formula>#REF!&gt;=TODAY()</formula>
    </cfRule>
  </conditionalFormatting>
  <conditionalFormatting sqref="E42:V42 E45:V45 E51:V51">
    <cfRule type="expression" dxfId="0" priority="309">
      <formula>#REF!&gt;=TODAY()</formula>
    </cfRule>
  </conditionalFormatting>
  <conditionalFormatting sqref="E42:V42 E45:V45 E51:V51">
    <cfRule type="expression" dxfId="0" priority="310">
      <formula>#REF!&gt;=TODAY()</formula>
    </cfRule>
  </conditionalFormatting>
  <conditionalFormatting sqref="E42:V42 E45:V45 E51:V51">
    <cfRule type="expression" dxfId="0" priority="311">
      <formula>#REF!&gt;=TODAY()</formula>
    </cfRule>
  </conditionalFormatting>
  <conditionalFormatting sqref="E42:V42 E45:V45 E51:V51">
    <cfRule type="expression" dxfId="0" priority="312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1.43"/>
    <col customWidth="1" min="2" max="2" width="39.57"/>
    <col customWidth="1" min="3" max="8" width="9.71"/>
    <col customWidth="1" min="9" max="9" width="1.86"/>
    <col customWidth="1" min="10" max="10" width="9.14"/>
    <col customWidth="1" min="11" max="11" width="10.86"/>
    <col customWidth="1" min="12" max="12" width="23.71"/>
    <col customWidth="1" min="13" max="52" width="17.29"/>
  </cols>
  <sheetData>
    <row r="1" ht="13.5" customHeight="1">
      <c r="A1" s="221"/>
      <c r="B1" s="222"/>
      <c r="C1" s="222"/>
      <c r="D1" s="222"/>
      <c r="E1" s="222"/>
      <c r="F1" s="222"/>
      <c r="G1" s="222"/>
      <c r="H1" s="222"/>
      <c r="I1" s="223"/>
      <c r="J1" s="224"/>
      <c r="K1" s="225"/>
      <c r="L1" s="226"/>
      <c r="M1" s="226"/>
      <c r="N1" s="227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</row>
    <row r="2" ht="15.0" customHeight="1">
      <c r="A2" s="228"/>
      <c r="B2" s="229" t="s">
        <v>0</v>
      </c>
      <c r="H2" s="230"/>
      <c r="I2" s="228"/>
      <c r="J2" s="228"/>
      <c r="K2" s="231"/>
      <c r="L2" s="193"/>
      <c r="M2" s="193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</row>
    <row r="3" ht="15.0" customHeight="1">
      <c r="A3" s="228"/>
      <c r="B3" s="232"/>
      <c r="H3" s="230"/>
      <c r="I3" s="228"/>
      <c r="J3" s="228"/>
      <c r="K3" s="231"/>
      <c r="L3" s="193"/>
      <c r="M3" s="193"/>
      <c r="N3" s="5"/>
      <c r="O3" s="5"/>
      <c r="P3" s="5"/>
      <c r="Q3" s="5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</row>
    <row r="4" ht="15.0" customHeight="1">
      <c r="A4" s="228"/>
      <c r="B4" s="234"/>
      <c r="C4" s="235"/>
      <c r="D4" s="235"/>
      <c r="E4" s="235"/>
      <c r="F4" s="235"/>
      <c r="G4" s="235"/>
      <c r="H4" s="236"/>
      <c r="I4" s="228"/>
      <c r="J4" s="228"/>
      <c r="K4" s="231"/>
      <c r="L4" s="193"/>
      <c r="M4" s="193"/>
      <c r="N4" s="5"/>
      <c r="O4" s="5"/>
      <c r="P4" s="5"/>
      <c r="Q4" s="5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233"/>
      <c r="AK4" s="233"/>
      <c r="AL4" s="233"/>
      <c r="AM4" s="233"/>
      <c r="AN4" s="233"/>
      <c r="AO4" s="233"/>
      <c r="AP4" s="233"/>
      <c r="AQ4" s="233"/>
      <c r="AR4" s="233"/>
      <c r="AS4" s="233"/>
      <c r="AT4" s="233"/>
      <c r="AU4" s="233"/>
      <c r="AV4" s="233"/>
      <c r="AW4" s="233"/>
      <c r="AX4" s="233"/>
      <c r="AY4" s="233"/>
      <c r="AZ4" s="233"/>
    </row>
    <row r="5" ht="15.75" customHeight="1">
      <c r="A5" s="19">
        <v>1.0</v>
      </c>
      <c r="B5" s="237" t="s">
        <v>9</v>
      </c>
      <c r="C5" s="238">
        <f>DATE($K$5,$K$6,1)</f>
        <v>45505</v>
      </c>
      <c r="D5" s="238">
        <f>DATE($K$5-1,$K$6,1)</f>
        <v>45139</v>
      </c>
      <c r="E5" s="239" t="s">
        <v>136</v>
      </c>
      <c r="F5" s="240" t="str">
        <f>CONCATENATE($K$6,"M",RIGHT($K$5,2))</f>
        <v>8M24</v>
      </c>
      <c r="G5" s="240" t="str">
        <f>CONCATENATE($K$6,"M",RIGHT($K$5,2)-1)</f>
        <v>8M23</v>
      </c>
      <c r="H5" s="240" t="s">
        <v>136</v>
      </c>
      <c r="I5" s="228"/>
      <c r="J5" s="241" t="s">
        <v>137</v>
      </c>
      <c r="K5" s="242">
        <v>2024.0</v>
      </c>
      <c r="L5" s="243" t="s">
        <v>138</v>
      </c>
      <c r="M5" s="193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</row>
    <row r="6" ht="15.75" customHeight="1">
      <c r="A6" s="19">
        <f t="shared" ref="A6:A53" si="1">A5+1</f>
        <v>2</v>
      </c>
      <c r="B6" s="244" t="s">
        <v>10</v>
      </c>
      <c r="C6" s="245"/>
      <c r="D6" s="245"/>
      <c r="E6" s="246"/>
      <c r="F6" s="245"/>
      <c r="G6" s="245"/>
      <c r="H6" s="245"/>
      <c r="I6" s="228"/>
      <c r="J6" s="241" t="s">
        <v>139</v>
      </c>
      <c r="K6" s="242">
        <v>8.0</v>
      </c>
      <c r="L6" s="243" t="s">
        <v>140</v>
      </c>
      <c r="M6" s="193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</row>
    <row r="7" ht="15.75" customHeight="1">
      <c r="A7" s="19">
        <f t="shared" si="1"/>
        <v>3</v>
      </c>
      <c r="B7" s="247" t="s">
        <v>11</v>
      </c>
      <c r="C7" s="248">
        <f>HLOOKUP(C$5,Month!$5:$53,Month!$A7,FALSE)</f>
        <v>27.88</v>
      </c>
      <c r="D7" s="248">
        <f>HLOOKUP(D$5,Month!$5:$53,Month!$A7,FALSE)</f>
        <v>30.796</v>
      </c>
      <c r="E7" s="248">
        <f t="shared" ref="E7:E14" si="2">((C7/D7)-1)*100</f>
        <v>-9.468762177</v>
      </c>
      <c r="F7" s="248">
        <f>HLOOKUP(F$5,YTD!$5:$53,YTD!$A7,FALSE)</f>
        <v>226.182</v>
      </c>
      <c r="G7" s="248">
        <f>HLOOKUP(G$5,YTD!$5:$53,YTD!$A7,FALSE)</f>
        <v>206.507</v>
      </c>
      <c r="H7" s="248">
        <f t="shared" ref="H7:H14" si="3">((F7/G7)-1)*100</f>
        <v>9.527522069</v>
      </c>
      <c r="I7" s="228"/>
      <c r="J7" s="249">
        <f t="shared" ref="J7:J14" si="4">C7-D7</f>
        <v>-2.916</v>
      </c>
      <c r="K7" s="249">
        <f t="shared" ref="K7:K14" si="5">F7-G7</f>
        <v>19.675</v>
      </c>
      <c r="L7" s="193"/>
      <c r="M7" s="193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</row>
    <row r="8" ht="15.75" customHeight="1">
      <c r="A8" s="19">
        <f t="shared" si="1"/>
        <v>4</v>
      </c>
      <c r="B8" s="250" t="s">
        <v>12</v>
      </c>
      <c r="C8" s="251">
        <f>HLOOKUP(C$5,Month!$5:$53,Month!$A8,FALSE)</f>
        <v>17.827</v>
      </c>
      <c r="D8" s="251">
        <f>HLOOKUP(D$5,Month!$5:$53,Month!$A8,FALSE)</f>
        <v>20.477</v>
      </c>
      <c r="E8" s="251">
        <f t="shared" si="2"/>
        <v>-12.94134883</v>
      </c>
      <c r="F8" s="251">
        <f>HLOOKUP(F$5,YTD!$5:$53,YTD!$A8,FALSE)</f>
        <v>147.547</v>
      </c>
      <c r="G8" s="251">
        <f>HLOOKUP(G$5,YTD!$5:$53,YTD!$A8,FALSE)</f>
        <v>135.78</v>
      </c>
      <c r="H8" s="251">
        <f t="shared" si="3"/>
        <v>8.666224775</v>
      </c>
      <c r="I8" s="228"/>
      <c r="J8" s="249">
        <f t="shared" si="4"/>
        <v>-2.65</v>
      </c>
      <c r="K8" s="249">
        <f t="shared" si="5"/>
        <v>11.767</v>
      </c>
      <c r="L8" s="193"/>
      <c r="M8" s="193"/>
      <c r="N8" s="193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</row>
    <row r="9" ht="15.75" customHeight="1">
      <c r="A9" s="19">
        <f t="shared" si="1"/>
        <v>5</v>
      </c>
      <c r="B9" s="250" t="s">
        <v>13</v>
      </c>
      <c r="C9" s="251">
        <f>HLOOKUP(C$5,Month!$5:$53,Month!$A9,FALSE)</f>
        <v>5.65</v>
      </c>
      <c r="D9" s="251">
        <f>HLOOKUP(D$5,Month!$5:$53,Month!$A9,FALSE)</f>
        <v>5.347</v>
      </c>
      <c r="E9" s="251">
        <f t="shared" si="2"/>
        <v>5.666729007</v>
      </c>
      <c r="F9" s="251">
        <f>HLOOKUP(F$5,YTD!$5:$53,YTD!$A9,FALSE)</f>
        <v>46.013</v>
      </c>
      <c r="G9" s="251">
        <f>HLOOKUP(G$5,YTD!$5:$53,YTD!$A9,FALSE)</f>
        <v>40.12</v>
      </c>
      <c r="H9" s="251">
        <f t="shared" si="3"/>
        <v>14.6884347</v>
      </c>
      <c r="I9" s="228"/>
      <c r="J9" s="249">
        <f t="shared" si="4"/>
        <v>0.303</v>
      </c>
      <c r="K9" s="249">
        <f t="shared" si="5"/>
        <v>5.893</v>
      </c>
      <c r="L9" s="193"/>
      <c r="M9" s="193"/>
      <c r="N9" s="193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</row>
    <row r="10" ht="15.75" customHeight="1">
      <c r="A10" s="19">
        <f t="shared" si="1"/>
        <v>6</v>
      </c>
      <c r="B10" s="250" t="s">
        <v>14</v>
      </c>
      <c r="C10" s="251">
        <f>HLOOKUP(C$5,Month!$5:$53,Month!$A10,FALSE)</f>
        <v>4.403</v>
      </c>
      <c r="D10" s="251">
        <f>HLOOKUP(D$5,Month!$5:$53,Month!$A10,FALSE)</f>
        <v>4.972</v>
      </c>
      <c r="E10" s="251">
        <f t="shared" si="2"/>
        <v>-11.44408689</v>
      </c>
      <c r="F10" s="251">
        <f>HLOOKUP(F$5,YTD!$5:$53,YTD!$A10,FALSE)</f>
        <v>32.622</v>
      </c>
      <c r="G10" s="251">
        <f>HLOOKUP(G$5,YTD!$5:$53,YTD!$A10,FALSE)</f>
        <v>30.607</v>
      </c>
      <c r="H10" s="251">
        <f t="shared" si="3"/>
        <v>6.5834613</v>
      </c>
      <c r="I10" s="228"/>
      <c r="J10" s="249">
        <f t="shared" si="4"/>
        <v>-0.569</v>
      </c>
      <c r="K10" s="249">
        <f t="shared" si="5"/>
        <v>2.015</v>
      </c>
      <c r="L10" s="193"/>
      <c r="M10" s="193"/>
      <c r="N10" s="193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</row>
    <row r="11" ht="15.75" customHeight="1">
      <c r="A11" s="19">
        <f t="shared" si="1"/>
        <v>7</v>
      </c>
      <c r="B11" s="247" t="s">
        <v>15</v>
      </c>
      <c r="C11" s="248">
        <f>HLOOKUP(C$5,Month!$5:$53,Month!$A11,FALSE)</f>
        <v>2.636</v>
      </c>
      <c r="D11" s="248">
        <f>HLOOKUP(D$5,Month!$5:$53,Month!$A11,FALSE)</f>
        <v>2.667</v>
      </c>
      <c r="E11" s="248">
        <f t="shared" si="2"/>
        <v>-1.162354706</v>
      </c>
      <c r="F11" s="248">
        <f>HLOOKUP(F$5,YTD!$5:$53,YTD!$A11,FALSE)</f>
        <v>17.121</v>
      </c>
      <c r="G11" s="248">
        <f>HLOOKUP(G$5,YTD!$5:$53,YTD!$A11,FALSE)</f>
        <v>18.025</v>
      </c>
      <c r="H11" s="248">
        <f t="shared" si="3"/>
        <v>-5.015256588</v>
      </c>
      <c r="I11" s="228"/>
      <c r="J11" s="249">
        <f t="shared" si="4"/>
        <v>-0.031</v>
      </c>
      <c r="K11" s="249">
        <f t="shared" si="5"/>
        <v>-0.904</v>
      </c>
      <c r="L11" s="193"/>
      <c r="M11" s="193"/>
      <c r="N11" s="193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ht="15.75" customHeight="1">
      <c r="A12" s="19">
        <f t="shared" si="1"/>
        <v>8</v>
      </c>
      <c r="B12" s="247" t="s">
        <v>16</v>
      </c>
      <c r="C12" s="248">
        <f>HLOOKUP(C$5,Month!$5:$53,Month!$A12,FALSE)</f>
        <v>21.828</v>
      </c>
      <c r="D12" s="248">
        <f>HLOOKUP(D$5,Month!$5:$53,Month!$A12,FALSE)</f>
        <v>6.885</v>
      </c>
      <c r="E12" s="248">
        <f t="shared" si="2"/>
        <v>217.037037</v>
      </c>
      <c r="F12" s="248">
        <f>HLOOKUP(F$5,YTD!$5:$53,YTD!$A12,FALSE)</f>
        <v>127.429</v>
      </c>
      <c r="G12" s="248">
        <f>HLOOKUP(G$5,YTD!$5:$53,YTD!$A12,FALSE)</f>
        <v>37.434</v>
      </c>
      <c r="H12" s="248">
        <f t="shared" si="3"/>
        <v>240.4097879</v>
      </c>
      <c r="I12" s="228"/>
      <c r="J12" s="249">
        <f t="shared" si="4"/>
        <v>14.943</v>
      </c>
      <c r="K12" s="249">
        <f t="shared" si="5"/>
        <v>89.995</v>
      </c>
      <c r="L12" s="193"/>
      <c r="M12" s="193"/>
      <c r="N12" s="193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ht="15.75" customHeight="1">
      <c r="A13" s="19">
        <f t="shared" si="1"/>
        <v>9</v>
      </c>
      <c r="B13" s="247" t="s">
        <v>17</v>
      </c>
      <c r="C13" s="248">
        <f>HLOOKUP(C$5,Month!$5:$53,Month!$A13,FALSE)</f>
        <v>25.578</v>
      </c>
      <c r="D13" s="248">
        <f>HLOOKUP(D$5,Month!$5:$53,Month!$A13,FALSE)</f>
        <v>25.901</v>
      </c>
      <c r="E13" s="248">
        <f t="shared" si="2"/>
        <v>-1.247056098</v>
      </c>
      <c r="F13" s="248">
        <f>HLOOKUP(F$5,YTD!$5:$53,YTD!$A13,FALSE)</f>
        <v>165.852</v>
      </c>
      <c r="G13" s="248">
        <f>HLOOKUP(G$5,YTD!$5:$53,YTD!$A13,FALSE)</f>
        <v>159.478</v>
      </c>
      <c r="H13" s="248">
        <f t="shared" si="3"/>
        <v>3.996789526</v>
      </c>
      <c r="I13" s="228"/>
      <c r="J13" s="249">
        <f t="shared" si="4"/>
        <v>-0.323</v>
      </c>
      <c r="K13" s="249">
        <f t="shared" si="5"/>
        <v>6.374</v>
      </c>
      <c r="L13" s="193"/>
      <c r="M13" s="193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ht="15.75" customHeight="1">
      <c r="A14" s="19">
        <f t="shared" si="1"/>
        <v>10</v>
      </c>
      <c r="B14" s="252" t="s">
        <v>141</v>
      </c>
      <c r="C14" s="253">
        <f>HLOOKUP(C$5,Month!$5:$53,Month!$A14,FALSE)</f>
        <v>77.922</v>
      </c>
      <c r="D14" s="253">
        <f>HLOOKUP(D$5,Month!$5:$53,Month!$A14,FALSE)</f>
        <v>66.249</v>
      </c>
      <c r="E14" s="253">
        <f t="shared" si="2"/>
        <v>17.6198886</v>
      </c>
      <c r="F14" s="253">
        <f>HLOOKUP(F$5,YTD!$5:$53,YTD!$A14,FALSE)</f>
        <v>536.584</v>
      </c>
      <c r="G14" s="253">
        <f>HLOOKUP(G$5,YTD!$5:$53,YTD!$A14,FALSE)</f>
        <v>421.444</v>
      </c>
      <c r="H14" s="253">
        <f t="shared" si="3"/>
        <v>27.32035573</v>
      </c>
      <c r="I14" s="228"/>
      <c r="J14" s="249">
        <f t="shared" si="4"/>
        <v>11.673</v>
      </c>
      <c r="K14" s="249">
        <f t="shared" si="5"/>
        <v>115.14</v>
      </c>
      <c r="L14" s="193"/>
      <c r="M14" s="193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ht="4.5" customHeight="1">
      <c r="A15" s="19">
        <f t="shared" si="1"/>
        <v>11</v>
      </c>
      <c r="B15" s="254"/>
      <c r="C15" s="255"/>
      <c r="D15" s="255"/>
      <c r="E15" s="255"/>
      <c r="F15" s="255"/>
      <c r="G15" s="255"/>
      <c r="H15" s="255"/>
      <c r="I15" s="228"/>
      <c r="J15" s="249"/>
      <c r="L15" s="193"/>
      <c r="M15" s="193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ht="15.75" customHeight="1">
      <c r="A16" s="19">
        <f t="shared" si="1"/>
        <v>12</v>
      </c>
      <c r="B16" s="244" t="s">
        <v>19</v>
      </c>
      <c r="C16" s="256"/>
      <c r="D16" s="256"/>
      <c r="E16" s="257"/>
      <c r="F16" s="256"/>
      <c r="G16" s="256"/>
      <c r="H16" s="256"/>
      <c r="I16" s="228"/>
      <c r="J16" s="249"/>
      <c r="L16" s="193"/>
      <c r="M16" s="193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ht="15.75" customHeight="1">
      <c r="A17" s="19">
        <f t="shared" si="1"/>
        <v>13</v>
      </c>
      <c r="B17" s="247" t="s">
        <v>11</v>
      </c>
      <c r="C17" s="248">
        <f>HLOOKUP(C$5,Month!$5:$53,Month!$A17,FALSE)</f>
        <v>25.104</v>
      </c>
      <c r="D17" s="248">
        <f>HLOOKUP(D$5,Month!$5:$53,Month!$A17,FALSE)</f>
        <v>21.518</v>
      </c>
      <c r="E17" s="248">
        <f t="shared" ref="E17:E23" si="6">((C17/D17)-1)*100</f>
        <v>16.66511758</v>
      </c>
      <c r="F17" s="248">
        <f>HLOOKUP(F$5,YTD!$5:$53,YTD!$A17,FALSE)</f>
        <v>180.572</v>
      </c>
      <c r="G17" s="248">
        <f>HLOOKUP(G$5,YTD!$5:$53,YTD!$A17,FALSE)</f>
        <v>157.754</v>
      </c>
      <c r="H17" s="248">
        <f t="shared" ref="H17:H23" si="7">((F17/G17)-1)*100</f>
        <v>14.46429251</v>
      </c>
      <c r="I17" s="228"/>
      <c r="J17" s="249">
        <f t="shared" ref="J17:J23" si="8">C17-D17</f>
        <v>3.586</v>
      </c>
      <c r="K17" s="249">
        <f t="shared" ref="K17:K23" si="9">F17-G17</f>
        <v>22.818</v>
      </c>
      <c r="L17" s="193"/>
      <c r="M17" s="193"/>
      <c r="N17" s="193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ht="15.75" customHeight="1">
      <c r="A18" s="19">
        <f t="shared" si="1"/>
        <v>14</v>
      </c>
      <c r="B18" s="250" t="s">
        <v>12</v>
      </c>
      <c r="C18" s="251">
        <f>HLOOKUP(C$5,Month!$5:$53,Month!$A18,FALSE)</f>
        <v>8.824</v>
      </c>
      <c r="D18" s="251">
        <f>HLOOKUP(D$5,Month!$5:$53,Month!$A18,FALSE)</f>
        <v>6.988</v>
      </c>
      <c r="E18" s="251">
        <f t="shared" si="6"/>
        <v>26.27361191</v>
      </c>
      <c r="F18" s="251">
        <f>HLOOKUP(F$5,YTD!$5:$53,YTD!$A18,FALSE)</f>
        <v>64.479</v>
      </c>
      <c r="G18" s="251">
        <f>HLOOKUP(G$5,YTD!$5:$53,YTD!$A18,FALSE)</f>
        <v>57.181</v>
      </c>
      <c r="H18" s="251">
        <f t="shared" si="7"/>
        <v>12.76298071</v>
      </c>
      <c r="I18" s="227"/>
      <c r="J18" s="249">
        <f t="shared" si="8"/>
        <v>1.836</v>
      </c>
      <c r="K18" s="249">
        <f t="shared" si="9"/>
        <v>7.298</v>
      </c>
      <c r="L18" s="193"/>
      <c r="M18" s="193"/>
      <c r="N18" s="193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ht="15.75" customHeight="1">
      <c r="A19" s="19">
        <f t="shared" si="1"/>
        <v>15</v>
      </c>
      <c r="B19" s="250" t="s">
        <v>13</v>
      </c>
      <c r="C19" s="251">
        <f>HLOOKUP(C$5,Month!$5:$53,Month!$A19,FALSE)</f>
        <v>6.664</v>
      </c>
      <c r="D19" s="251">
        <f>HLOOKUP(D$5,Month!$5:$53,Month!$A19,FALSE)</f>
        <v>6.993</v>
      </c>
      <c r="E19" s="251">
        <f t="shared" si="6"/>
        <v>-4.704704705</v>
      </c>
      <c r="F19" s="251">
        <f>HLOOKUP(F$5,YTD!$5:$53,YTD!$A19,FALSE)</f>
        <v>54.367</v>
      </c>
      <c r="G19" s="251">
        <f>HLOOKUP(G$5,YTD!$5:$53,YTD!$A19,FALSE)</f>
        <v>45.403</v>
      </c>
      <c r="H19" s="251">
        <f t="shared" si="7"/>
        <v>19.74318878</v>
      </c>
      <c r="I19" s="227"/>
      <c r="J19" s="249">
        <f t="shared" si="8"/>
        <v>-0.329</v>
      </c>
      <c r="K19" s="249">
        <f t="shared" si="9"/>
        <v>8.964</v>
      </c>
      <c r="L19" s="193"/>
      <c r="M19" s="193"/>
      <c r="N19" s="193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ht="15.75" customHeight="1">
      <c r="A20" s="19">
        <f t="shared" si="1"/>
        <v>16</v>
      </c>
      <c r="B20" s="250" t="s">
        <v>14</v>
      </c>
      <c r="C20" s="251">
        <f>HLOOKUP(C$5,Month!$5:$53,Month!$A20,FALSE)</f>
        <v>9.616</v>
      </c>
      <c r="D20" s="251">
        <f>HLOOKUP(D$5,Month!$5:$53,Month!$A20,FALSE)</f>
        <v>7.537</v>
      </c>
      <c r="E20" s="251">
        <f t="shared" si="6"/>
        <v>27.58391933</v>
      </c>
      <c r="F20" s="251">
        <f>HLOOKUP(F$5,YTD!$5:$53,YTD!$A20,FALSE)</f>
        <v>61.726</v>
      </c>
      <c r="G20" s="251">
        <f>HLOOKUP(G$5,YTD!$5:$53,YTD!$A20,FALSE)</f>
        <v>55.17</v>
      </c>
      <c r="H20" s="251">
        <f t="shared" si="7"/>
        <v>11.88326989</v>
      </c>
      <c r="I20" s="227"/>
      <c r="J20" s="249">
        <f t="shared" si="8"/>
        <v>2.079</v>
      </c>
      <c r="K20" s="249">
        <f t="shared" si="9"/>
        <v>6.556</v>
      </c>
      <c r="L20" s="193"/>
      <c r="M20" s="193"/>
      <c r="N20" s="193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ht="15.75" customHeight="1">
      <c r="A21" s="19">
        <f t="shared" si="1"/>
        <v>17</v>
      </c>
      <c r="B21" s="247" t="s">
        <v>16</v>
      </c>
      <c r="C21" s="248">
        <f>HLOOKUP(C$5,Month!$5:$53,Month!$A21,FALSE)</f>
        <v>15.375</v>
      </c>
      <c r="D21" s="248">
        <f>HLOOKUP(D$5,Month!$5:$53,Month!$A21,FALSE)</f>
        <v>10.867</v>
      </c>
      <c r="E21" s="248">
        <f t="shared" si="6"/>
        <v>41.48339008</v>
      </c>
      <c r="F21" s="248">
        <f>HLOOKUP(F$5,YTD!$5:$53,YTD!$A21,FALSE)</f>
        <v>87.483</v>
      </c>
      <c r="G21" s="248">
        <f>HLOOKUP(G$5,YTD!$5:$53,YTD!$A21,FALSE)</f>
        <v>54.372</v>
      </c>
      <c r="H21" s="248">
        <f t="shared" si="7"/>
        <v>60.89715295</v>
      </c>
      <c r="I21" s="227"/>
      <c r="J21" s="249">
        <f t="shared" si="8"/>
        <v>4.508</v>
      </c>
      <c r="K21" s="249">
        <f t="shared" si="9"/>
        <v>33.111</v>
      </c>
      <c r="L21" s="193"/>
      <c r="M21" s="193"/>
      <c r="N21" s="193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ht="15.75" customHeight="1">
      <c r="A22" s="19">
        <f t="shared" si="1"/>
        <v>18</v>
      </c>
      <c r="B22" s="247" t="s">
        <v>17</v>
      </c>
      <c r="C22" s="248">
        <f>HLOOKUP(C$5,Month!$5:$53,Month!$A22,FALSE)</f>
        <v>5.771</v>
      </c>
      <c r="D22" s="248">
        <f>HLOOKUP(D$5,Month!$5:$53,Month!$A22,FALSE)</f>
        <v>4.998</v>
      </c>
      <c r="E22" s="248">
        <f t="shared" si="6"/>
        <v>15.46618647</v>
      </c>
      <c r="F22" s="248">
        <f>HLOOKUP(F$5,YTD!$5:$53,YTD!$A22,FALSE)</f>
        <v>45.008</v>
      </c>
      <c r="G22" s="248">
        <f>HLOOKUP(G$5,YTD!$5:$53,YTD!$A22,FALSE)</f>
        <v>43.859</v>
      </c>
      <c r="H22" s="248">
        <f t="shared" si="7"/>
        <v>2.619758772</v>
      </c>
      <c r="I22" s="227"/>
      <c r="J22" s="249">
        <f t="shared" si="8"/>
        <v>0.773</v>
      </c>
      <c r="K22" s="249">
        <f t="shared" si="9"/>
        <v>1.149</v>
      </c>
      <c r="L22" s="193"/>
      <c r="M22" s="193"/>
      <c r="N22" s="193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ht="15.75" customHeight="1">
      <c r="A23" s="19">
        <f t="shared" si="1"/>
        <v>19</v>
      </c>
      <c r="B23" s="252" t="s">
        <v>142</v>
      </c>
      <c r="C23" s="253">
        <f>HLOOKUP(C$5,Month!$5:$53,Month!$A23,FALSE)</f>
        <v>46.25</v>
      </c>
      <c r="D23" s="253">
        <f>HLOOKUP(D$5,Month!$5:$53,Month!$A23,FALSE)</f>
        <v>37.383</v>
      </c>
      <c r="E23" s="253">
        <f t="shared" si="6"/>
        <v>23.71933767</v>
      </c>
      <c r="F23" s="253">
        <f>HLOOKUP(F$5,YTD!$5:$53,YTD!$A23,FALSE)</f>
        <v>313.063</v>
      </c>
      <c r="G23" s="253">
        <f>HLOOKUP(G$5,YTD!$5:$53,YTD!$A23,FALSE)</f>
        <v>255.985</v>
      </c>
      <c r="H23" s="253">
        <f t="shared" si="7"/>
        <v>22.29740024</v>
      </c>
      <c r="I23" s="227"/>
      <c r="J23" s="249">
        <f t="shared" si="8"/>
        <v>8.867</v>
      </c>
      <c r="K23" s="249">
        <f t="shared" si="9"/>
        <v>57.078</v>
      </c>
      <c r="L23" s="193"/>
      <c r="M23" s="193"/>
      <c r="N23" s="193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ht="4.5" customHeight="1">
      <c r="A24" s="19">
        <f t="shared" si="1"/>
        <v>20</v>
      </c>
      <c r="B24" s="254"/>
      <c r="C24" s="255"/>
      <c r="D24" s="255"/>
      <c r="E24" s="255"/>
      <c r="F24" s="255"/>
      <c r="G24" s="255"/>
      <c r="H24" s="255"/>
      <c r="I24" s="228"/>
      <c r="J24" s="249"/>
      <c r="L24" s="193"/>
      <c r="M24" s="193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ht="15.75" customHeight="1">
      <c r="A25" s="19">
        <f t="shared" si="1"/>
        <v>21</v>
      </c>
      <c r="B25" s="77" t="s">
        <v>21</v>
      </c>
      <c r="C25" s="77"/>
      <c r="D25" s="77"/>
      <c r="E25" s="77"/>
      <c r="F25" s="77"/>
      <c r="G25" s="77"/>
      <c r="H25" s="77"/>
      <c r="I25" s="228"/>
      <c r="J25" s="249"/>
      <c r="L25" s="193"/>
      <c r="M25" s="193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ht="15.75" customHeight="1">
      <c r="A26" s="19">
        <f t="shared" si="1"/>
        <v>22</v>
      </c>
      <c r="B26" s="258" t="s">
        <v>22</v>
      </c>
      <c r="C26" s="257">
        <f>HLOOKUP(C$5,Month!$5:$53,Month!$A26,FALSE)</f>
        <v>52.984</v>
      </c>
      <c r="D26" s="257">
        <f>HLOOKUP(D$5,Month!$5:$53,Month!$A26,FALSE)</f>
        <v>52.314</v>
      </c>
      <c r="E26" s="257">
        <f t="shared" ref="E26:E33" si="10">((C26/D26)-1)*100</f>
        <v>1.280727912</v>
      </c>
      <c r="F26" s="257">
        <f>HLOOKUP(F$5,YTD!$5:$53,YTD!$A26,FALSE)</f>
        <v>406.754</v>
      </c>
      <c r="G26" s="257">
        <f>HLOOKUP(G$5,YTD!$5:$53,YTD!$A26,FALSE)</f>
        <v>364.261</v>
      </c>
      <c r="H26" s="257">
        <f t="shared" ref="H26:H33" si="11">((F26/G26)-1)*100</f>
        <v>11.66553652</v>
      </c>
      <c r="I26" s="228"/>
      <c r="J26" s="249">
        <f t="shared" ref="J26:J33" si="12">C26-D26</f>
        <v>0.67</v>
      </c>
      <c r="K26" s="249">
        <f t="shared" ref="K26:K33" si="13">F26-G26</f>
        <v>42.493</v>
      </c>
      <c r="L26" s="193"/>
      <c r="M26" s="193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ht="15.75" customHeight="1">
      <c r="A27" s="19">
        <f t="shared" si="1"/>
        <v>23</v>
      </c>
      <c r="B27" s="250" t="s">
        <v>23</v>
      </c>
      <c r="C27" s="251">
        <f>HLOOKUP(C$5,Month!$5:$53,Month!$A27,FALSE)</f>
        <v>26.651</v>
      </c>
      <c r="D27" s="251">
        <f>HLOOKUP(D$5,Month!$5:$53,Month!$A27,FALSE)</f>
        <v>27.465</v>
      </c>
      <c r="E27" s="251">
        <f t="shared" si="10"/>
        <v>-2.963772074</v>
      </c>
      <c r="F27" s="251">
        <f>HLOOKUP(F$5,YTD!$5:$53,YTD!$A27,FALSE)</f>
        <v>212.026</v>
      </c>
      <c r="G27" s="251">
        <f>HLOOKUP(G$5,YTD!$5:$53,YTD!$A27,FALSE)</f>
        <v>192.961</v>
      </c>
      <c r="H27" s="251">
        <f t="shared" si="11"/>
        <v>9.880234866</v>
      </c>
      <c r="I27" s="228"/>
      <c r="J27" s="249">
        <f t="shared" si="12"/>
        <v>-0.814</v>
      </c>
      <c r="K27" s="249">
        <f t="shared" si="13"/>
        <v>19.065</v>
      </c>
      <c r="L27" s="193"/>
      <c r="M27" s="193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ht="15.75" customHeight="1">
      <c r="A28" s="19">
        <f t="shared" si="1"/>
        <v>24</v>
      </c>
      <c r="B28" s="250" t="s">
        <v>24</v>
      </c>
      <c r="C28" s="251">
        <f>HLOOKUP(C$5,Month!$5:$53,Month!$A28,FALSE)</f>
        <v>12.314</v>
      </c>
      <c r="D28" s="251">
        <f>HLOOKUP(D$5,Month!$5:$53,Month!$A28,FALSE)</f>
        <v>12.34</v>
      </c>
      <c r="E28" s="251">
        <f t="shared" si="10"/>
        <v>-0.2106969206</v>
      </c>
      <c r="F28" s="251">
        <f>HLOOKUP(F$5,YTD!$5:$53,YTD!$A28,FALSE)</f>
        <v>100.38</v>
      </c>
      <c r="G28" s="251">
        <f>HLOOKUP(G$5,YTD!$5:$53,YTD!$A28,FALSE)</f>
        <v>85.523</v>
      </c>
      <c r="H28" s="251">
        <f t="shared" si="11"/>
        <v>17.37193504</v>
      </c>
      <c r="I28" s="228"/>
      <c r="J28" s="249">
        <f t="shared" si="12"/>
        <v>-0.026</v>
      </c>
      <c r="K28" s="249">
        <f t="shared" si="13"/>
        <v>14.857</v>
      </c>
      <c r="L28" s="193"/>
      <c r="M28" s="193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ht="15.75" customHeight="1">
      <c r="A29" s="19">
        <f t="shared" si="1"/>
        <v>25</v>
      </c>
      <c r="B29" s="250" t="s">
        <v>25</v>
      </c>
      <c r="C29" s="251">
        <f>HLOOKUP(C$5,Month!$5:$53,Month!$A29,FALSE)</f>
        <v>14.019</v>
      </c>
      <c r="D29" s="251">
        <f>HLOOKUP(D$5,Month!$5:$53,Month!$A29,FALSE)</f>
        <v>12.509</v>
      </c>
      <c r="E29" s="251">
        <f t="shared" si="10"/>
        <v>12.07130866</v>
      </c>
      <c r="F29" s="251">
        <f>HLOOKUP(F$5,YTD!$5:$53,YTD!$A29,FALSE)</f>
        <v>94.348</v>
      </c>
      <c r="G29" s="251">
        <f>HLOOKUP(G$5,YTD!$5:$53,YTD!$A29,FALSE)</f>
        <v>85.777</v>
      </c>
      <c r="H29" s="251">
        <f t="shared" si="11"/>
        <v>9.992189048</v>
      </c>
      <c r="I29" s="228"/>
      <c r="J29" s="249">
        <f t="shared" si="12"/>
        <v>1.51</v>
      </c>
      <c r="K29" s="249">
        <f t="shared" si="13"/>
        <v>8.571</v>
      </c>
      <c r="L29" s="193"/>
      <c r="M29" s="193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ht="15.75" customHeight="1">
      <c r="A30" s="19">
        <f t="shared" si="1"/>
        <v>26</v>
      </c>
      <c r="B30" s="259" t="s">
        <v>15</v>
      </c>
      <c r="C30" s="257">
        <f>HLOOKUP(C$5,Month!$5:$53,Month!$A30,FALSE)</f>
        <v>2.636</v>
      </c>
      <c r="D30" s="257">
        <f>HLOOKUP(D$5,Month!$5:$53,Month!$A30,FALSE)</f>
        <v>2.667</v>
      </c>
      <c r="E30" s="257">
        <f t="shared" si="10"/>
        <v>-1.162354706</v>
      </c>
      <c r="F30" s="257">
        <f>HLOOKUP(F$5,YTD!$5:$53,YTD!$A30,FALSE)</f>
        <v>17.121</v>
      </c>
      <c r="G30" s="257">
        <f>HLOOKUP(G$5,YTD!$5:$53,YTD!$A30,FALSE)</f>
        <v>18.025</v>
      </c>
      <c r="H30" s="257">
        <f t="shared" si="11"/>
        <v>-5.015256588</v>
      </c>
      <c r="I30" s="228"/>
      <c r="J30" s="249">
        <f t="shared" si="12"/>
        <v>-0.031</v>
      </c>
      <c r="K30" s="249">
        <f t="shared" si="13"/>
        <v>-0.904</v>
      </c>
      <c r="L30" s="193"/>
      <c r="M30" s="193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ht="15.75" customHeight="1">
      <c r="A31" s="19">
        <f t="shared" si="1"/>
        <v>27</v>
      </c>
      <c r="B31" s="258" t="s">
        <v>26</v>
      </c>
      <c r="C31" s="257">
        <f>HLOOKUP(C$5,Month!$5:$53,Month!$A31,FALSE)</f>
        <v>37.203</v>
      </c>
      <c r="D31" s="257">
        <f>HLOOKUP(D$5,Month!$5:$53,Month!$A31,FALSE)</f>
        <v>17.752</v>
      </c>
      <c r="E31" s="257">
        <f t="shared" si="10"/>
        <v>109.5707526</v>
      </c>
      <c r="F31" s="257">
        <f>HLOOKUP(F$5,YTD!$5:$53,YTD!$A31,FALSE)</f>
        <v>214.912</v>
      </c>
      <c r="G31" s="257">
        <f>HLOOKUP(G$5,YTD!$5:$53,YTD!$A31,FALSE)</f>
        <v>91.806</v>
      </c>
      <c r="H31" s="257">
        <f t="shared" si="11"/>
        <v>134.0936322</v>
      </c>
      <c r="I31" s="228"/>
      <c r="J31" s="249">
        <f t="shared" si="12"/>
        <v>19.451</v>
      </c>
      <c r="K31" s="249">
        <f t="shared" si="13"/>
        <v>123.106</v>
      </c>
      <c r="L31" s="193"/>
      <c r="M31" s="193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ht="15.75" customHeight="1">
      <c r="A32" s="19">
        <f t="shared" si="1"/>
        <v>28</v>
      </c>
      <c r="B32" s="258" t="s">
        <v>27</v>
      </c>
      <c r="C32" s="257">
        <f>HLOOKUP(C$5,Month!$5:$53,Month!$A32,FALSE)</f>
        <v>92.823</v>
      </c>
      <c r="D32" s="257">
        <f>HLOOKUP(D$5,Month!$5:$53,Month!$A32,FALSE)</f>
        <v>72.733</v>
      </c>
      <c r="E32" s="257">
        <f t="shared" si="10"/>
        <v>27.6215748</v>
      </c>
      <c r="F32" s="257">
        <f>HLOOKUP(F$5,YTD!$5:$53,YTD!$A32,FALSE)</f>
        <v>638.787</v>
      </c>
      <c r="G32" s="257">
        <f>HLOOKUP(G$5,YTD!$5:$53,YTD!$A32,FALSE)</f>
        <v>474.092</v>
      </c>
      <c r="H32" s="257">
        <f t="shared" si="11"/>
        <v>34.73903799</v>
      </c>
      <c r="I32" s="228"/>
      <c r="J32" s="249">
        <f t="shared" si="12"/>
        <v>20.09</v>
      </c>
      <c r="K32" s="249">
        <f t="shared" si="13"/>
        <v>164.695</v>
      </c>
      <c r="L32" s="193"/>
      <c r="M32" s="193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ht="15.75" customHeight="1">
      <c r="A33" s="19">
        <f t="shared" si="1"/>
        <v>29</v>
      </c>
      <c r="B33" s="258" t="s">
        <v>28</v>
      </c>
      <c r="C33" s="257">
        <f>HLOOKUP(C$5,Month!$5:$53,Month!$A33,FALSE)</f>
        <v>31.349</v>
      </c>
      <c r="D33" s="257">
        <f>HLOOKUP(D$5,Month!$5:$53,Month!$A33,FALSE)</f>
        <v>30.899</v>
      </c>
      <c r="E33" s="257">
        <f t="shared" si="10"/>
        <v>1.456357811</v>
      </c>
      <c r="F33" s="257">
        <f>HLOOKUP(F$5,YTD!$5:$53,YTD!$A33,FALSE)</f>
        <v>210.86</v>
      </c>
      <c r="G33" s="257">
        <f>HLOOKUP(G$5,YTD!$5:$53,YTD!$A33,FALSE)</f>
        <v>203.337</v>
      </c>
      <c r="H33" s="257">
        <f t="shared" si="11"/>
        <v>3.699769348</v>
      </c>
      <c r="I33" s="228"/>
      <c r="J33" s="249">
        <f t="shared" si="12"/>
        <v>0.45</v>
      </c>
      <c r="K33" s="249">
        <f t="shared" si="13"/>
        <v>7.523</v>
      </c>
      <c r="L33" s="193"/>
      <c r="M33" s="193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ht="4.5" customHeight="1">
      <c r="A34" s="19">
        <f t="shared" si="1"/>
        <v>30</v>
      </c>
      <c r="B34" s="254"/>
      <c r="C34" s="255" t="str">
        <f>HLOOKUP(C$5,Month!$5:$53,Month!$A34,FALSE)</f>
        <v/>
      </c>
      <c r="D34" s="255" t="str">
        <f>HLOOKUP(D$5,Month!$5:$53,Month!$A34,FALSE)</f>
        <v/>
      </c>
      <c r="E34" s="255"/>
      <c r="F34" s="255"/>
      <c r="G34" s="255" t="str">
        <f>HLOOKUP(G$5,YTD!$5:$53,YTD!$A34,FALSE)</f>
        <v/>
      </c>
      <c r="H34" s="255"/>
      <c r="I34" s="228"/>
      <c r="J34" s="249"/>
      <c r="K34" s="249"/>
      <c r="L34" s="193"/>
      <c r="M34" s="193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ht="15.75" customHeight="1">
      <c r="A35" s="19">
        <f t="shared" si="1"/>
        <v>31</v>
      </c>
      <c r="B35" s="244" t="s">
        <v>29</v>
      </c>
      <c r="C35" s="256">
        <f>HLOOKUP(C$5,Month!$5:$53,Month!$A35,FALSE)</f>
        <v>124.172</v>
      </c>
      <c r="D35" s="256">
        <f>HLOOKUP(D$5,Month!$5:$53,Month!$A35,FALSE)</f>
        <v>103.632</v>
      </c>
      <c r="E35" s="256">
        <f>((C35/D35)-1)*100</f>
        <v>19.82013278</v>
      </c>
      <c r="F35" s="256">
        <f>HLOOKUP(F$5,YTD!$5:$53,YTD!$A35,FALSE)</f>
        <v>849.647</v>
      </c>
      <c r="G35" s="256">
        <f>HLOOKUP(G$5,YTD!$5:$53,YTD!$A35,FALSE)</f>
        <v>677.429</v>
      </c>
      <c r="H35" s="256">
        <f>((F35/G35)-1)*100</f>
        <v>25.42229518</v>
      </c>
      <c r="I35" s="228"/>
      <c r="J35" s="249">
        <f>C35-D35</f>
        <v>20.54</v>
      </c>
      <c r="K35" s="249">
        <f>F35-G35</f>
        <v>172.218</v>
      </c>
      <c r="L35" s="193"/>
      <c r="M35" s="193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ht="15.75" customHeight="1">
      <c r="A36" s="19">
        <f t="shared" si="1"/>
        <v>32</v>
      </c>
      <c r="B36" s="260" t="s">
        <v>30</v>
      </c>
      <c r="C36" s="255"/>
      <c r="D36" s="255"/>
      <c r="E36" s="255"/>
      <c r="F36" s="255"/>
      <c r="G36" s="255"/>
      <c r="H36" s="255"/>
      <c r="I36" s="228"/>
      <c r="J36" s="249"/>
      <c r="L36" s="193"/>
      <c r="M36" s="193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ht="15.75" customHeight="1">
      <c r="A37" s="19">
        <f t="shared" si="1"/>
        <v>33</v>
      </c>
      <c r="B37" s="260"/>
      <c r="C37" s="260"/>
      <c r="D37" s="260"/>
      <c r="E37" s="260"/>
      <c r="F37" s="261"/>
      <c r="G37" s="261"/>
      <c r="H37" s="261"/>
      <c r="I37" s="228"/>
      <c r="J37" s="228"/>
      <c r="L37" s="193"/>
      <c r="M37" s="193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ht="15.75" customHeight="1">
      <c r="A38" s="19">
        <f t="shared" si="1"/>
        <v>34</v>
      </c>
      <c r="B38" s="237" t="s">
        <v>31</v>
      </c>
      <c r="C38" s="238">
        <f t="shared" ref="C38:D38" si="14">C$5</f>
        <v>45505</v>
      </c>
      <c r="D38" s="238">
        <f t="shared" si="14"/>
        <v>45139</v>
      </c>
      <c r="E38" s="239" t="s">
        <v>136</v>
      </c>
      <c r="F38" s="238" t="str">
        <f t="shared" ref="F38:G38" si="15">F$5</f>
        <v>8M24</v>
      </c>
      <c r="G38" s="238" t="str">
        <f t="shared" si="15"/>
        <v>8M23</v>
      </c>
      <c r="H38" s="240" t="s">
        <v>136</v>
      </c>
      <c r="I38" s="228"/>
      <c r="J38" s="228"/>
      <c r="L38" s="193"/>
      <c r="M38" s="193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ht="15.75" customHeight="1">
      <c r="A39" s="19">
        <f t="shared" si="1"/>
        <v>35</v>
      </c>
      <c r="B39" s="262" t="s">
        <v>32</v>
      </c>
      <c r="C39" s="263">
        <f>HLOOKUP(C$5,Month!$5:$53,Month!$A39,FALSE)</f>
        <v>5136</v>
      </c>
      <c r="D39" s="263">
        <f>HLOOKUP(D$5,Month!$5:$53,Month!$A39,FALSE)</f>
        <v>5057</v>
      </c>
      <c r="E39" s="248">
        <f t="shared" ref="E39:E40" si="16">((C39/D39)-1)*100</f>
        <v>1.562191022</v>
      </c>
      <c r="F39" s="263">
        <f>HLOOKUP(F$5,YTD!$5:$53,YTD!$A39,FALSE)</f>
        <v>38965</v>
      </c>
      <c r="G39" s="263">
        <f>HLOOKUP(G$5,YTD!$5:$53,YTD!$A39,FALSE)</f>
        <v>37171</v>
      </c>
      <c r="H39" s="248">
        <f t="shared" ref="H39:H40" si="17">((F39/G39)-1)*100</f>
        <v>4.826343117</v>
      </c>
      <c r="I39" s="228"/>
      <c r="J39" s="228"/>
      <c r="K39" s="207"/>
      <c r="L39" s="193"/>
      <c r="M39" s="193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ht="15.75" customHeight="1">
      <c r="A40" s="19">
        <f t="shared" si="1"/>
        <v>36</v>
      </c>
      <c r="B40" s="264" t="s">
        <v>33</v>
      </c>
      <c r="C40" s="251">
        <f>HLOOKUP(C$5,Month!$5:$53,Month!$A40,FALSE)</f>
        <v>95.567</v>
      </c>
      <c r="D40" s="251">
        <f>HLOOKUP(D$5,Month!$5:$53,Month!$A40,FALSE)</f>
        <v>93.19062685</v>
      </c>
      <c r="E40" s="251">
        <f t="shared" si="16"/>
        <v>2.55001305</v>
      </c>
      <c r="F40" s="251">
        <f>HLOOKUP(F$5,YTD!$5:$53,YTD!$A40,FALSE)</f>
        <v>91.87870478</v>
      </c>
      <c r="G40" s="251">
        <f>HLOOKUP(G$5,YTD!$5:$53,YTD!$A40,FALSE)</f>
        <v>89.96477406</v>
      </c>
      <c r="H40" s="251">
        <f t="shared" si="17"/>
        <v>2.127422366</v>
      </c>
      <c r="I40" s="228"/>
      <c r="J40" s="228"/>
      <c r="L40" s="193"/>
      <c r="M40" s="193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ht="15.75" customHeight="1">
      <c r="A41" s="19">
        <f t="shared" si="1"/>
        <v>37</v>
      </c>
      <c r="B41" s="265"/>
      <c r="C41" s="106"/>
      <c r="D41" s="106"/>
      <c r="E41" s="106"/>
      <c r="F41" s="106"/>
      <c r="G41" s="106"/>
      <c r="H41" s="106"/>
      <c r="I41" s="228"/>
      <c r="J41" s="5"/>
      <c r="L41" s="193"/>
      <c r="M41" s="193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ht="15.75" customHeight="1">
      <c r="A42" s="19">
        <f t="shared" si="1"/>
        <v>38</v>
      </c>
      <c r="B42" s="237" t="s">
        <v>34</v>
      </c>
      <c r="C42" s="238">
        <f t="shared" ref="C42:D42" si="18">C$5</f>
        <v>45505</v>
      </c>
      <c r="D42" s="238">
        <f t="shared" si="18"/>
        <v>45139</v>
      </c>
      <c r="E42" s="239" t="s">
        <v>136</v>
      </c>
      <c r="F42" s="238" t="str">
        <f t="shared" ref="F42:G42" si="19">F$5</f>
        <v>8M24</v>
      </c>
      <c r="G42" s="238" t="str">
        <f t="shared" si="19"/>
        <v>8M23</v>
      </c>
      <c r="H42" s="240" t="s">
        <v>136</v>
      </c>
      <c r="I42" s="228"/>
      <c r="J42" s="5"/>
      <c r="L42" s="193"/>
      <c r="M42" s="193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ht="15.75" customHeight="1">
      <c r="A43" s="19">
        <f t="shared" si="1"/>
        <v>39</v>
      </c>
      <c r="B43" s="262" t="s">
        <v>35</v>
      </c>
      <c r="C43" s="263">
        <f>HLOOKUP(C$5,Month!$5:$53,Month!$A43,FALSE)</f>
        <v>84</v>
      </c>
      <c r="D43" s="263">
        <f>HLOOKUP(D$5,Month!$5:$53,Month!$A43,FALSE)</f>
        <v>95</v>
      </c>
      <c r="E43" s="248">
        <f>((C43/D43)-1)*100</f>
        <v>-11.57894737</v>
      </c>
      <c r="F43" s="263">
        <f>HLOOKUP(F$5,YTD!$5:$53,YTD!$A43,FALSE)</f>
        <v>743</v>
      </c>
      <c r="G43" s="263">
        <f>HLOOKUP(G$5,YTD!$5:$53,YTD!$A43,FALSE)</f>
        <v>735</v>
      </c>
      <c r="H43" s="248">
        <f>((F43/G43)-1)*100</f>
        <v>1.088435374</v>
      </c>
      <c r="I43" s="228"/>
      <c r="J43" s="5"/>
      <c r="L43" s="193"/>
      <c r="M43" s="193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ht="15.75" customHeight="1">
      <c r="A44" s="19">
        <f t="shared" si="1"/>
        <v>40</v>
      </c>
      <c r="B44" s="260"/>
      <c r="C44" s="260"/>
      <c r="D44" s="260"/>
      <c r="E44" s="260"/>
      <c r="F44" s="261"/>
      <c r="G44" s="261"/>
      <c r="H44" s="261"/>
      <c r="I44" s="228"/>
      <c r="J44" s="228"/>
      <c r="L44" s="193"/>
      <c r="M44" s="193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ht="15.75" customHeight="1">
      <c r="A45" s="19">
        <f t="shared" si="1"/>
        <v>41</v>
      </c>
      <c r="B45" s="237" t="s">
        <v>37</v>
      </c>
      <c r="C45" s="238">
        <f t="shared" ref="C45:D45" si="20">C$5</f>
        <v>45505</v>
      </c>
      <c r="D45" s="238">
        <f t="shared" si="20"/>
        <v>45139</v>
      </c>
      <c r="E45" s="239" t="s">
        <v>136</v>
      </c>
      <c r="F45" s="238" t="str">
        <f t="shared" ref="F45:G45" si="21">F$5</f>
        <v>8M24</v>
      </c>
      <c r="G45" s="238" t="str">
        <f t="shared" si="21"/>
        <v>8M23</v>
      </c>
      <c r="H45" s="240" t="s">
        <v>136</v>
      </c>
      <c r="I45" s="228"/>
      <c r="J45" s="228"/>
      <c r="L45" s="193"/>
      <c r="M45" s="193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ht="15.75" customHeight="1">
      <c r="A46" s="19">
        <f t="shared" si="1"/>
        <v>42</v>
      </c>
      <c r="B46" s="262" t="s">
        <v>38</v>
      </c>
      <c r="C46" s="263">
        <f>HLOOKUP(C$5,Month!$5:$53,Month!$A46,FALSE)</f>
        <v>25</v>
      </c>
      <c r="D46" s="263">
        <f>HLOOKUP(D$5,Month!$5:$53,Month!$A46,FALSE)</f>
        <v>25</v>
      </c>
      <c r="E46" s="248">
        <f t="shared" ref="E46:E47" si="22">((C46/D46)-1)*100</f>
        <v>0</v>
      </c>
      <c r="F46" s="263">
        <f>HLOOKUP(F$5,YTD!$5:$53,YTD!$A46,FALSE)</f>
        <v>25</v>
      </c>
      <c r="G46" s="263">
        <f>HLOOKUP(G$5,YTD!$5:$53,YTD!$A46,FALSE)</f>
        <v>25</v>
      </c>
      <c r="H46" s="248">
        <f t="shared" ref="H46:H47" si="23">((F46/G46)-1)*100</f>
        <v>0</v>
      </c>
      <c r="I46" s="228"/>
      <c r="J46" s="5"/>
      <c r="L46" s="193"/>
      <c r="M46" s="193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ht="15.75" customHeight="1">
      <c r="A47" s="19">
        <f t="shared" si="1"/>
        <v>43</v>
      </c>
      <c r="B47" s="266" t="s">
        <v>39</v>
      </c>
      <c r="C47" s="116">
        <f>HLOOKUP(C$5,Month!$5:$53,Month!$A47,FALSE)</f>
        <v>674.666</v>
      </c>
      <c r="D47" s="116">
        <f>HLOOKUP(D$5,Month!$5:$53,Month!$A47,FALSE)</f>
        <v>631.2621</v>
      </c>
      <c r="E47" s="175">
        <f t="shared" si="22"/>
        <v>6.87573355</v>
      </c>
      <c r="F47" s="116">
        <f>HLOOKUP(F$5,YTD!$5:$53,YTD!$A47,FALSE)</f>
        <v>5234.546</v>
      </c>
      <c r="G47" s="116">
        <f>HLOOKUP(G$5,YTD!$5:$53,YTD!$A47,FALSE)</f>
        <v>4892.298833</v>
      </c>
      <c r="H47" s="175">
        <f t="shared" si="23"/>
        <v>6.995630862</v>
      </c>
      <c r="I47" s="267"/>
      <c r="J47" s="268"/>
      <c r="K47" s="269"/>
      <c r="L47" s="194"/>
      <c r="M47" s="194"/>
      <c r="N47" s="5"/>
      <c r="O47" s="5"/>
      <c r="P47" s="5"/>
      <c r="Q47" s="5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</row>
    <row r="48" ht="15.75" customHeight="1">
      <c r="A48" s="19">
        <f t="shared" si="1"/>
        <v>44</v>
      </c>
      <c r="B48" s="260" t="s">
        <v>41</v>
      </c>
      <c r="C48" s="260"/>
      <c r="D48" s="260"/>
      <c r="E48" s="260"/>
      <c r="F48" s="251"/>
      <c r="G48" s="251"/>
      <c r="H48" s="270"/>
      <c r="I48" s="228"/>
      <c r="J48" s="5"/>
      <c r="L48" s="193"/>
      <c r="M48" s="193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ht="15.75" customHeight="1">
      <c r="A49" s="19">
        <f t="shared" si="1"/>
        <v>45</v>
      </c>
      <c r="B49" s="5"/>
      <c r="C49" s="271"/>
      <c r="D49" s="271"/>
      <c r="E49" s="271"/>
      <c r="F49" s="271"/>
      <c r="G49" s="271"/>
      <c r="H49" s="271"/>
      <c r="I49" s="5"/>
      <c r="J49" s="5"/>
      <c r="K49" s="193"/>
      <c r="L49" s="193"/>
      <c r="M49" s="193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>
      <c r="A50" s="19">
        <f t="shared" si="1"/>
        <v>46</v>
      </c>
      <c r="C50" s="271"/>
      <c r="D50" s="271"/>
      <c r="E50" s="271"/>
      <c r="F50" s="271"/>
      <c r="G50" s="271"/>
      <c r="N50" s="5"/>
      <c r="O50" s="5"/>
      <c r="P50" s="5"/>
      <c r="Q50" s="5"/>
    </row>
    <row r="51">
      <c r="A51" s="19">
        <f t="shared" si="1"/>
        <v>47</v>
      </c>
      <c r="C51" s="271"/>
      <c r="D51" s="271"/>
      <c r="E51" s="271"/>
      <c r="F51" s="271"/>
      <c r="G51" s="271"/>
      <c r="N51" s="5"/>
      <c r="O51" s="5"/>
      <c r="P51" s="5"/>
      <c r="Q51" s="5"/>
    </row>
    <row r="52">
      <c r="A52" s="19">
        <f t="shared" si="1"/>
        <v>48</v>
      </c>
      <c r="N52" s="5"/>
      <c r="O52" s="5"/>
      <c r="P52" s="5"/>
      <c r="Q52" s="5"/>
    </row>
    <row r="53">
      <c r="A53" s="19">
        <f t="shared" si="1"/>
        <v>49</v>
      </c>
      <c r="N53" s="5"/>
      <c r="O53" s="5"/>
      <c r="P53" s="5"/>
      <c r="Q53" s="5"/>
    </row>
    <row r="54" ht="15.75" customHeight="1">
      <c r="A54" s="272"/>
      <c r="B54" s="273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5"/>
      <c r="O54" s="5"/>
      <c r="P54" s="5"/>
      <c r="Q54" s="5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ht="15.75" customHeight="1">
      <c r="A55" s="272"/>
      <c r="B55" s="273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5"/>
      <c r="O55" s="5"/>
      <c r="P55" s="5"/>
      <c r="Q55" s="5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ht="15.75" customHeight="1">
      <c r="A56" s="5"/>
      <c r="B56" s="5"/>
      <c r="C56" s="271"/>
      <c r="D56" s="271"/>
      <c r="E56" s="271"/>
      <c r="F56" s="271"/>
      <c r="G56" s="271"/>
      <c r="H56" s="271"/>
      <c r="I56" s="5"/>
      <c r="J56" s="5"/>
      <c r="K56" s="193"/>
      <c r="L56" s="193"/>
      <c r="M56" s="193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ht="15.75" customHeight="1">
      <c r="A57" s="5"/>
      <c r="B57" s="5"/>
      <c r="C57" s="271"/>
      <c r="D57" s="271"/>
      <c r="E57" s="271"/>
      <c r="F57" s="271"/>
      <c r="G57" s="271"/>
      <c r="H57" s="271"/>
      <c r="I57" s="5"/>
      <c r="J57" s="5"/>
      <c r="K57" s="193"/>
      <c r="L57" s="193"/>
      <c r="M57" s="193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ht="15.75" customHeight="1">
      <c r="A58" s="5"/>
      <c r="B58" s="5"/>
      <c r="C58" s="271"/>
      <c r="D58" s="271"/>
      <c r="E58" s="271"/>
      <c r="F58" s="271"/>
      <c r="G58" s="271"/>
      <c r="H58" s="271"/>
      <c r="I58" s="5"/>
      <c r="J58" s="5"/>
      <c r="K58" s="193"/>
      <c r="L58" s="193"/>
      <c r="M58" s="193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ht="15.75" customHeight="1">
      <c r="A59" s="5"/>
      <c r="B59" s="5"/>
      <c r="C59" s="271"/>
      <c r="D59" s="271"/>
      <c r="E59" s="271"/>
      <c r="F59" s="271"/>
      <c r="G59" s="271"/>
      <c r="H59" s="271"/>
      <c r="I59" s="5"/>
      <c r="J59" s="5"/>
      <c r="K59" s="193"/>
      <c r="L59" s="193"/>
      <c r="M59" s="193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ht="15.75" customHeight="1">
      <c r="A60" s="5"/>
      <c r="B60" s="5"/>
      <c r="C60" s="271"/>
      <c r="D60" s="271"/>
      <c r="E60" s="271"/>
      <c r="F60" s="271"/>
      <c r="G60" s="271"/>
      <c r="H60" s="271"/>
      <c r="I60" s="5"/>
      <c r="J60" s="5"/>
      <c r="K60" s="193"/>
      <c r="L60" s="193"/>
      <c r="M60" s="193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ht="15.75" customHeight="1">
      <c r="A61" s="5"/>
      <c r="B61" s="5"/>
      <c r="C61" s="271"/>
      <c r="D61" s="271"/>
      <c r="E61" s="271"/>
      <c r="F61" s="271"/>
      <c r="G61" s="271"/>
      <c r="H61" s="271"/>
      <c r="I61" s="5"/>
      <c r="J61" s="5"/>
      <c r="K61" s="193"/>
      <c r="L61" s="193"/>
      <c r="M61" s="193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ht="15.75" customHeight="1">
      <c r="A62" s="5"/>
      <c r="B62" s="5"/>
      <c r="C62" s="271"/>
      <c r="D62" s="271"/>
      <c r="E62" s="271"/>
      <c r="F62" s="271"/>
      <c r="G62" s="271"/>
      <c r="H62" s="271"/>
      <c r="I62" s="5"/>
      <c r="J62" s="5"/>
      <c r="K62" s="193"/>
      <c r="L62" s="193"/>
      <c r="M62" s="193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ht="15.75" customHeight="1">
      <c r="A63" s="5"/>
      <c r="B63" s="5"/>
      <c r="C63" s="271"/>
      <c r="D63" s="271"/>
      <c r="E63" s="271"/>
      <c r="F63" s="271"/>
      <c r="G63" s="271"/>
      <c r="H63" s="271"/>
      <c r="I63" s="5"/>
      <c r="J63" s="5"/>
      <c r="K63" s="193"/>
      <c r="L63" s="193"/>
      <c r="M63" s="193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ht="15.75" customHeight="1">
      <c r="A64" s="5"/>
      <c r="B64" s="5"/>
      <c r="C64" s="271"/>
      <c r="D64" s="271"/>
      <c r="E64" s="271"/>
      <c r="F64" s="271"/>
      <c r="G64" s="271"/>
      <c r="H64" s="271"/>
      <c r="I64" s="5"/>
      <c r="J64" s="5"/>
      <c r="K64" s="193"/>
      <c r="L64" s="193"/>
      <c r="M64" s="193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ht="15.75" customHeight="1">
      <c r="A65" s="5"/>
      <c r="B65" s="5"/>
      <c r="C65" s="271"/>
      <c r="D65" s="271"/>
      <c r="E65" s="271"/>
      <c r="F65" s="271"/>
      <c r="G65" s="271"/>
      <c r="H65" s="271"/>
      <c r="I65" s="5"/>
      <c r="J65" s="5"/>
      <c r="K65" s="193"/>
      <c r="L65" s="193"/>
      <c r="M65" s="193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ht="15.75" customHeight="1">
      <c r="A66" s="5"/>
      <c r="B66" s="5"/>
      <c r="C66" s="271"/>
      <c r="D66" s="271"/>
      <c r="E66" s="271"/>
      <c r="F66" s="271"/>
      <c r="G66" s="271"/>
      <c r="H66" s="271"/>
      <c r="I66" s="5"/>
      <c r="J66" s="5"/>
      <c r="K66" s="193"/>
      <c r="L66" s="193"/>
      <c r="M66" s="193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ht="15.75" customHeight="1">
      <c r="A67" s="5"/>
      <c r="B67" s="5"/>
      <c r="C67" s="271"/>
      <c r="D67" s="271"/>
      <c r="E67" s="271"/>
      <c r="F67" s="271"/>
      <c r="G67" s="271"/>
      <c r="H67" s="271"/>
      <c r="I67" s="5"/>
      <c r="J67" s="5"/>
      <c r="K67" s="193"/>
      <c r="L67" s="193"/>
      <c r="M67" s="193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ht="15.75" customHeight="1">
      <c r="A68" s="5"/>
      <c r="B68" s="5"/>
      <c r="C68" s="271"/>
      <c r="D68" s="271"/>
      <c r="E68" s="271"/>
      <c r="F68" s="271"/>
      <c r="G68" s="271"/>
      <c r="H68" s="271"/>
      <c r="I68" s="5"/>
      <c r="J68" s="5"/>
      <c r="K68" s="193"/>
      <c r="L68" s="193"/>
      <c r="M68" s="193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ht="15.75" customHeight="1">
      <c r="A69" s="5"/>
      <c r="B69" s="5"/>
      <c r="C69" s="271"/>
      <c r="D69" s="271"/>
      <c r="E69" s="271"/>
      <c r="F69" s="271"/>
      <c r="G69" s="271"/>
      <c r="H69" s="271"/>
      <c r="I69" s="5"/>
      <c r="J69" s="5"/>
      <c r="K69" s="193"/>
      <c r="L69" s="193"/>
      <c r="M69" s="193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ht="15.75" customHeight="1">
      <c r="A70" s="5"/>
      <c r="B70" s="5"/>
      <c r="C70" s="271"/>
      <c r="D70" s="271"/>
      <c r="E70" s="271"/>
      <c r="F70" s="271"/>
      <c r="G70" s="271"/>
      <c r="H70" s="271"/>
      <c r="I70" s="5"/>
      <c r="J70" s="5"/>
      <c r="K70" s="193"/>
      <c r="L70" s="193"/>
      <c r="M70" s="193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ht="15.75" customHeight="1">
      <c r="A71" s="5"/>
      <c r="B71" s="5"/>
      <c r="C71" s="271"/>
      <c r="D71" s="271"/>
      <c r="E71" s="271"/>
      <c r="F71" s="271"/>
      <c r="G71" s="271"/>
      <c r="H71" s="271"/>
      <c r="I71" s="5"/>
      <c r="J71" s="5"/>
      <c r="K71" s="193"/>
      <c r="L71" s="193"/>
      <c r="M71" s="193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ht="15.75" customHeight="1">
      <c r="A72" s="5"/>
      <c r="B72" s="5"/>
      <c r="C72" s="271"/>
      <c r="D72" s="271"/>
      <c r="E72" s="271"/>
      <c r="F72" s="271"/>
      <c r="G72" s="271"/>
      <c r="H72" s="271"/>
      <c r="I72" s="5"/>
      <c r="J72" s="5"/>
      <c r="K72" s="193"/>
      <c r="L72" s="193"/>
      <c r="M72" s="193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ht="15.75" customHeight="1">
      <c r="A73" s="5"/>
      <c r="B73" s="5"/>
      <c r="C73" s="271"/>
      <c r="D73" s="271"/>
      <c r="E73" s="271"/>
      <c r="F73" s="271"/>
      <c r="G73" s="271"/>
      <c r="H73" s="271"/>
      <c r="I73" s="5"/>
      <c r="J73" s="5"/>
      <c r="K73" s="193"/>
      <c r="L73" s="193"/>
      <c r="M73" s="193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ht="15.75" customHeight="1">
      <c r="A74" s="5"/>
      <c r="B74" s="5"/>
      <c r="C74" s="271"/>
      <c r="D74" s="271"/>
      <c r="E74" s="271"/>
      <c r="F74" s="271"/>
      <c r="G74" s="271"/>
      <c r="H74" s="271"/>
      <c r="I74" s="5"/>
      <c r="J74" s="5"/>
      <c r="K74" s="193"/>
      <c r="L74" s="193"/>
      <c r="M74" s="193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ht="15.75" customHeight="1">
      <c r="A75" s="5"/>
      <c r="B75" s="5"/>
      <c r="C75" s="271"/>
      <c r="D75" s="271"/>
      <c r="E75" s="271"/>
      <c r="F75" s="271"/>
      <c r="G75" s="271"/>
      <c r="H75" s="271"/>
      <c r="I75" s="5"/>
      <c r="J75" s="5"/>
      <c r="K75" s="193"/>
      <c r="L75" s="193"/>
      <c r="M75" s="193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ht="15.75" customHeight="1">
      <c r="A76" s="5"/>
      <c r="B76" s="5"/>
      <c r="C76" s="271"/>
      <c r="D76" s="271"/>
      <c r="E76" s="271"/>
      <c r="F76" s="271"/>
      <c r="G76" s="271"/>
      <c r="H76" s="271"/>
      <c r="I76" s="5"/>
      <c r="J76" s="5"/>
      <c r="K76" s="193"/>
      <c r="L76" s="193"/>
      <c r="M76" s="193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ht="15.75" customHeight="1">
      <c r="A77" s="5"/>
      <c r="B77" s="5"/>
      <c r="C77" s="271"/>
      <c r="D77" s="271"/>
      <c r="E77" s="271"/>
      <c r="F77" s="271"/>
      <c r="G77" s="271"/>
      <c r="H77" s="271"/>
      <c r="I77" s="5"/>
      <c r="J77" s="5"/>
      <c r="K77" s="193"/>
      <c r="L77" s="193"/>
      <c r="M77" s="193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ht="15.75" customHeight="1">
      <c r="A78" s="5"/>
      <c r="B78" s="5"/>
      <c r="C78" s="271"/>
      <c r="D78" s="271"/>
      <c r="E78" s="271"/>
      <c r="F78" s="271"/>
      <c r="G78" s="271"/>
      <c r="H78" s="271"/>
      <c r="I78" s="5"/>
      <c r="J78" s="5"/>
      <c r="K78" s="193"/>
      <c r="L78" s="193"/>
      <c r="M78" s="193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ht="15.75" customHeight="1">
      <c r="A79" s="5"/>
      <c r="B79" s="5"/>
      <c r="C79" s="271"/>
      <c r="D79" s="271"/>
      <c r="E79" s="271"/>
      <c r="F79" s="271"/>
      <c r="G79" s="271"/>
      <c r="H79" s="271"/>
      <c r="I79" s="5"/>
      <c r="J79" s="5"/>
      <c r="K79" s="193"/>
      <c r="L79" s="193"/>
      <c r="M79" s="193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ht="15.75" customHeight="1">
      <c r="A80" s="5"/>
      <c r="B80" s="5"/>
      <c r="C80" s="271"/>
      <c r="D80" s="271"/>
      <c r="E80" s="271"/>
      <c r="F80" s="271"/>
      <c r="G80" s="271"/>
      <c r="H80" s="271"/>
      <c r="I80" s="5"/>
      <c r="J80" s="5"/>
      <c r="K80" s="193"/>
      <c r="L80" s="193"/>
      <c r="M80" s="193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ht="15.75" customHeight="1">
      <c r="A81" s="5"/>
      <c r="B81" s="5"/>
      <c r="C81" s="271"/>
      <c r="D81" s="271"/>
      <c r="E81" s="271"/>
      <c r="F81" s="271"/>
      <c r="G81" s="271"/>
      <c r="H81" s="271"/>
      <c r="I81" s="5"/>
      <c r="J81" s="5"/>
      <c r="K81" s="193"/>
      <c r="L81" s="193"/>
      <c r="M81" s="193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ht="15.75" customHeight="1">
      <c r="A82" s="5"/>
      <c r="B82" s="5"/>
      <c r="C82" s="271"/>
      <c r="D82" s="271"/>
      <c r="E82" s="271"/>
      <c r="F82" s="271"/>
      <c r="G82" s="271"/>
      <c r="H82" s="271"/>
      <c r="I82" s="5"/>
      <c r="J82" s="5"/>
      <c r="K82" s="193"/>
      <c r="L82" s="193"/>
      <c r="M82" s="193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ht="15.75" customHeight="1">
      <c r="A83" s="5"/>
      <c r="B83" s="5"/>
      <c r="C83" s="271"/>
      <c r="D83" s="271"/>
      <c r="E83" s="271"/>
      <c r="F83" s="271"/>
      <c r="G83" s="271"/>
      <c r="H83" s="271"/>
      <c r="I83" s="5"/>
      <c r="J83" s="5"/>
      <c r="K83" s="193"/>
      <c r="L83" s="193"/>
      <c r="M83" s="193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ht="15.75" customHeight="1">
      <c r="A84" s="5"/>
      <c r="B84" s="5"/>
      <c r="C84" s="271"/>
      <c r="D84" s="271"/>
      <c r="E84" s="271"/>
      <c r="F84" s="271"/>
      <c r="G84" s="271"/>
      <c r="H84" s="271"/>
      <c r="I84" s="5"/>
      <c r="J84" s="5"/>
      <c r="K84" s="193"/>
      <c r="L84" s="193"/>
      <c r="M84" s="193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ht="15.75" customHeight="1">
      <c r="A85" s="5"/>
      <c r="B85" s="5"/>
      <c r="C85" s="271"/>
      <c r="D85" s="271"/>
      <c r="E85" s="271"/>
      <c r="F85" s="271"/>
      <c r="G85" s="271"/>
      <c r="H85" s="271"/>
      <c r="I85" s="5"/>
      <c r="J85" s="5"/>
      <c r="K85" s="193"/>
      <c r="L85" s="193"/>
      <c r="M85" s="193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ht="15.75" customHeight="1">
      <c r="A86" s="5"/>
      <c r="B86" s="5"/>
      <c r="C86" s="271"/>
      <c r="D86" s="271"/>
      <c r="E86" s="271"/>
      <c r="F86" s="271"/>
      <c r="G86" s="271"/>
      <c r="H86" s="271"/>
      <c r="I86" s="5"/>
      <c r="J86" s="5"/>
      <c r="K86" s="193"/>
      <c r="L86" s="193"/>
      <c r="M86" s="193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ht="15.75" customHeight="1">
      <c r="A87" s="5"/>
      <c r="B87" s="5"/>
      <c r="C87" s="271"/>
      <c r="D87" s="271"/>
      <c r="E87" s="271"/>
      <c r="F87" s="271"/>
      <c r="G87" s="271"/>
      <c r="H87" s="271"/>
      <c r="I87" s="5"/>
      <c r="J87" s="5"/>
      <c r="K87" s="193"/>
      <c r="L87" s="193"/>
      <c r="M87" s="193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ht="15.75" customHeight="1">
      <c r="A88" s="5"/>
      <c r="B88" s="5"/>
      <c r="C88" s="271"/>
      <c r="D88" s="271"/>
      <c r="E88" s="271"/>
      <c r="F88" s="271"/>
      <c r="G88" s="271"/>
      <c r="H88" s="271"/>
      <c r="I88" s="5"/>
      <c r="J88" s="5"/>
      <c r="K88" s="193"/>
      <c r="L88" s="193"/>
      <c r="M88" s="193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ht="15.75" customHeight="1">
      <c r="A89" s="5"/>
      <c r="B89" s="5"/>
      <c r="C89" s="271"/>
      <c r="D89" s="271"/>
      <c r="E89" s="271"/>
      <c r="F89" s="271"/>
      <c r="G89" s="271"/>
      <c r="H89" s="271"/>
      <c r="I89" s="5"/>
      <c r="J89" s="5"/>
      <c r="K89" s="193"/>
      <c r="L89" s="193"/>
      <c r="M89" s="193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ht="15.75" customHeight="1">
      <c r="A90" s="5"/>
      <c r="B90" s="5"/>
      <c r="C90" s="271"/>
      <c r="D90" s="271"/>
      <c r="E90" s="271"/>
      <c r="F90" s="271"/>
      <c r="G90" s="271"/>
      <c r="H90" s="271"/>
      <c r="I90" s="5"/>
      <c r="J90" s="5"/>
      <c r="K90" s="193"/>
      <c r="L90" s="193"/>
      <c r="M90" s="193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ht="15.75" customHeight="1">
      <c r="A91" s="5"/>
      <c r="B91" s="5"/>
      <c r="C91" s="271"/>
      <c r="D91" s="271"/>
      <c r="E91" s="271"/>
      <c r="F91" s="271"/>
      <c r="G91" s="271"/>
      <c r="H91" s="271"/>
      <c r="I91" s="5"/>
      <c r="J91" s="5"/>
      <c r="K91" s="193"/>
      <c r="L91" s="193"/>
      <c r="M91" s="193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ht="15.75" customHeight="1">
      <c r="A92" s="5"/>
      <c r="B92" s="5"/>
      <c r="C92" s="271"/>
      <c r="D92" s="271"/>
      <c r="E92" s="271"/>
      <c r="F92" s="271"/>
      <c r="G92" s="271"/>
      <c r="H92" s="271"/>
      <c r="I92" s="5"/>
      <c r="J92" s="5"/>
      <c r="K92" s="193"/>
      <c r="L92" s="193"/>
      <c r="M92" s="193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ht="15.75" customHeight="1">
      <c r="A93" s="5"/>
      <c r="B93" s="5"/>
      <c r="C93" s="271"/>
      <c r="D93" s="271"/>
      <c r="E93" s="271"/>
      <c r="F93" s="271"/>
      <c r="G93" s="271"/>
      <c r="H93" s="271"/>
      <c r="I93" s="5"/>
      <c r="J93" s="5"/>
      <c r="K93" s="193"/>
      <c r="L93" s="193"/>
      <c r="M93" s="193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ht="15.75" customHeight="1">
      <c r="A94" s="5"/>
      <c r="B94" s="5"/>
      <c r="C94" s="271"/>
      <c r="D94" s="271"/>
      <c r="E94" s="271"/>
      <c r="F94" s="271"/>
      <c r="G94" s="271"/>
      <c r="H94" s="271"/>
      <c r="I94" s="5"/>
      <c r="J94" s="5"/>
      <c r="K94" s="193"/>
      <c r="L94" s="193"/>
      <c r="M94" s="193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ht="15.75" customHeight="1">
      <c r="A95" s="5"/>
      <c r="B95" s="5"/>
      <c r="C95" s="271"/>
      <c r="D95" s="271"/>
      <c r="E95" s="271"/>
      <c r="F95" s="271"/>
      <c r="G95" s="271"/>
      <c r="H95" s="271"/>
      <c r="I95" s="5"/>
      <c r="J95" s="5"/>
      <c r="K95" s="193"/>
      <c r="L95" s="193"/>
      <c r="M95" s="193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ht="15.75" customHeight="1">
      <c r="A96" s="5"/>
      <c r="B96" s="5"/>
      <c r="C96" s="271"/>
      <c r="D96" s="271"/>
      <c r="E96" s="271"/>
      <c r="F96" s="271"/>
      <c r="G96" s="271"/>
      <c r="H96" s="271"/>
      <c r="I96" s="5"/>
      <c r="J96" s="5"/>
      <c r="K96" s="193"/>
      <c r="L96" s="193"/>
      <c r="M96" s="193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ht="15.75" customHeight="1">
      <c r="A97" s="5"/>
      <c r="B97" s="5"/>
      <c r="C97" s="271"/>
      <c r="D97" s="271"/>
      <c r="E97" s="271"/>
      <c r="F97" s="271"/>
      <c r="G97" s="271"/>
      <c r="H97" s="271"/>
      <c r="I97" s="5"/>
      <c r="J97" s="5"/>
      <c r="K97" s="193"/>
      <c r="L97" s="193"/>
      <c r="M97" s="193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ht="15.75" customHeight="1">
      <c r="A98" s="5"/>
      <c r="B98" s="5"/>
      <c r="C98" s="271"/>
      <c r="D98" s="271"/>
      <c r="E98" s="271"/>
      <c r="F98" s="271"/>
      <c r="G98" s="271"/>
      <c r="H98" s="271"/>
      <c r="I98" s="5"/>
      <c r="J98" s="5"/>
      <c r="K98" s="193"/>
      <c r="L98" s="193"/>
      <c r="M98" s="193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ht="15.75" customHeight="1">
      <c r="A99" s="5"/>
      <c r="B99" s="5"/>
      <c r="C99" s="271"/>
      <c r="D99" s="271"/>
      <c r="E99" s="271"/>
      <c r="F99" s="271"/>
      <c r="G99" s="271"/>
      <c r="H99" s="271"/>
      <c r="I99" s="5"/>
      <c r="J99" s="5"/>
      <c r="K99" s="193"/>
      <c r="L99" s="193"/>
      <c r="M99" s="193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ht="15.75" customHeight="1">
      <c r="A100" s="5"/>
      <c r="B100" s="5"/>
      <c r="C100" s="271"/>
      <c r="D100" s="271"/>
      <c r="E100" s="271"/>
      <c r="F100" s="271"/>
      <c r="G100" s="271"/>
      <c r="H100" s="271"/>
      <c r="I100" s="5"/>
      <c r="J100" s="5"/>
      <c r="K100" s="193"/>
      <c r="L100" s="193"/>
      <c r="M100" s="193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ht="15.75" customHeight="1">
      <c r="A101" s="5"/>
      <c r="B101" s="5"/>
      <c r="C101" s="271"/>
      <c r="D101" s="271"/>
      <c r="E101" s="271"/>
      <c r="F101" s="271"/>
      <c r="G101" s="271"/>
      <c r="H101" s="271"/>
      <c r="I101" s="5"/>
      <c r="J101" s="5"/>
      <c r="K101" s="193"/>
      <c r="L101" s="193"/>
      <c r="M101" s="193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ht="15.75" customHeight="1">
      <c r="A102" s="5"/>
      <c r="B102" s="5"/>
      <c r="C102" s="271"/>
      <c r="D102" s="271"/>
      <c r="E102" s="271"/>
      <c r="F102" s="271"/>
      <c r="G102" s="271"/>
      <c r="H102" s="271"/>
      <c r="I102" s="5"/>
      <c r="J102" s="5"/>
      <c r="K102" s="193"/>
      <c r="L102" s="193"/>
      <c r="M102" s="193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ht="15.75" customHeight="1">
      <c r="A103" s="5"/>
      <c r="B103" s="5"/>
      <c r="C103" s="271"/>
      <c r="D103" s="271"/>
      <c r="E103" s="271"/>
      <c r="F103" s="271"/>
      <c r="G103" s="271"/>
      <c r="H103" s="271"/>
      <c r="I103" s="5"/>
      <c r="J103" s="5"/>
      <c r="K103" s="193"/>
      <c r="L103" s="193"/>
      <c r="M103" s="193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ht="15.75" customHeight="1">
      <c r="A104" s="5"/>
      <c r="B104" s="5"/>
      <c r="C104" s="271"/>
      <c r="D104" s="271"/>
      <c r="E104" s="271"/>
      <c r="F104" s="271"/>
      <c r="G104" s="271"/>
      <c r="H104" s="271"/>
      <c r="I104" s="5"/>
      <c r="J104" s="5"/>
      <c r="K104" s="193"/>
      <c r="L104" s="193"/>
      <c r="M104" s="193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ht="15.75" customHeight="1">
      <c r="A105" s="5"/>
      <c r="B105" s="5"/>
      <c r="C105" s="271"/>
      <c r="D105" s="271"/>
      <c r="E105" s="271"/>
      <c r="F105" s="271"/>
      <c r="G105" s="271"/>
      <c r="H105" s="271"/>
      <c r="I105" s="5"/>
      <c r="J105" s="5"/>
      <c r="K105" s="193"/>
      <c r="L105" s="193"/>
      <c r="M105" s="193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ht="15.75" customHeight="1">
      <c r="A106" s="5"/>
      <c r="B106" s="5"/>
      <c r="C106" s="271"/>
      <c r="D106" s="271"/>
      <c r="E106" s="271"/>
      <c r="F106" s="271"/>
      <c r="G106" s="271"/>
      <c r="H106" s="271"/>
      <c r="I106" s="5"/>
      <c r="J106" s="5"/>
      <c r="K106" s="193"/>
      <c r="L106" s="193"/>
      <c r="M106" s="193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ht="15.75" customHeight="1">
      <c r="A107" s="5"/>
      <c r="B107" s="5"/>
      <c r="C107" s="271"/>
      <c r="D107" s="271"/>
      <c r="E107" s="271"/>
      <c r="F107" s="271"/>
      <c r="G107" s="271"/>
      <c r="H107" s="271"/>
      <c r="I107" s="5"/>
      <c r="J107" s="5"/>
      <c r="K107" s="193"/>
      <c r="L107" s="193"/>
      <c r="M107" s="193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ht="15.75" customHeight="1">
      <c r="A108" s="5"/>
      <c r="B108" s="5"/>
      <c r="C108" s="271"/>
      <c r="D108" s="271"/>
      <c r="E108" s="271"/>
      <c r="F108" s="271"/>
      <c r="G108" s="271"/>
      <c r="H108" s="271"/>
      <c r="I108" s="5"/>
      <c r="J108" s="5"/>
      <c r="K108" s="193"/>
      <c r="L108" s="193"/>
      <c r="M108" s="193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ht="15.75" customHeight="1">
      <c r="A109" s="5"/>
      <c r="B109" s="5"/>
      <c r="C109" s="271"/>
      <c r="D109" s="271"/>
      <c r="E109" s="271"/>
      <c r="F109" s="271"/>
      <c r="G109" s="271"/>
      <c r="H109" s="271"/>
      <c r="I109" s="5"/>
      <c r="J109" s="5"/>
      <c r="K109" s="193"/>
      <c r="L109" s="193"/>
      <c r="M109" s="193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ht="15.75" customHeight="1">
      <c r="A110" s="5"/>
      <c r="B110" s="5"/>
      <c r="C110" s="271"/>
      <c r="D110" s="271"/>
      <c r="E110" s="271"/>
      <c r="F110" s="271"/>
      <c r="G110" s="271"/>
      <c r="H110" s="271"/>
      <c r="I110" s="5"/>
      <c r="J110" s="5"/>
      <c r="K110" s="193"/>
      <c r="L110" s="193"/>
      <c r="M110" s="193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ht="15.75" customHeight="1">
      <c r="A111" s="5"/>
      <c r="B111" s="5"/>
      <c r="C111" s="271"/>
      <c r="D111" s="271"/>
      <c r="E111" s="271"/>
      <c r="F111" s="271"/>
      <c r="G111" s="271"/>
      <c r="H111" s="271"/>
      <c r="I111" s="5"/>
      <c r="J111" s="5"/>
      <c r="K111" s="193"/>
      <c r="L111" s="193"/>
      <c r="M111" s="193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ht="15.75" customHeight="1">
      <c r="A112" s="5"/>
      <c r="B112" s="5"/>
      <c r="C112" s="271"/>
      <c r="D112" s="271"/>
      <c r="E112" s="271"/>
      <c r="F112" s="271"/>
      <c r="G112" s="271"/>
      <c r="H112" s="271"/>
      <c r="I112" s="5"/>
      <c r="J112" s="5"/>
      <c r="K112" s="193"/>
      <c r="L112" s="193"/>
      <c r="M112" s="193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ht="15.75" customHeight="1">
      <c r="A113" s="5"/>
      <c r="B113" s="5"/>
      <c r="C113" s="271"/>
      <c r="D113" s="271"/>
      <c r="E113" s="271"/>
      <c r="F113" s="271"/>
      <c r="G113" s="271"/>
      <c r="H113" s="271"/>
      <c r="I113" s="5"/>
      <c r="J113" s="5"/>
      <c r="K113" s="193"/>
      <c r="L113" s="193"/>
      <c r="M113" s="193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ht="15.75" customHeight="1">
      <c r="A114" s="5"/>
      <c r="B114" s="5"/>
      <c r="C114" s="271"/>
      <c r="D114" s="271"/>
      <c r="E114" s="271"/>
      <c r="F114" s="271"/>
      <c r="G114" s="271"/>
      <c r="H114" s="271"/>
      <c r="I114" s="5"/>
      <c r="J114" s="5"/>
      <c r="K114" s="193"/>
      <c r="L114" s="193"/>
      <c r="M114" s="193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ht="15.75" customHeight="1">
      <c r="A115" s="5"/>
      <c r="B115" s="5"/>
      <c r="C115" s="271"/>
      <c r="D115" s="271"/>
      <c r="E115" s="271"/>
      <c r="F115" s="271"/>
      <c r="G115" s="271"/>
      <c r="H115" s="271"/>
      <c r="I115" s="5"/>
      <c r="J115" s="5"/>
      <c r="K115" s="193"/>
      <c r="L115" s="193"/>
      <c r="M115" s="193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ht="15.75" customHeight="1">
      <c r="A116" s="5"/>
      <c r="B116" s="5"/>
      <c r="C116" s="271"/>
      <c r="D116" s="271"/>
      <c r="E116" s="271"/>
      <c r="F116" s="271"/>
      <c r="G116" s="271"/>
      <c r="H116" s="271"/>
      <c r="I116" s="5"/>
      <c r="J116" s="5"/>
      <c r="K116" s="193"/>
      <c r="L116" s="193"/>
      <c r="M116" s="193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ht="15.75" customHeight="1">
      <c r="A117" s="5"/>
      <c r="B117" s="5"/>
      <c r="C117" s="271"/>
      <c r="D117" s="271"/>
      <c r="E117" s="271"/>
      <c r="F117" s="271"/>
      <c r="G117" s="271"/>
      <c r="H117" s="271"/>
      <c r="I117" s="5"/>
      <c r="J117" s="5"/>
      <c r="K117" s="193"/>
      <c r="L117" s="193"/>
      <c r="M117" s="193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ht="15.75" customHeight="1">
      <c r="A118" s="5"/>
      <c r="B118" s="5"/>
      <c r="C118" s="271"/>
      <c r="D118" s="271"/>
      <c r="E118" s="271"/>
      <c r="F118" s="271"/>
      <c r="G118" s="271"/>
      <c r="H118" s="271"/>
      <c r="I118" s="5"/>
      <c r="J118" s="5"/>
      <c r="K118" s="193"/>
      <c r="L118" s="193"/>
      <c r="M118" s="193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ht="15.75" customHeight="1">
      <c r="A119" s="5"/>
      <c r="B119" s="5"/>
      <c r="C119" s="271"/>
      <c r="D119" s="271"/>
      <c r="E119" s="271"/>
      <c r="F119" s="271"/>
      <c r="G119" s="271"/>
      <c r="H119" s="271"/>
      <c r="I119" s="5"/>
      <c r="J119" s="5"/>
      <c r="K119" s="193"/>
      <c r="L119" s="193"/>
      <c r="M119" s="193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ht="15.75" customHeight="1">
      <c r="A120" s="5"/>
      <c r="B120" s="5"/>
      <c r="C120" s="271"/>
      <c r="D120" s="271"/>
      <c r="E120" s="271"/>
      <c r="F120" s="271"/>
      <c r="G120" s="271"/>
      <c r="H120" s="271"/>
      <c r="I120" s="5"/>
      <c r="J120" s="5"/>
      <c r="K120" s="193"/>
      <c r="L120" s="193"/>
      <c r="M120" s="193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ht="15.75" customHeight="1">
      <c r="A121" s="5"/>
      <c r="B121" s="5"/>
      <c r="C121" s="271"/>
      <c r="D121" s="271"/>
      <c r="E121" s="271"/>
      <c r="F121" s="271"/>
      <c r="G121" s="271"/>
      <c r="H121" s="271"/>
      <c r="I121" s="5"/>
      <c r="J121" s="5"/>
      <c r="K121" s="193"/>
      <c r="L121" s="193"/>
      <c r="M121" s="193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ht="15.75" customHeight="1">
      <c r="A122" s="5"/>
      <c r="B122" s="5"/>
      <c r="C122" s="271"/>
      <c r="D122" s="271"/>
      <c r="E122" s="271"/>
      <c r="F122" s="271"/>
      <c r="G122" s="271"/>
      <c r="H122" s="271"/>
      <c r="I122" s="5"/>
      <c r="J122" s="5"/>
      <c r="K122" s="193"/>
      <c r="L122" s="193"/>
      <c r="M122" s="193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ht="15.75" customHeight="1">
      <c r="A123" s="5"/>
      <c r="B123" s="5"/>
      <c r="C123" s="271"/>
      <c r="D123" s="271"/>
      <c r="E123" s="271"/>
      <c r="F123" s="271"/>
      <c r="G123" s="271"/>
      <c r="H123" s="271"/>
      <c r="I123" s="5"/>
      <c r="J123" s="5"/>
      <c r="K123" s="193"/>
      <c r="L123" s="193"/>
      <c r="M123" s="193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ht="15.75" customHeight="1">
      <c r="A124" s="5"/>
      <c r="B124" s="5"/>
      <c r="C124" s="271"/>
      <c r="D124" s="271"/>
      <c r="E124" s="271"/>
      <c r="F124" s="271"/>
      <c r="G124" s="271"/>
      <c r="H124" s="271"/>
      <c r="I124" s="5"/>
      <c r="J124" s="5"/>
      <c r="K124" s="193"/>
      <c r="L124" s="193"/>
      <c r="M124" s="193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ht="15.75" customHeight="1">
      <c r="A125" s="5"/>
      <c r="B125" s="5"/>
      <c r="C125" s="271"/>
      <c r="D125" s="271"/>
      <c r="E125" s="271"/>
      <c r="F125" s="271"/>
      <c r="G125" s="271"/>
      <c r="H125" s="271"/>
      <c r="I125" s="5"/>
      <c r="J125" s="5"/>
      <c r="K125" s="193"/>
      <c r="L125" s="193"/>
      <c r="M125" s="193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ht="15.75" customHeight="1">
      <c r="A126" s="5"/>
      <c r="B126" s="5"/>
      <c r="C126" s="271"/>
      <c r="D126" s="271"/>
      <c r="E126" s="271"/>
      <c r="F126" s="271"/>
      <c r="G126" s="271"/>
      <c r="H126" s="271"/>
      <c r="I126" s="5"/>
      <c r="J126" s="5"/>
      <c r="K126" s="193"/>
      <c r="L126" s="193"/>
      <c r="M126" s="193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ht="15.75" customHeight="1">
      <c r="A127" s="5"/>
      <c r="B127" s="5"/>
      <c r="C127" s="271"/>
      <c r="D127" s="271"/>
      <c r="E127" s="271"/>
      <c r="F127" s="271"/>
      <c r="G127" s="271"/>
      <c r="H127" s="271"/>
      <c r="I127" s="5"/>
      <c r="J127" s="5"/>
      <c r="K127" s="193"/>
      <c r="L127" s="193"/>
      <c r="M127" s="193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ht="15.75" customHeight="1">
      <c r="A128" s="5"/>
      <c r="B128" s="5"/>
      <c r="C128" s="271"/>
      <c r="D128" s="271"/>
      <c r="E128" s="271"/>
      <c r="F128" s="271"/>
      <c r="G128" s="271"/>
      <c r="H128" s="271"/>
      <c r="I128" s="5"/>
      <c r="J128" s="5"/>
      <c r="K128" s="193"/>
      <c r="L128" s="193"/>
      <c r="M128" s="193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ht="15.75" customHeight="1">
      <c r="A129" s="5"/>
      <c r="B129" s="5"/>
      <c r="C129" s="271"/>
      <c r="D129" s="271"/>
      <c r="E129" s="271"/>
      <c r="F129" s="271"/>
      <c r="G129" s="271"/>
      <c r="H129" s="271"/>
      <c r="I129" s="5"/>
      <c r="J129" s="5"/>
      <c r="K129" s="193"/>
      <c r="L129" s="193"/>
      <c r="M129" s="193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ht="15.75" customHeight="1">
      <c r="A130" s="5"/>
      <c r="B130" s="5"/>
      <c r="C130" s="271"/>
      <c r="D130" s="271"/>
      <c r="E130" s="271"/>
      <c r="F130" s="271"/>
      <c r="G130" s="271"/>
      <c r="H130" s="271"/>
      <c r="I130" s="5"/>
      <c r="J130" s="5"/>
      <c r="K130" s="193"/>
      <c r="L130" s="193"/>
      <c r="M130" s="193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ht="15.75" customHeight="1">
      <c r="A131" s="5"/>
      <c r="B131" s="5"/>
      <c r="C131" s="271"/>
      <c r="D131" s="271"/>
      <c r="E131" s="271"/>
      <c r="F131" s="271"/>
      <c r="G131" s="271"/>
      <c r="H131" s="271"/>
      <c r="I131" s="5"/>
      <c r="J131" s="5"/>
      <c r="K131" s="193"/>
      <c r="L131" s="193"/>
      <c r="M131" s="193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ht="15.75" customHeight="1">
      <c r="A132" s="5"/>
      <c r="B132" s="5"/>
      <c r="C132" s="271"/>
      <c r="D132" s="271"/>
      <c r="E132" s="271"/>
      <c r="F132" s="271"/>
      <c r="G132" s="271"/>
      <c r="H132" s="271"/>
      <c r="I132" s="5"/>
      <c r="J132" s="5"/>
      <c r="K132" s="193"/>
      <c r="L132" s="193"/>
      <c r="M132" s="193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ht="15.75" customHeight="1">
      <c r="A133" s="5"/>
      <c r="B133" s="5"/>
      <c r="C133" s="271"/>
      <c r="D133" s="271"/>
      <c r="E133" s="271"/>
      <c r="F133" s="271"/>
      <c r="G133" s="271"/>
      <c r="H133" s="271"/>
      <c r="I133" s="5"/>
      <c r="J133" s="5"/>
      <c r="K133" s="193"/>
      <c r="L133" s="193"/>
      <c r="M133" s="193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ht="15.75" customHeight="1">
      <c r="A134" s="5"/>
      <c r="B134" s="5"/>
      <c r="C134" s="271"/>
      <c r="D134" s="271"/>
      <c r="E134" s="271"/>
      <c r="F134" s="271"/>
      <c r="G134" s="271"/>
      <c r="H134" s="271"/>
      <c r="I134" s="5"/>
      <c r="J134" s="5"/>
      <c r="K134" s="193"/>
      <c r="L134" s="193"/>
      <c r="M134" s="193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ht="15.75" customHeight="1">
      <c r="A135" s="5"/>
      <c r="B135" s="5"/>
      <c r="C135" s="271"/>
      <c r="D135" s="271"/>
      <c r="E135" s="271"/>
      <c r="F135" s="271"/>
      <c r="G135" s="271"/>
      <c r="H135" s="271"/>
      <c r="I135" s="5"/>
      <c r="J135" s="5"/>
      <c r="K135" s="193"/>
      <c r="L135" s="193"/>
      <c r="M135" s="193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ht="15.75" customHeight="1">
      <c r="A136" s="5"/>
      <c r="B136" s="5"/>
      <c r="C136" s="271"/>
      <c r="D136" s="271"/>
      <c r="E136" s="271"/>
      <c r="F136" s="271"/>
      <c r="G136" s="271"/>
      <c r="H136" s="271"/>
      <c r="I136" s="5"/>
      <c r="J136" s="5"/>
      <c r="K136" s="193"/>
      <c r="L136" s="193"/>
      <c r="M136" s="193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ht="15.75" customHeight="1">
      <c r="A137" s="5"/>
      <c r="B137" s="5"/>
      <c r="C137" s="271"/>
      <c r="D137" s="271"/>
      <c r="E137" s="271"/>
      <c r="F137" s="271"/>
      <c r="G137" s="271"/>
      <c r="H137" s="271"/>
      <c r="I137" s="5"/>
      <c r="J137" s="5"/>
      <c r="K137" s="193"/>
      <c r="L137" s="193"/>
      <c r="M137" s="193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ht="15.75" customHeight="1">
      <c r="A138" s="5"/>
      <c r="B138" s="5"/>
      <c r="C138" s="271"/>
      <c r="D138" s="271"/>
      <c r="E138" s="271"/>
      <c r="F138" s="271"/>
      <c r="G138" s="271"/>
      <c r="H138" s="271"/>
      <c r="I138" s="5"/>
      <c r="J138" s="5"/>
      <c r="K138" s="193"/>
      <c r="L138" s="193"/>
      <c r="M138" s="193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ht="15.75" customHeight="1">
      <c r="A139" s="5"/>
      <c r="B139" s="5"/>
      <c r="C139" s="271"/>
      <c r="D139" s="271"/>
      <c r="E139" s="271"/>
      <c r="F139" s="271"/>
      <c r="G139" s="271"/>
      <c r="H139" s="271"/>
      <c r="I139" s="5"/>
      <c r="J139" s="5"/>
      <c r="K139" s="193"/>
      <c r="L139" s="193"/>
      <c r="M139" s="193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ht="15.75" customHeight="1">
      <c r="A140" s="5"/>
      <c r="B140" s="5"/>
      <c r="C140" s="271"/>
      <c r="D140" s="271"/>
      <c r="E140" s="271"/>
      <c r="F140" s="271"/>
      <c r="G140" s="271"/>
      <c r="H140" s="271"/>
      <c r="I140" s="5"/>
      <c r="J140" s="5"/>
      <c r="K140" s="193"/>
      <c r="L140" s="193"/>
      <c r="M140" s="193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ht="15.75" customHeight="1">
      <c r="A141" s="5"/>
      <c r="B141" s="5"/>
      <c r="C141" s="271"/>
      <c r="D141" s="271"/>
      <c r="E141" s="271"/>
      <c r="F141" s="271"/>
      <c r="G141" s="271"/>
      <c r="H141" s="271"/>
      <c r="I141" s="5"/>
      <c r="J141" s="5"/>
      <c r="K141" s="193"/>
      <c r="L141" s="193"/>
      <c r="M141" s="193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ht="15.75" customHeight="1">
      <c r="A142" s="5"/>
      <c r="B142" s="5"/>
      <c r="C142" s="271"/>
      <c r="D142" s="271"/>
      <c r="E142" s="271"/>
      <c r="F142" s="271"/>
      <c r="G142" s="271"/>
      <c r="H142" s="271"/>
      <c r="I142" s="5"/>
      <c r="J142" s="5"/>
      <c r="K142" s="193"/>
      <c r="L142" s="193"/>
      <c r="M142" s="193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ht="15.75" customHeight="1">
      <c r="A143" s="5"/>
      <c r="B143" s="5"/>
      <c r="C143" s="271"/>
      <c r="D143" s="271"/>
      <c r="E143" s="271"/>
      <c r="F143" s="271"/>
      <c r="G143" s="271"/>
      <c r="H143" s="271"/>
      <c r="I143" s="5"/>
      <c r="J143" s="5"/>
      <c r="K143" s="193"/>
      <c r="L143" s="193"/>
      <c r="M143" s="193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ht="15.75" customHeight="1">
      <c r="A144" s="5"/>
      <c r="B144" s="5"/>
      <c r="C144" s="271"/>
      <c r="D144" s="271"/>
      <c r="E144" s="271"/>
      <c r="F144" s="271"/>
      <c r="G144" s="271"/>
      <c r="H144" s="271"/>
      <c r="I144" s="5"/>
      <c r="J144" s="5"/>
      <c r="K144" s="193"/>
      <c r="L144" s="193"/>
      <c r="M144" s="193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ht="15.75" customHeight="1">
      <c r="A145" s="5"/>
      <c r="B145" s="5"/>
      <c r="C145" s="271"/>
      <c r="D145" s="271"/>
      <c r="E145" s="271"/>
      <c r="F145" s="271"/>
      <c r="G145" s="271"/>
      <c r="H145" s="271"/>
      <c r="I145" s="5"/>
      <c r="J145" s="5"/>
      <c r="K145" s="193"/>
      <c r="L145" s="193"/>
      <c r="M145" s="193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ht="15.75" customHeight="1">
      <c r="A146" s="5"/>
      <c r="B146" s="5"/>
      <c r="C146" s="271"/>
      <c r="D146" s="271"/>
      <c r="E146" s="271"/>
      <c r="F146" s="271"/>
      <c r="G146" s="271"/>
      <c r="H146" s="271"/>
      <c r="I146" s="5"/>
      <c r="J146" s="5"/>
      <c r="K146" s="193"/>
      <c r="L146" s="193"/>
      <c r="M146" s="193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ht="15.75" customHeight="1">
      <c r="A147" s="5"/>
      <c r="B147" s="5"/>
      <c r="C147" s="271"/>
      <c r="D147" s="271"/>
      <c r="E147" s="271"/>
      <c r="F147" s="271"/>
      <c r="G147" s="271"/>
      <c r="H147" s="271"/>
      <c r="I147" s="5"/>
      <c r="J147" s="5"/>
      <c r="K147" s="193"/>
      <c r="L147" s="193"/>
      <c r="M147" s="193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ht="15.75" customHeight="1">
      <c r="A148" s="5"/>
      <c r="B148" s="5"/>
      <c r="C148" s="271"/>
      <c r="D148" s="271"/>
      <c r="E148" s="271"/>
      <c r="F148" s="271"/>
      <c r="G148" s="271"/>
      <c r="H148" s="271"/>
      <c r="I148" s="5"/>
      <c r="J148" s="5"/>
      <c r="K148" s="193"/>
      <c r="L148" s="193"/>
      <c r="M148" s="193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ht="15.75" customHeight="1">
      <c r="A149" s="5"/>
      <c r="B149" s="5"/>
      <c r="C149" s="271"/>
      <c r="D149" s="271"/>
      <c r="E149" s="271"/>
      <c r="F149" s="271"/>
      <c r="G149" s="271"/>
      <c r="H149" s="271"/>
      <c r="I149" s="5"/>
      <c r="J149" s="5"/>
      <c r="K149" s="193"/>
      <c r="L149" s="193"/>
      <c r="M149" s="193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ht="15.75" customHeight="1">
      <c r="A150" s="5"/>
      <c r="B150" s="5"/>
      <c r="C150" s="271"/>
      <c r="D150" s="271"/>
      <c r="E150" s="271"/>
      <c r="F150" s="271"/>
      <c r="G150" s="271"/>
      <c r="H150" s="271"/>
      <c r="I150" s="5"/>
      <c r="J150" s="5"/>
      <c r="K150" s="193"/>
      <c r="L150" s="193"/>
      <c r="M150" s="193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ht="15.75" customHeight="1">
      <c r="A151" s="5"/>
      <c r="B151" s="5"/>
      <c r="C151" s="271"/>
      <c r="D151" s="271"/>
      <c r="E151" s="271"/>
      <c r="F151" s="271"/>
      <c r="G151" s="271"/>
      <c r="H151" s="271"/>
      <c r="I151" s="5"/>
      <c r="J151" s="5"/>
      <c r="K151" s="193"/>
      <c r="L151" s="193"/>
      <c r="M151" s="193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ht="15.75" customHeight="1">
      <c r="A152" s="5"/>
      <c r="B152" s="5"/>
      <c r="C152" s="271"/>
      <c r="D152" s="271"/>
      <c r="E152" s="271"/>
      <c r="F152" s="271"/>
      <c r="G152" s="271"/>
      <c r="H152" s="271"/>
      <c r="I152" s="5"/>
      <c r="J152" s="5"/>
      <c r="K152" s="193"/>
      <c r="L152" s="193"/>
      <c r="M152" s="193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ht="15.75" customHeight="1">
      <c r="A153" s="5"/>
      <c r="B153" s="5"/>
      <c r="C153" s="271"/>
      <c r="D153" s="271"/>
      <c r="E153" s="271"/>
      <c r="F153" s="271"/>
      <c r="G153" s="271"/>
      <c r="H153" s="271"/>
      <c r="I153" s="5"/>
      <c r="J153" s="5"/>
      <c r="K153" s="193"/>
      <c r="L153" s="193"/>
      <c r="M153" s="193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ht="15.75" customHeight="1">
      <c r="A154" s="5"/>
      <c r="B154" s="5"/>
      <c r="C154" s="271"/>
      <c r="D154" s="271"/>
      <c r="E154" s="271"/>
      <c r="F154" s="271"/>
      <c r="G154" s="271"/>
      <c r="H154" s="271"/>
      <c r="I154" s="5"/>
      <c r="J154" s="5"/>
      <c r="K154" s="193"/>
      <c r="L154" s="193"/>
      <c r="M154" s="193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ht="15.75" customHeight="1">
      <c r="A155" s="5"/>
      <c r="B155" s="5"/>
      <c r="C155" s="271"/>
      <c r="D155" s="271"/>
      <c r="E155" s="271"/>
      <c r="F155" s="271"/>
      <c r="G155" s="271"/>
      <c r="H155" s="271"/>
      <c r="I155" s="5"/>
      <c r="J155" s="5"/>
      <c r="K155" s="193"/>
      <c r="L155" s="193"/>
      <c r="M155" s="193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ht="15.75" customHeight="1">
      <c r="A156" s="5"/>
      <c r="B156" s="5"/>
      <c r="C156" s="271"/>
      <c r="D156" s="271"/>
      <c r="E156" s="271"/>
      <c r="F156" s="271"/>
      <c r="G156" s="271"/>
      <c r="H156" s="271"/>
      <c r="I156" s="5"/>
      <c r="J156" s="5"/>
      <c r="K156" s="193"/>
      <c r="L156" s="193"/>
      <c r="M156" s="193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ht="15.75" customHeight="1">
      <c r="A157" s="5"/>
      <c r="B157" s="5"/>
      <c r="C157" s="271"/>
      <c r="D157" s="271"/>
      <c r="E157" s="271"/>
      <c r="F157" s="271"/>
      <c r="G157" s="271"/>
      <c r="H157" s="271"/>
      <c r="I157" s="5"/>
      <c r="J157" s="5"/>
      <c r="K157" s="193"/>
      <c r="L157" s="193"/>
      <c r="M157" s="193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ht="15.75" customHeight="1">
      <c r="A158" s="5"/>
      <c r="B158" s="5"/>
      <c r="C158" s="271"/>
      <c r="D158" s="271"/>
      <c r="E158" s="271"/>
      <c r="F158" s="271"/>
      <c r="G158" s="271"/>
      <c r="H158" s="271"/>
      <c r="I158" s="5"/>
      <c r="J158" s="5"/>
      <c r="K158" s="193"/>
      <c r="L158" s="193"/>
      <c r="M158" s="193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ht="15.75" customHeight="1">
      <c r="A159" s="5"/>
      <c r="B159" s="5"/>
      <c r="C159" s="271"/>
      <c r="D159" s="271"/>
      <c r="E159" s="271"/>
      <c r="F159" s="271"/>
      <c r="G159" s="271"/>
      <c r="H159" s="271"/>
      <c r="I159" s="5"/>
      <c r="J159" s="5"/>
      <c r="K159" s="193"/>
      <c r="L159" s="193"/>
      <c r="M159" s="193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ht="15.75" customHeight="1">
      <c r="A160" s="5"/>
      <c r="B160" s="5"/>
      <c r="C160" s="271"/>
      <c r="D160" s="271"/>
      <c r="E160" s="271"/>
      <c r="F160" s="271"/>
      <c r="G160" s="271"/>
      <c r="H160" s="271"/>
      <c r="I160" s="5"/>
      <c r="J160" s="5"/>
      <c r="K160" s="193"/>
      <c r="L160" s="193"/>
      <c r="M160" s="193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ht="15.75" customHeight="1">
      <c r="A161" s="5"/>
      <c r="B161" s="5"/>
      <c r="C161" s="271"/>
      <c r="D161" s="271"/>
      <c r="E161" s="271"/>
      <c r="F161" s="271"/>
      <c r="G161" s="271"/>
      <c r="H161" s="271"/>
      <c r="I161" s="5"/>
      <c r="J161" s="5"/>
      <c r="K161" s="193"/>
      <c r="L161" s="193"/>
      <c r="M161" s="193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ht="15.75" customHeight="1">
      <c r="A162" s="5"/>
      <c r="B162" s="5"/>
      <c r="C162" s="271"/>
      <c r="D162" s="271"/>
      <c r="E162" s="271"/>
      <c r="F162" s="271"/>
      <c r="G162" s="271"/>
      <c r="H162" s="271"/>
      <c r="I162" s="5"/>
      <c r="J162" s="5"/>
      <c r="K162" s="193"/>
      <c r="L162" s="193"/>
      <c r="M162" s="193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ht="15.75" customHeight="1">
      <c r="A163" s="5"/>
      <c r="B163" s="5"/>
      <c r="C163" s="271"/>
      <c r="D163" s="271"/>
      <c r="E163" s="271"/>
      <c r="F163" s="271"/>
      <c r="G163" s="271"/>
      <c r="H163" s="271"/>
      <c r="I163" s="5"/>
      <c r="J163" s="5"/>
      <c r="K163" s="193"/>
      <c r="L163" s="193"/>
      <c r="M163" s="193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ht="15.75" customHeight="1">
      <c r="A164" s="5"/>
      <c r="B164" s="5"/>
      <c r="C164" s="271"/>
      <c r="D164" s="271"/>
      <c r="E164" s="271"/>
      <c r="F164" s="271"/>
      <c r="G164" s="271"/>
      <c r="H164" s="271"/>
      <c r="I164" s="5"/>
      <c r="J164" s="5"/>
      <c r="K164" s="193"/>
      <c r="L164" s="193"/>
      <c r="M164" s="193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ht="15.75" customHeight="1">
      <c r="A165" s="5"/>
      <c r="B165" s="5"/>
      <c r="C165" s="271"/>
      <c r="D165" s="271"/>
      <c r="E165" s="271"/>
      <c r="F165" s="271"/>
      <c r="G165" s="271"/>
      <c r="H165" s="271"/>
      <c r="I165" s="5"/>
      <c r="J165" s="5"/>
      <c r="K165" s="193"/>
      <c r="L165" s="193"/>
      <c r="M165" s="193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ht="15.75" customHeight="1">
      <c r="A166" s="5"/>
      <c r="B166" s="5"/>
      <c r="C166" s="271"/>
      <c r="D166" s="271"/>
      <c r="E166" s="271"/>
      <c r="F166" s="271"/>
      <c r="G166" s="271"/>
      <c r="H166" s="271"/>
      <c r="I166" s="5"/>
      <c r="J166" s="5"/>
      <c r="K166" s="193"/>
      <c r="L166" s="193"/>
      <c r="M166" s="193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ht="15.75" customHeight="1">
      <c r="A167" s="5"/>
      <c r="B167" s="5"/>
      <c r="C167" s="271"/>
      <c r="D167" s="271"/>
      <c r="E167" s="271"/>
      <c r="F167" s="271"/>
      <c r="G167" s="271"/>
      <c r="H167" s="271"/>
      <c r="I167" s="5"/>
      <c r="J167" s="5"/>
      <c r="K167" s="193"/>
      <c r="L167" s="193"/>
      <c r="M167" s="193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ht="15.75" customHeight="1">
      <c r="A168" s="5"/>
      <c r="B168" s="5"/>
      <c r="C168" s="271"/>
      <c r="D168" s="271"/>
      <c r="E168" s="271"/>
      <c r="F168" s="271"/>
      <c r="G168" s="271"/>
      <c r="H168" s="271"/>
      <c r="I168" s="5"/>
      <c r="J168" s="5"/>
      <c r="K168" s="193"/>
      <c r="L168" s="193"/>
      <c r="M168" s="193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ht="15.75" customHeight="1">
      <c r="A169" s="5"/>
      <c r="B169" s="5"/>
      <c r="C169" s="271"/>
      <c r="D169" s="271"/>
      <c r="E169" s="271"/>
      <c r="F169" s="271"/>
      <c r="G169" s="271"/>
      <c r="H169" s="271"/>
      <c r="I169" s="5"/>
      <c r="J169" s="5"/>
      <c r="K169" s="193"/>
      <c r="L169" s="193"/>
      <c r="M169" s="193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ht="15.75" customHeight="1">
      <c r="A170" s="5"/>
      <c r="B170" s="5"/>
      <c r="C170" s="271"/>
      <c r="D170" s="271"/>
      <c r="E170" s="271"/>
      <c r="F170" s="271"/>
      <c r="G170" s="271"/>
      <c r="H170" s="271"/>
      <c r="I170" s="5"/>
      <c r="J170" s="5"/>
      <c r="K170" s="193"/>
      <c r="L170" s="193"/>
      <c r="M170" s="193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ht="15.75" customHeight="1">
      <c r="A171" s="5"/>
      <c r="B171" s="5"/>
      <c r="C171" s="271"/>
      <c r="D171" s="271"/>
      <c r="E171" s="271"/>
      <c r="F171" s="271"/>
      <c r="G171" s="271"/>
      <c r="H171" s="271"/>
      <c r="I171" s="5"/>
      <c r="J171" s="5"/>
      <c r="K171" s="193"/>
      <c r="L171" s="193"/>
      <c r="M171" s="193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ht="15.75" customHeight="1">
      <c r="A172" s="5"/>
      <c r="B172" s="5"/>
      <c r="C172" s="271"/>
      <c r="D172" s="271"/>
      <c r="E172" s="271"/>
      <c r="F172" s="271"/>
      <c r="G172" s="271"/>
      <c r="H172" s="271"/>
      <c r="I172" s="5"/>
      <c r="J172" s="5"/>
      <c r="K172" s="193"/>
      <c r="L172" s="193"/>
      <c r="M172" s="193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ht="15.75" customHeight="1">
      <c r="A173" s="5"/>
      <c r="B173" s="5"/>
      <c r="C173" s="271"/>
      <c r="D173" s="271"/>
      <c r="E173" s="271"/>
      <c r="F173" s="271"/>
      <c r="G173" s="271"/>
      <c r="H173" s="271"/>
      <c r="I173" s="5"/>
      <c r="J173" s="5"/>
      <c r="K173" s="193"/>
      <c r="L173" s="193"/>
      <c r="M173" s="193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ht="15.75" customHeight="1">
      <c r="A174" s="5"/>
      <c r="B174" s="5"/>
      <c r="C174" s="271"/>
      <c r="D174" s="271"/>
      <c r="E174" s="271"/>
      <c r="F174" s="271"/>
      <c r="G174" s="271"/>
      <c r="H174" s="271"/>
      <c r="I174" s="5"/>
      <c r="J174" s="5"/>
      <c r="K174" s="193"/>
      <c r="L174" s="193"/>
      <c r="M174" s="193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ht="15.75" customHeight="1">
      <c r="A175" s="5"/>
      <c r="B175" s="5"/>
      <c r="C175" s="271"/>
      <c r="D175" s="271"/>
      <c r="E175" s="271"/>
      <c r="F175" s="271"/>
      <c r="G175" s="271"/>
      <c r="H175" s="271"/>
      <c r="I175" s="5"/>
      <c r="J175" s="5"/>
      <c r="K175" s="193"/>
      <c r="L175" s="193"/>
      <c r="M175" s="193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ht="15.75" customHeight="1">
      <c r="A176" s="5"/>
      <c r="B176" s="5"/>
      <c r="C176" s="271"/>
      <c r="D176" s="271"/>
      <c r="E176" s="271"/>
      <c r="F176" s="271"/>
      <c r="G176" s="271"/>
      <c r="H176" s="271"/>
      <c r="I176" s="5"/>
      <c r="J176" s="5"/>
      <c r="K176" s="193"/>
      <c r="L176" s="193"/>
      <c r="M176" s="193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ht="15.75" customHeight="1">
      <c r="A177" s="5"/>
      <c r="B177" s="5"/>
      <c r="C177" s="271"/>
      <c r="D177" s="271"/>
      <c r="E177" s="271"/>
      <c r="F177" s="271"/>
      <c r="G177" s="271"/>
      <c r="H177" s="271"/>
      <c r="I177" s="5"/>
      <c r="J177" s="5"/>
      <c r="K177" s="193"/>
      <c r="L177" s="193"/>
      <c r="M177" s="193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ht="15.75" customHeight="1">
      <c r="A178" s="5"/>
      <c r="B178" s="5"/>
      <c r="C178" s="271"/>
      <c r="D178" s="271"/>
      <c r="E178" s="271"/>
      <c r="F178" s="271"/>
      <c r="G178" s="271"/>
      <c r="H178" s="271"/>
      <c r="I178" s="5"/>
      <c r="J178" s="5"/>
      <c r="K178" s="193"/>
      <c r="L178" s="193"/>
      <c r="M178" s="193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ht="15.75" customHeight="1">
      <c r="A179" s="5"/>
      <c r="B179" s="5"/>
      <c r="C179" s="271"/>
      <c r="D179" s="271"/>
      <c r="E179" s="271"/>
      <c r="F179" s="271"/>
      <c r="G179" s="271"/>
      <c r="H179" s="271"/>
      <c r="I179" s="5"/>
      <c r="J179" s="5"/>
      <c r="K179" s="193"/>
      <c r="L179" s="193"/>
      <c r="M179" s="193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ht="15.75" customHeight="1">
      <c r="A180" s="5"/>
      <c r="B180" s="5"/>
      <c r="C180" s="271"/>
      <c r="D180" s="271"/>
      <c r="E180" s="271"/>
      <c r="F180" s="271"/>
      <c r="G180" s="271"/>
      <c r="H180" s="271"/>
      <c r="I180" s="5"/>
      <c r="J180" s="5"/>
      <c r="K180" s="193"/>
      <c r="L180" s="193"/>
      <c r="M180" s="193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ht="15.75" customHeight="1">
      <c r="A181" s="5"/>
      <c r="B181" s="5"/>
      <c r="C181" s="271"/>
      <c r="D181" s="271"/>
      <c r="E181" s="271"/>
      <c r="F181" s="271"/>
      <c r="G181" s="271"/>
      <c r="H181" s="271"/>
      <c r="I181" s="5"/>
      <c r="J181" s="5"/>
      <c r="K181" s="193"/>
      <c r="L181" s="193"/>
      <c r="M181" s="193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ht="15.75" customHeight="1">
      <c r="A182" s="5"/>
      <c r="B182" s="5"/>
      <c r="C182" s="271"/>
      <c r="D182" s="271"/>
      <c r="E182" s="271"/>
      <c r="F182" s="271"/>
      <c r="G182" s="271"/>
      <c r="H182" s="271"/>
      <c r="I182" s="5"/>
      <c r="J182" s="5"/>
      <c r="K182" s="193"/>
      <c r="L182" s="193"/>
      <c r="M182" s="193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ht="15.75" customHeight="1">
      <c r="A183" s="5"/>
      <c r="B183" s="5"/>
      <c r="C183" s="271"/>
      <c r="D183" s="271"/>
      <c r="E183" s="271"/>
      <c r="F183" s="271"/>
      <c r="G183" s="271"/>
      <c r="H183" s="271"/>
      <c r="I183" s="5"/>
      <c r="J183" s="5"/>
      <c r="K183" s="193"/>
      <c r="L183" s="193"/>
      <c r="M183" s="193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ht="15.75" customHeight="1">
      <c r="A184" s="5"/>
      <c r="B184" s="5"/>
      <c r="C184" s="271"/>
      <c r="D184" s="271"/>
      <c r="E184" s="271"/>
      <c r="F184" s="271"/>
      <c r="G184" s="271"/>
      <c r="H184" s="271"/>
      <c r="I184" s="5"/>
      <c r="J184" s="5"/>
      <c r="K184" s="193"/>
      <c r="L184" s="193"/>
      <c r="M184" s="193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ht="15.75" customHeight="1">
      <c r="A185" s="5"/>
      <c r="B185" s="5"/>
      <c r="C185" s="271"/>
      <c r="D185" s="271"/>
      <c r="E185" s="271"/>
      <c r="F185" s="271"/>
      <c r="G185" s="271"/>
      <c r="H185" s="271"/>
      <c r="I185" s="5"/>
      <c r="J185" s="5"/>
      <c r="K185" s="193"/>
      <c r="L185" s="193"/>
      <c r="M185" s="193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ht="15.75" customHeight="1">
      <c r="A186" s="5"/>
      <c r="B186" s="5"/>
      <c r="C186" s="271"/>
      <c r="D186" s="271"/>
      <c r="E186" s="271"/>
      <c r="F186" s="271"/>
      <c r="G186" s="271"/>
      <c r="H186" s="271"/>
      <c r="I186" s="5"/>
      <c r="J186" s="5"/>
      <c r="K186" s="193"/>
      <c r="L186" s="193"/>
      <c r="M186" s="193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ht="15.75" customHeight="1">
      <c r="A187" s="5"/>
      <c r="B187" s="5"/>
      <c r="C187" s="271"/>
      <c r="D187" s="271"/>
      <c r="E187" s="271"/>
      <c r="F187" s="271"/>
      <c r="G187" s="271"/>
      <c r="H187" s="271"/>
      <c r="I187" s="5"/>
      <c r="J187" s="5"/>
      <c r="K187" s="193"/>
      <c r="L187" s="193"/>
      <c r="M187" s="193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ht="15.75" customHeight="1">
      <c r="A188" s="5"/>
      <c r="B188" s="5"/>
      <c r="C188" s="271"/>
      <c r="D188" s="271"/>
      <c r="E188" s="271"/>
      <c r="F188" s="271"/>
      <c r="G188" s="271"/>
      <c r="H188" s="271"/>
      <c r="I188" s="5"/>
      <c r="J188" s="5"/>
      <c r="K188" s="193"/>
      <c r="L188" s="193"/>
      <c r="M188" s="193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ht="15.75" customHeight="1">
      <c r="A189" s="5"/>
      <c r="B189" s="5"/>
      <c r="C189" s="271"/>
      <c r="D189" s="271"/>
      <c r="E189" s="271"/>
      <c r="F189" s="271"/>
      <c r="G189" s="271"/>
      <c r="H189" s="271"/>
      <c r="I189" s="5"/>
      <c r="J189" s="5"/>
      <c r="K189" s="193"/>
      <c r="L189" s="193"/>
      <c r="M189" s="193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ht="15.75" customHeight="1">
      <c r="A190" s="5"/>
      <c r="B190" s="5"/>
      <c r="C190" s="271"/>
      <c r="D190" s="271"/>
      <c r="E190" s="271"/>
      <c r="F190" s="271"/>
      <c r="G190" s="271"/>
      <c r="H190" s="271"/>
      <c r="I190" s="5"/>
      <c r="J190" s="5"/>
      <c r="K190" s="193"/>
      <c r="L190" s="193"/>
      <c r="M190" s="193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ht="15.75" customHeight="1">
      <c r="A191" s="5"/>
      <c r="B191" s="5"/>
      <c r="C191" s="271"/>
      <c r="D191" s="271"/>
      <c r="E191" s="271"/>
      <c r="F191" s="271"/>
      <c r="G191" s="271"/>
      <c r="H191" s="271"/>
      <c r="I191" s="5"/>
      <c r="J191" s="5"/>
      <c r="K191" s="193"/>
      <c r="L191" s="193"/>
      <c r="M191" s="193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ht="15.75" customHeight="1">
      <c r="A192" s="5"/>
      <c r="B192" s="5"/>
      <c r="C192" s="271"/>
      <c r="D192" s="271"/>
      <c r="E192" s="271"/>
      <c r="F192" s="271"/>
      <c r="G192" s="271"/>
      <c r="H192" s="271"/>
      <c r="I192" s="5"/>
      <c r="J192" s="5"/>
      <c r="K192" s="193"/>
      <c r="L192" s="193"/>
      <c r="M192" s="193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ht="15.75" customHeight="1">
      <c r="A193" s="5"/>
      <c r="B193" s="5"/>
      <c r="C193" s="271"/>
      <c r="D193" s="271"/>
      <c r="E193" s="271"/>
      <c r="F193" s="271"/>
      <c r="G193" s="271"/>
      <c r="H193" s="271"/>
      <c r="I193" s="5"/>
      <c r="J193" s="5"/>
      <c r="K193" s="193"/>
      <c r="L193" s="193"/>
      <c r="M193" s="193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ht="15.75" customHeight="1">
      <c r="A194" s="5"/>
      <c r="B194" s="5"/>
      <c r="C194" s="271"/>
      <c r="D194" s="271"/>
      <c r="E194" s="271"/>
      <c r="F194" s="271"/>
      <c r="G194" s="271"/>
      <c r="H194" s="271"/>
      <c r="I194" s="5"/>
      <c r="J194" s="5"/>
      <c r="K194" s="193"/>
      <c r="L194" s="193"/>
      <c r="M194" s="193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ht="15.75" customHeight="1">
      <c r="A195" s="5"/>
      <c r="B195" s="5"/>
      <c r="C195" s="271"/>
      <c r="D195" s="271"/>
      <c r="E195" s="271"/>
      <c r="F195" s="271"/>
      <c r="G195" s="271"/>
      <c r="H195" s="271"/>
      <c r="I195" s="5"/>
      <c r="J195" s="5"/>
      <c r="K195" s="193"/>
      <c r="L195" s="193"/>
      <c r="M195" s="193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ht="15.75" customHeight="1">
      <c r="A196" s="5"/>
      <c r="B196" s="5"/>
      <c r="C196" s="271"/>
      <c r="D196" s="271"/>
      <c r="E196" s="271"/>
      <c r="F196" s="271"/>
      <c r="G196" s="271"/>
      <c r="H196" s="271"/>
      <c r="I196" s="5"/>
      <c r="J196" s="5"/>
      <c r="K196" s="193"/>
      <c r="L196" s="193"/>
      <c r="M196" s="193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ht="15.75" customHeight="1">
      <c r="A197" s="5"/>
      <c r="B197" s="5"/>
      <c r="C197" s="271"/>
      <c r="D197" s="271"/>
      <c r="E197" s="271"/>
      <c r="F197" s="271"/>
      <c r="G197" s="271"/>
      <c r="H197" s="271"/>
      <c r="I197" s="5"/>
      <c r="J197" s="5"/>
      <c r="K197" s="193"/>
      <c r="L197" s="193"/>
      <c r="M197" s="193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ht="15.75" customHeight="1">
      <c r="A198" s="5"/>
      <c r="B198" s="5"/>
      <c r="C198" s="271"/>
      <c r="D198" s="271"/>
      <c r="E198" s="271"/>
      <c r="F198" s="271"/>
      <c r="G198" s="271"/>
      <c r="H198" s="271"/>
      <c r="I198" s="5"/>
      <c r="J198" s="5"/>
      <c r="K198" s="193"/>
      <c r="L198" s="193"/>
      <c r="M198" s="193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ht="15.75" customHeight="1">
      <c r="A199" s="5"/>
      <c r="B199" s="5"/>
      <c r="C199" s="271"/>
      <c r="D199" s="271"/>
      <c r="E199" s="271"/>
      <c r="F199" s="271"/>
      <c r="G199" s="271"/>
      <c r="H199" s="271"/>
      <c r="I199" s="5"/>
      <c r="J199" s="5"/>
      <c r="K199" s="193"/>
      <c r="L199" s="193"/>
      <c r="M199" s="193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ht="15.75" customHeight="1">
      <c r="A200" s="5"/>
      <c r="B200" s="5"/>
      <c r="C200" s="271"/>
      <c r="D200" s="271"/>
      <c r="E200" s="271"/>
      <c r="F200" s="271"/>
      <c r="G200" s="271"/>
      <c r="H200" s="271"/>
      <c r="I200" s="5"/>
      <c r="J200" s="5"/>
      <c r="K200" s="193"/>
      <c r="L200" s="193"/>
      <c r="M200" s="193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ht="15.75" customHeight="1">
      <c r="A201" s="5"/>
      <c r="B201" s="5"/>
      <c r="C201" s="271"/>
      <c r="D201" s="271"/>
      <c r="E201" s="271"/>
      <c r="F201" s="271"/>
      <c r="G201" s="271"/>
      <c r="H201" s="271"/>
      <c r="I201" s="5"/>
      <c r="J201" s="5"/>
      <c r="K201" s="193"/>
      <c r="L201" s="193"/>
      <c r="M201" s="193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ht="15.75" customHeight="1">
      <c r="A202" s="5"/>
      <c r="B202" s="5"/>
      <c r="C202" s="271"/>
      <c r="D202" s="271"/>
      <c r="E202" s="271"/>
      <c r="F202" s="271"/>
      <c r="G202" s="271"/>
      <c r="H202" s="271"/>
      <c r="I202" s="5"/>
      <c r="J202" s="5"/>
      <c r="K202" s="193"/>
      <c r="L202" s="193"/>
      <c r="M202" s="193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ht="15.75" customHeight="1">
      <c r="A203" s="5"/>
      <c r="B203" s="5"/>
      <c r="C203" s="271"/>
      <c r="D203" s="271"/>
      <c r="E203" s="271"/>
      <c r="F203" s="271"/>
      <c r="G203" s="271"/>
      <c r="H203" s="271"/>
      <c r="I203" s="5"/>
      <c r="J203" s="5"/>
      <c r="K203" s="193"/>
      <c r="L203" s="193"/>
      <c r="M203" s="193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ht="15.75" customHeight="1">
      <c r="A204" s="5"/>
      <c r="B204" s="5"/>
      <c r="C204" s="271"/>
      <c r="D204" s="271"/>
      <c r="E204" s="271"/>
      <c r="F204" s="271"/>
      <c r="G204" s="271"/>
      <c r="H204" s="271"/>
      <c r="I204" s="5"/>
      <c r="J204" s="5"/>
      <c r="K204" s="193"/>
      <c r="L204" s="193"/>
      <c r="M204" s="193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ht="15.75" customHeight="1">
      <c r="A205" s="5"/>
      <c r="B205" s="5"/>
      <c r="C205" s="271"/>
      <c r="D205" s="271"/>
      <c r="E205" s="271"/>
      <c r="F205" s="271"/>
      <c r="G205" s="271"/>
      <c r="H205" s="271"/>
      <c r="I205" s="5"/>
      <c r="J205" s="5"/>
      <c r="K205" s="193"/>
      <c r="L205" s="193"/>
      <c r="M205" s="193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ht="15.75" customHeight="1">
      <c r="A206" s="5"/>
      <c r="B206" s="5"/>
      <c r="C206" s="271"/>
      <c r="D206" s="271"/>
      <c r="E206" s="271"/>
      <c r="F206" s="271"/>
      <c r="G206" s="271"/>
      <c r="H206" s="271"/>
      <c r="I206" s="5"/>
      <c r="J206" s="5"/>
      <c r="K206" s="193"/>
      <c r="L206" s="193"/>
      <c r="M206" s="193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ht="15.75" customHeight="1">
      <c r="A207" s="5"/>
      <c r="B207" s="5"/>
      <c r="C207" s="271"/>
      <c r="D207" s="271"/>
      <c r="E207" s="271"/>
      <c r="F207" s="271"/>
      <c r="G207" s="271"/>
      <c r="H207" s="271"/>
      <c r="I207" s="5"/>
      <c r="J207" s="5"/>
      <c r="K207" s="193"/>
      <c r="L207" s="193"/>
      <c r="M207" s="193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ht="15.75" customHeight="1">
      <c r="A208" s="5"/>
      <c r="B208" s="5"/>
      <c r="C208" s="271"/>
      <c r="D208" s="271"/>
      <c r="E208" s="271"/>
      <c r="F208" s="271"/>
      <c r="G208" s="271"/>
      <c r="H208" s="271"/>
      <c r="I208" s="5"/>
      <c r="J208" s="5"/>
      <c r="K208" s="193"/>
      <c r="L208" s="193"/>
      <c r="M208" s="193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ht="15.75" customHeight="1">
      <c r="A209" s="5"/>
      <c r="B209" s="5"/>
      <c r="C209" s="271"/>
      <c r="D209" s="271"/>
      <c r="E209" s="271"/>
      <c r="F209" s="271"/>
      <c r="G209" s="271"/>
      <c r="H209" s="271"/>
      <c r="I209" s="5"/>
      <c r="J209" s="5"/>
      <c r="K209" s="193"/>
      <c r="L209" s="193"/>
      <c r="M209" s="193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ht="15.75" customHeight="1">
      <c r="A210" s="5"/>
      <c r="B210" s="5"/>
      <c r="C210" s="271"/>
      <c r="D210" s="271"/>
      <c r="E210" s="271"/>
      <c r="F210" s="271"/>
      <c r="G210" s="271"/>
      <c r="H210" s="271"/>
      <c r="I210" s="5"/>
      <c r="J210" s="5"/>
      <c r="K210" s="193"/>
      <c r="L210" s="193"/>
      <c r="M210" s="193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ht="15.75" customHeight="1">
      <c r="A211" s="5"/>
      <c r="B211" s="5"/>
      <c r="C211" s="271"/>
      <c r="D211" s="271"/>
      <c r="E211" s="271"/>
      <c r="F211" s="271"/>
      <c r="G211" s="271"/>
      <c r="H211" s="271"/>
      <c r="I211" s="5"/>
      <c r="J211" s="5"/>
      <c r="K211" s="193"/>
      <c r="L211" s="193"/>
      <c r="M211" s="193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ht="15.75" customHeight="1">
      <c r="A212" s="5"/>
      <c r="B212" s="5"/>
      <c r="C212" s="271"/>
      <c r="D212" s="271"/>
      <c r="E212" s="271"/>
      <c r="F212" s="271"/>
      <c r="G212" s="271"/>
      <c r="H212" s="271"/>
      <c r="I212" s="5"/>
      <c r="J212" s="5"/>
      <c r="K212" s="193"/>
      <c r="L212" s="193"/>
      <c r="M212" s="193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ht="15.75" customHeight="1">
      <c r="A213" s="5"/>
      <c r="B213" s="5"/>
      <c r="C213" s="271"/>
      <c r="D213" s="271"/>
      <c r="E213" s="271"/>
      <c r="F213" s="271"/>
      <c r="G213" s="271"/>
      <c r="H213" s="271"/>
      <c r="I213" s="5"/>
      <c r="J213" s="5"/>
      <c r="K213" s="193"/>
      <c r="L213" s="193"/>
      <c r="M213" s="193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ht="15.75" customHeight="1">
      <c r="A214" s="5"/>
      <c r="B214" s="5"/>
      <c r="C214" s="271"/>
      <c r="D214" s="271"/>
      <c r="E214" s="271"/>
      <c r="F214" s="271"/>
      <c r="G214" s="271"/>
      <c r="H214" s="271"/>
      <c r="I214" s="5"/>
      <c r="J214" s="5"/>
      <c r="K214" s="193"/>
      <c r="L214" s="193"/>
      <c r="M214" s="193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ht="15.75" customHeight="1">
      <c r="A215" s="5"/>
      <c r="B215" s="5"/>
      <c r="C215" s="271"/>
      <c r="D215" s="271"/>
      <c r="E215" s="271"/>
      <c r="F215" s="271"/>
      <c r="G215" s="271"/>
      <c r="H215" s="271"/>
      <c r="I215" s="5"/>
      <c r="J215" s="5"/>
      <c r="K215" s="193"/>
      <c r="L215" s="193"/>
      <c r="M215" s="193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ht="15.75" customHeight="1">
      <c r="A216" s="5"/>
      <c r="B216" s="5"/>
      <c r="C216" s="271"/>
      <c r="D216" s="271"/>
      <c r="E216" s="271"/>
      <c r="F216" s="271"/>
      <c r="G216" s="271"/>
      <c r="H216" s="271"/>
      <c r="I216" s="5"/>
      <c r="J216" s="5"/>
      <c r="K216" s="193"/>
      <c r="L216" s="193"/>
      <c r="M216" s="193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ht="15.75" customHeight="1">
      <c r="A217" s="5"/>
      <c r="B217" s="5"/>
      <c r="C217" s="271"/>
      <c r="D217" s="271"/>
      <c r="E217" s="271"/>
      <c r="F217" s="271"/>
      <c r="G217" s="271"/>
      <c r="H217" s="271"/>
      <c r="I217" s="5"/>
      <c r="J217" s="5"/>
      <c r="K217" s="193"/>
      <c r="L217" s="193"/>
      <c r="M217" s="193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ht="15.75" customHeight="1">
      <c r="A218" s="5"/>
      <c r="B218" s="5"/>
      <c r="C218" s="271"/>
      <c r="D218" s="271"/>
      <c r="E218" s="271"/>
      <c r="F218" s="271"/>
      <c r="G218" s="271"/>
      <c r="H218" s="271"/>
      <c r="I218" s="5"/>
      <c r="J218" s="5"/>
      <c r="K218" s="193"/>
      <c r="L218" s="193"/>
      <c r="M218" s="193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ht="15.75" customHeight="1">
      <c r="A219" s="5"/>
      <c r="B219" s="5"/>
      <c r="C219" s="271"/>
      <c r="D219" s="271"/>
      <c r="E219" s="271"/>
      <c r="F219" s="271"/>
      <c r="G219" s="271"/>
      <c r="H219" s="271"/>
      <c r="I219" s="5"/>
      <c r="J219" s="5"/>
      <c r="K219" s="193"/>
      <c r="L219" s="193"/>
      <c r="M219" s="193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ht="15.75" customHeight="1">
      <c r="A220" s="5"/>
      <c r="B220" s="5"/>
      <c r="C220" s="271"/>
      <c r="D220" s="271"/>
      <c r="E220" s="271"/>
      <c r="F220" s="271"/>
      <c r="G220" s="271"/>
      <c r="H220" s="271"/>
      <c r="I220" s="5"/>
      <c r="J220" s="5"/>
      <c r="K220" s="193"/>
      <c r="L220" s="193"/>
      <c r="M220" s="193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ht="15.75" customHeight="1">
      <c r="A221" s="5"/>
      <c r="B221" s="5"/>
      <c r="C221" s="271"/>
      <c r="D221" s="271"/>
      <c r="E221" s="271"/>
      <c r="F221" s="271"/>
      <c r="G221" s="271"/>
      <c r="H221" s="271"/>
      <c r="I221" s="5"/>
      <c r="J221" s="5"/>
      <c r="K221" s="193"/>
      <c r="L221" s="193"/>
      <c r="M221" s="193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ht="15.75" customHeight="1">
      <c r="A222" s="5"/>
      <c r="B222" s="5"/>
      <c r="C222" s="271"/>
      <c r="D222" s="271"/>
      <c r="E222" s="271"/>
      <c r="F222" s="271"/>
      <c r="G222" s="271"/>
      <c r="H222" s="271"/>
      <c r="I222" s="5"/>
      <c r="J222" s="5"/>
      <c r="K222" s="193"/>
      <c r="L222" s="193"/>
      <c r="M222" s="193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ht="15.75" customHeight="1">
      <c r="A223" s="5"/>
      <c r="B223" s="5"/>
      <c r="C223" s="271"/>
      <c r="D223" s="271"/>
      <c r="E223" s="271"/>
      <c r="F223" s="271"/>
      <c r="G223" s="271"/>
      <c r="H223" s="271"/>
      <c r="I223" s="5"/>
      <c r="J223" s="5"/>
      <c r="K223" s="193"/>
      <c r="L223" s="193"/>
      <c r="M223" s="193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ht="15.75" customHeight="1">
      <c r="A224" s="5"/>
      <c r="B224" s="5"/>
      <c r="C224" s="271"/>
      <c r="D224" s="271"/>
      <c r="E224" s="271"/>
      <c r="F224" s="271"/>
      <c r="G224" s="271"/>
      <c r="H224" s="271"/>
      <c r="I224" s="5"/>
      <c r="J224" s="5"/>
      <c r="K224" s="193"/>
      <c r="L224" s="193"/>
      <c r="M224" s="193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ht="15.75" customHeight="1">
      <c r="A225" s="5"/>
      <c r="B225" s="5"/>
      <c r="C225" s="271"/>
      <c r="D225" s="271"/>
      <c r="E225" s="271"/>
      <c r="F225" s="271"/>
      <c r="G225" s="271"/>
      <c r="H225" s="271"/>
      <c r="I225" s="5"/>
      <c r="J225" s="5"/>
      <c r="K225" s="193"/>
      <c r="L225" s="193"/>
      <c r="M225" s="193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ht="15.75" customHeight="1">
      <c r="A226" s="5"/>
      <c r="B226" s="5"/>
      <c r="C226" s="271"/>
      <c r="D226" s="271"/>
      <c r="E226" s="271"/>
      <c r="F226" s="271"/>
      <c r="G226" s="271"/>
      <c r="H226" s="271"/>
      <c r="I226" s="5"/>
      <c r="J226" s="5"/>
      <c r="K226" s="193"/>
      <c r="L226" s="193"/>
      <c r="M226" s="193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ht="15.75" customHeight="1">
      <c r="A227" s="5"/>
      <c r="B227" s="5"/>
      <c r="C227" s="271"/>
      <c r="D227" s="271"/>
      <c r="E227" s="271"/>
      <c r="F227" s="271"/>
      <c r="G227" s="271"/>
      <c r="H227" s="271"/>
      <c r="I227" s="5"/>
      <c r="J227" s="5"/>
      <c r="K227" s="193"/>
      <c r="L227" s="193"/>
      <c r="M227" s="193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ht="15.75" customHeight="1">
      <c r="A228" s="5"/>
      <c r="B228" s="5"/>
      <c r="C228" s="271"/>
      <c r="D228" s="271"/>
      <c r="E228" s="271"/>
      <c r="F228" s="271"/>
      <c r="G228" s="271"/>
      <c r="H228" s="271"/>
      <c r="I228" s="5"/>
      <c r="J228" s="5"/>
      <c r="K228" s="193"/>
      <c r="L228" s="193"/>
      <c r="M228" s="193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ht="15.75" customHeight="1">
      <c r="A229" s="5"/>
      <c r="B229" s="5"/>
      <c r="C229" s="271"/>
      <c r="D229" s="271"/>
      <c r="E229" s="271"/>
      <c r="F229" s="271"/>
      <c r="G229" s="271"/>
      <c r="H229" s="271"/>
      <c r="I229" s="5"/>
      <c r="J229" s="5"/>
      <c r="K229" s="193"/>
      <c r="L229" s="193"/>
      <c r="M229" s="193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ht="15.75" customHeight="1">
      <c r="A230" s="5"/>
      <c r="B230" s="5"/>
      <c r="C230" s="271"/>
      <c r="D230" s="271"/>
      <c r="E230" s="271"/>
      <c r="F230" s="271"/>
      <c r="G230" s="271"/>
      <c r="H230" s="271"/>
      <c r="I230" s="5"/>
      <c r="J230" s="5"/>
      <c r="K230" s="193"/>
      <c r="L230" s="193"/>
      <c r="M230" s="193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ht="15.75" customHeight="1">
      <c r="A231" s="5"/>
      <c r="B231" s="5"/>
      <c r="C231" s="271"/>
      <c r="D231" s="271"/>
      <c r="E231" s="271"/>
      <c r="F231" s="271"/>
      <c r="G231" s="271"/>
      <c r="H231" s="271"/>
      <c r="I231" s="5"/>
      <c r="J231" s="5"/>
      <c r="K231" s="193"/>
      <c r="L231" s="193"/>
      <c r="M231" s="193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ht="15.75" customHeight="1">
      <c r="A232" s="5"/>
      <c r="B232" s="5"/>
      <c r="C232" s="271"/>
      <c r="D232" s="271"/>
      <c r="E232" s="271"/>
      <c r="F232" s="271"/>
      <c r="G232" s="271"/>
      <c r="H232" s="271"/>
      <c r="I232" s="5"/>
      <c r="J232" s="5"/>
      <c r="K232" s="193"/>
      <c r="L232" s="193"/>
      <c r="M232" s="193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ht="15.75" customHeight="1">
      <c r="A233" s="5"/>
      <c r="B233" s="5"/>
      <c r="C233" s="271"/>
      <c r="D233" s="271"/>
      <c r="E233" s="271"/>
      <c r="F233" s="271"/>
      <c r="G233" s="271"/>
      <c r="H233" s="271"/>
      <c r="I233" s="5"/>
      <c r="J233" s="5"/>
      <c r="K233" s="193"/>
      <c r="L233" s="193"/>
      <c r="M233" s="193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ht="15.75" customHeight="1">
      <c r="A234" s="5"/>
      <c r="B234" s="5"/>
      <c r="C234" s="271"/>
      <c r="D234" s="271"/>
      <c r="E234" s="271"/>
      <c r="F234" s="271"/>
      <c r="G234" s="271"/>
      <c r="H234" s="271"/>
      <c r="I234" s="5"/>
      <c r="J234" s="5"/>
      <c r="K234" s="193"/>
      <c r="L234" s="193"/>
      <c r="M234" s="193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ht="15.75" customHeight="1">
      <c r="A235" s="5"/>
      <c r="B235" s="5"/>
      <c r="C235" s="271"/>
      <c r="D235" s="271"/>
      <c r="E235" s="271"/>
      <c r="F235" s="271"/>
      <c r="G235" s="271"/>
      <c r="H235" s="271"/>
      <c r="I235" s="5"/>
      <c r="J235" s="5"/>
      <c r="K235" s="193"/>
      <c r="L235" s="193"/>
      <c r="M235" s="193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ht="15.75" customHeight="1">
      <c r="A236" s="5"/>
      <c r="B236" s="5"/>
      <c r="C236" s="271"/>
      <c r="D236" s="271"/>
      <c r="E236" s="271"/>
      <c r="F236" s="271"/>
      <c r="G236" s="271"/>
      <c r="H236" s="271"/>
      <c r="I236" s="5"/>
      <c r="J236" s="5"/>
      <c r="K236" s="193"/>
      <c r="L236" s="193"/>
      <c r="M236" s="193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ht="15.75" customHeight="1">
      <c r="A237" s="5"/>
      <c r="B237" s="5"/>
      <c r="C237" s="271"/>
      <c r="D237" s="271"/>
      <c r="E237" s="271"/>
      <c r="F237" s="271"/>
      <c r="G237" s="271"/>
      <c r="H237" s="271"/>
      <c r="I237" s="5"/>
      <c r="J237" s="5"/>
      <c r="K237" s="193"/>
      <c r="L237" s="193"/>
      <c r="M237" s="193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ht="15.75" customHeight="1">
      <c r="A238" s="5"/>
      <c r="B238" s="5"/>
      <c r="C238" s="271"/>
      <c r="D238" s="271"/>
      <c r="E238" s="271"/>
      <c r="F238" s="271"/>
      <c r="G238" s="271"/>
      <c r="H238" s="271"/>
      <c r="I238" s="5"/>
      <c r="J238" s="5"/>
      <c r="K238" s="193"/>
      <c r="L238" s="193"/>
      <c r="M238" s="193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ht="15.75" customHeight="1">
      <c r="A239" s="5"/>
      <c r="B239" s="5"/>
      <c r="C239" s="271"/>
      <c r="D239" s="271"/>
      <c r="E239" s="271"/>
      <c r="F239" s="271"/>
      <c r="G239" s="271"/>
      <c r="H239" s="271"/>
      <c r="I239" s="5"/>
      <c r="J239" s="5"/>
      <c r="K239" s="193"/>
      <c r="L239" s="193"/>
      <c r="M239" s="193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ht="15.75" customHeight="1">
      <c r="A240" s="5"/>
      <c r="B240" s="5"/>
      <c r="C240" s="271"/>
      <c r="D240" s="271"/>
      <c r="E240" s="271"/>
      <c r="F240" s="271"/>
      <c r="G240" s="271"/>
      <c r="H240" s="271"/>
      <c r="I240" s="5"/>
      <c r="J240" s="5"/>
      <c r="K240" s="193"/>
      <c r="L240" s="193"/>
      <c r="M240" s="193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ht="15.75" customHeight="1">
      <c r="A241" s="5"/>
      <c r="B241" s="5"/>
      <c r="C241" s="271"/>
      <c r="D241" s="271"/>
      <c r="E241" s="271"/>
      <c r="F241" s="271"/>
      <c r="G241" s="271"/>
      <c r="H241" s="271"/>
      <c r="I241" s="5"/>
      <c r="J241" s="5"/>
      <c r="K241" s="193"/>
      <c r="L241" s="193"/>
      <c r="M241" s="193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ht="15.75" customHeight="1">
      <c r="A242" s="5"/>
      <c r="B242" s="5"/>
      <c r="C242" s="271"/>
      <c r="D242" s="271"/>
      <c r="E242" s="271"/>
      <c r="F242" s="271"/>
      <c r="G242" s="271"/>
      <c r="H242" s="271"/>
      <c r="I242" s="5"/>
      <c r="J242" s="5"/>
      <c r="K242" s="193"/>
      <c r="L242" s="193"/>
      <c r="M242" s="193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ht="15.75" customHeight="1">
      <c r="A243" s="5"/>
      <c r="B243" s="5"/>
      <c r="C243" s="271"/>
      <c r="D243" s="271"/>
      <c r="E243" s="271"/>
      <c r="F243" s="271"/>
      <c r="G243" s="271"/>
      <c r="H243" s="271"/>
      <c r="I243" s="5"/>
      <c r="J243" s="5"/>
      <c r="K243" s="193"/>
      <c r="L243" s="193"/>
      <c r="M243" s="193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ht="15.75" customHeight="1">
      <c r="A244" s="5"/>
      <c r="B244" s="5"/>
      <c r="C244" s="271"/>
      <c r="D244" s="271"/>
      <c r="E244" s="271"/>
      <c r="F244" s="271"/>
      <c r="G244" s="271"/>
      <c r="H244" s="271"/>
      <c r="I244" s="5"/>
      <c r="J244" s="5"/>
      <c r="K244" s="193"/>
      <c r="L244" s="193"/>
      <c r="M244" s="193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ht="15.75" customHeight="1">
      <c r="A245" s="5"/>
      <c r="B245" s="5"/>
      <c r="C245" s="271"/>
      <c r="D245" s="271"/>
      <c r="E245" s="271"/>
      <c r="F245" s="271"/>
      <c r="G245" s="271"/>
      <c r="H245" s="271"/>
      <c r="I245" s="5"/>
      <c r="J245" s="5"/>
      <c r="K245" s="193"/>
      <c r="L245" s="193"/>
      <c r="M245" s="193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ht="15.75" customHeight="1">
      <c r="A246" s="5"/>
      <c r="B246" s="5"/>
      <c r="C246" s="271"/>
      <c r="D246" s="271"/>
      <c r="E246" s="271"/>
      <c r="F246" s="271"/>
      <c r="G246" s="271"/>
      <c r="H246" s="271"/>
      <c r="I246" s="5"/>
      <c r="J246" s="5"/>
      <c r="K246" s="193"/>
      <c r="L246" s="193"/>
      <c r="M246" s="193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ht="15.75" customHeight="1">
      <c r="A247" s="5"/>
      <c r="B247" s="5"/>
      <c r="C247" s="271"/>
      <c r="D247" s="271"/>
      <c r="E247" s="271"/>
      <c r="F247" s="271"/>
      <c r="G247" s="271"/>
      <c r="H247" s="271"/>
      <c r="I247" s="5"/>
      <c r="J247" s="5"/>
      <c r="K247" s="193"/>
      <c r="L247" s="193"/>
      <c r="M247" s="193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ht="15.75" customHeight="1">
      <c r="A248" s="5"/>
      <c r="B248" s="5"/>
      <c r="C248" s="271"/>
      <c r="D248" s="271"/>
      <c r="E248" s="271"/>
      <c r="F248" s="271"/>
      <c r="G248" s="271"/>
      <c r="H248" s="271"/>
      <c r="I248" s="5"/>
      <c r="J248" s="5"/>
      <c r="K248" s="193"/>
      <c r="L248" s="193"/>
      <c r="M248" s="193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ht="15.75" customHeight="1">
      <c r="A249" s="5"/>
      <c r="B249" s="5"/>
      <c r="C249" s="271"/>
      <c r="D249" s="271"/>
      <c r="E249" s="271"/>
      <c r="F249" s="271"/>
      <c r="G249" s="271"/>
      <c r="H249" s="271"/>
      <c r="I249" s="5"/>
      <c r="J249" s="5"/>
      <c r="K249" s="193"/>
      <c r="L249" s="193"/>
      <c r="M249" s="193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ht="15.75" customHeight="1">
      <c r="A250" s="5"/>
      <c r="B250" s="5"/>
      <c r="C250" s="271"/>
      <c r="D250" s="271"/>
      <c r="E250" s="271"/>
      <c r="F250" s="271"/>
      <c r="G250" s="271"/>
      <c r="H250" s="271"/>
      <c r="I250" s="5"/>
      <c r="J250" s="5"/>
      <c r="K250" s="193"/>
      <c r="L250" s="193"/>
      <c r="M250" s="193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ht="15.75" customHeight="1">
      <c r="A251" s="5"/>
      <c r="B251" s="5"/>
      <c r="C251" s="271"/>
      <c r="D251" s="271"/>
      <c r="E251" s="271"/>
      <c r="F251" s="271"/>
      <c r="G251" s="271"/>
      <c r="H251" s="271"/>
      <c r="I251" s="5"/>
      <c r="J251" s="5"/>
      <c r="K251" s="193"/>
      <c r="L251" s="193"/>
      <c r="M251" s="193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ht="15.75" customHeight="1">
      <c r="A252" s="5"/>
      <c r="B252" s="5"/>
      <c r="C252" s="271"/>
      <c r="D252" s="271"/>
      <c r="E252" s="271"/>
      <c r="F252" s="271"/>
      <c r="G252" s="271"/>
      <c r="H252" s="271"/>
      <c r="I252" s="5"/>
      <c r="J252" s="5"/>
      <c r="K252" s="193"/>
      <c r="L252" s="193"/>
      <c r="M252" s="193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ht="15.75" customHeight="1">
      <c r="A253" s="5"/>
      <c r="B253" s="5"/>
      <c r="C253" s="271"/>
      <c r="D253" s="271"/>
      <c r="E253" s="271"/>
      <c r="F253" s="271"/>
      <c r="G253" s="271"/>
      <c r="H253" s="271"/>
      <c r="I253" s="5"/>
      <c r="J253" s="5"/>
      <c r="K253" s="193"/>
      <c r="L253" s="193"/>
      <c r="M253" s="193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ht="15.75" customHeight="1">
      <c r="A254" s="5"/>
      <c r="B254" s="5"/>
      <c r="C254" s="271"/>
      <c r="D254" s="271"/>
      <c r="E254" s="271"/>
      <c r="F254" s="271"/>
      <c r="G254" s="271"/>
      <c r="H254" s="271"/>
      <c r="I254" s="5"/>
      <c r="J254" s="5"/>
      <c r="K254" s="193"/>
      <c r="L254" s="193"/>
      <c r="M254" s="193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ht="15.75" customHeight="1">
      <c r="A255" s="5"/>
      <c r="B255" s="5"/>
      <c r="C255" s="271"/>
      <c r="D255" s="271"/>
      <c r="E255" s="271"/>
      <c r="F255" s="271"/>
      <c r="G255" s="271"/>
      <c r="H255" s="271"/>
      <c r="I255" s="5"/>
      <c r="J255" s="5"/>
      <c r="K255" s="193"/>
      <c r="L255" s="193"/>
      <c r="M255" s="193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ht="15.75" customHeight="1">
      <c r="A256" s="5"/>
      <c r="B256" s="5"/>
      <c r="C256" s="271"/>
      <c r="D256" s="271"/>
      <c r="E256" s="271"/>
      <c r="F256" s="271"/>
      <c r="G256" s="271"/>
      <c r="H256" s="271"/>
      <c r="I256" s="5"/>
      <c r="J256" s="5"/>
      <c r="K256" s="193"/>
      <c r="L256" s="193"/>
      <c r="M256" s="193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ht="15.75" customHeight="1">
      <c r="A257" s="5"/>
      <c r="B257" s="5"/>
      <c r="C257" s="271"/>
      <c r="D257" s="271"/>
      <c r="E257" s="271"/>
      <c r="F257" s="271"/>
      <c r="G257" s="271"/>
      <c r="H257" s="271"/>
      <c r="I257" s="5"/>
      <c r="J257" s="5"/>
      <c r="K257" s="193"/>
      <c r="L257" s="193"/>
      <c r="M257" s="193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ht="15.75" customHeight="1">
      <c r="A258" s="5"/>
      <c r="B258" s="5"/>
      <c r="C258" s="271"/>
      <c r="D258" s="271"/>
      <c r="E258" s="271"/>
      <c r="F258" s="271"/>
      <c r="G258" s="271"/>
      <c r="H258" s="271"/>
      <c r="I258" s="5"/>
      <c r="J258" s="5"/>
      <c r="K258" s="193"/>
      <c r="L258" s="193"/>
      <c r="M258" s="193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ht="15.75" customHeight="1">
      <c r="A259" s="5"/>
      <c r="B259" s="5"/>
      <c r="C259" s="271"/>
      <c r="D259" s="271"/>
      <c r="E259" s="271"/>
      <c r="F259" s="271"/>
      <c r="G259" s="271"/>
      <c r="H259" s="271"/>
      <c r="I259" s="5"/>
      <c r="J259" s="5"/>
      <c r="K259" s="193"/>
      <c r="L259" s="193"/>
      <c r="M259" s="193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ht="15.75" customHeight="1">
      <c r="A260" s="5"/>
      <c r="B260" s="5"/>
      <c r="C260" s="271"/>
      <c r="D260" s="271"/>
      <c r="E260" s="271"/>
      <c r="F260" s="271"/>
      <c r="G260" s="271"/>
      <c r="H260" s="271"/>
      <c r="I260" s="5"/>
      <c r="J260" s="5"/>
      <c r="K260" s="193"/>
      <c r="L260" s="193"/>
      <c r="M260" s="193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ht="15.75" customHeight="1">
      <c r="A261" s="5"/>
      <c r="B261" s="5"/>
      <c r="C261" s="271"/>
      <c r="D261" s="271"/>
      <c r="E261" s="271"/>
      <c r="F261" s="271"/>
      <c r="G261" s="271"/>
      <c r="H261" s="271"/>
      <c r="I261" s="5"/>
      <c r="J261" s="5"/>
      <c r="K261" s="193"/>
      <c r="L261" s="193"/>
      <c r="M261" s="193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ht="15.75" customHeight="1">
      <c r="A262" s="5"/>
      <c r="B262" s="5"/>
      <c r="C262" s="271"/>
      <c r="D262" s="271"/>
      <c r="E262" s="271"/>
      <c r="F262" s="271"/>
      <c r="G262" s="271"/>
      <c r="H262" s="271"/>
      <c r="I262" s="5"/>
      <c r="J262" s="5"/>
      <c r="K262" s="193"/>
      <c r="L262" s="193"/>
      <c r="M262" s="193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ht="15.75" customHeight="1">
      <c r="A263" s="5"/>
      <c r="B263" s="5"/>
      <c r="C263" s="271"/>
      <c r="D263" s="271"/>
      <c r="E263" s="271"/>
      <c r="F263" s="271"/>
      <c r="G263" s="271"/>
      <c r="H263" s="271"/>
      <c r="I263" s="5"/>
      <c r="J263" s="5"/>
      <c r="K263" s="193"/>
      <c r="L263" s="193"/>
      <c r="M263" s="193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ht="15.75" customHeight="1">
      <c r="A264" s="5"/>
      <c r="B264" s="5"/>
      <c r="C264" s="271"/>
      <c r="D264" s="271"/>
      <c r="E264" s="271"/>
      <c r="F264" s="271"/>
      <c r="G264" s="271"/>
      <c r="H264" s="271"/>
      <c r="I264" s="5"/>
      <c r="J264" s="5"/>
      <c r="K264" s="193"/>
      <c r="L264" s="193"/>
      <c r="M264" s="193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ht="15.75" customHeight="1">
      <c r="A265" s="5"/>
      <c r="B265" s="5"/>
      <c r="C265" s="271"/>
      <c r="D265" s="271"/>
      <c r="E265" s="271"/>
      <c r="F265" s="271"/>
      <c r="G265" s="271"/>
      <c r="H265" s="271"/>
      <c r="I265" s="5"/>
      <c r="J265" s="5"/>
      <c r="K265" s="193"/>
      <c r="L265" s="193"/>
      <c r="M265" s="193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ht="15.75" customHeight="1">
      <c r="A266" s="5"/>
      <c r="B266" s="5"/>
      <c r="C266" s="271"/>
      <c r="D266" s="271"/>
      <c r="E266" s="271"/>
      <c r="F266" s="271"/>
      <c r="G266" s="271"/>
      <c r="H266" s="271"/>
      <c r="I266" s="5"/>
      <c r="J266" s="5"/>
      <c r="K266" s="193"/>
      <c r="L266" s="193"/>
      <c r="M266" s="193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ht="15.75" customHeight="1">
      <c r="A267" s="5"/>
      <c r="B267" s="5"/>
      <c r="C267" s="271"/>
      <c r="D267" s="271"/>
      <c r="E267" s="271"/>
      <c r="F267" s="271"/>
      <c r="G267" s="271"/>
      <c r="H267" s="271"/>
      <c r="I267" s="5"/>
      <c r="J267" s="5"/>
      <c r="K267" s="193"/>
      <c r="L267" s="193"/>
      <c r="M267" s="193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ht="15.75" customHeight="1">
      <c r="A268" s="5"/>
      <c r="B268" s="5"/>
      <c r="C268" s="271"/>
      <c r="D268" s="271"/>
      <c r="E268" s="271"/>
      <c r="F268" s="271"/>
      <c r="G268" s="271"/>
      <c r="H268" s="271"/>
      <c r="I268" s="5"/>
      <c r="J268" s="5"/>
      <c r="K268" s="193"/>
      <c r="L268" s="193"/>
      <c r="M268" s="193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ht="15.75" customHeight="1">
      <c r="A269" s="5"/>
      <c r="B269" s="5"/>
      <c r="C269" s="271"/>
      <c r="D269" s="271"/>
      <c r="E269" s="271"/>
      <c r="F269" s="271"/>
      <c r="G269" s="271"/>
      <c r="H269" s="271"/>
      <c r="I269" s="5"/>
      <c r="J269" s="5"/>
      <c r="K269" s="193"/>
      <c r="L269" s="193"/>
      <c r="M269" s="193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ht="15.75" customHeight="1">
      <c r="A270" s="5"/>
      <c r="B270" s="5"/>
      <c r="C270" s="271"/>
      <c r="D270" s="271"/>
      <c r="E270" s="271"/>
      <c r="F270" s="271"/>
      <c r="G270" s="271"/>
      <c r="H270" s="271"/>
      <c r="I270" s="5"/>
      <c r="J270" s="5"/>
      <c r="K270" s="193"/>
      <c r="L270" s="193"/>
      <c r="M270" s="193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ht="15.75" customHeight="1">
      <c r="A271" s="5"/>
      <c r="B271" s="5"/>
      <c r="C271" s="271"/>
      <c r="D271" s="271"/>
      <c r="E271" s="271"/>
      <c r="F271" s="271"/>
      <c r="G271" s="271"/>
      <c r="H271" s="271"/>
      <c r="I271" s="5"/>
      <c r="J271" s="5"/>
      <c r="K271" s="193"/>
      <c r="L271" s="193"/>
      <c r="M271" s="193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ht="15.75" customHeight="1">
      <c r="A272" s="5"/>
      <c r="B272" s="5"/>
      <c r="C272" s="271"/>
      <c r="D272" s="271"/>
      <c r="E272" s="271"/>
      <c r="F272" s="271"/>
      <c r="G272" s="271"/>
      <c r="H272" s="271"/>
      <c r="I272" s="5"/>
      <c r="J272" s="5"/>
      <c r="K272" s="193"/>
      <c r="L272" s="193"/>
      <c r="M272" s="193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ht="15.75" customHeight="1">
      <c r="A273" s="5"/>
      <c r="B273" s="5"/>
      <c r="C273" s="271"/>
      <c r="D273" s="271"/>
      <c r="E273" s="271"/>
      <c r="F273" s="271"/>
      <c r="G273" s="271"/>
      <c r="H273" s="271"/>
      <c r="I273" s="5"/>
      <c r="J273" s="5"/>
      <c r="K273" s="193"/>
      <c r="L273" s="193"/>
      <c r="M273" s="193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ht="15.75" customHeight="1">
      <c r="A274" s="5"/>
      <c r="B274" s="5"/>
      <c r="C274" s="271"/>
      <c r="D274" s="271"/>
      <c r="E274" s="271"/>
      <c r="F274" s="271"/>
      <c r="G274" s="271"/>
      <c r="H274" s="271"/>
      <c r="I274" s="5"/>
      <c r="J274" s="5"/>
      <c r="K274" s="193"/>
      <c r="L274" s="193"/>
      <c r="M274" s="193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ht="15.75" customHeight="1">
      <c r="A275" s="5"/>
      <c r="B275" s="5"/>
      <c r="C275" s="271"/>
      <c r="D275" s="271"/>
      <c r="E275" s="271"/>
      <c r="F275" s="271"/>
      <c r="G275" s="271"/>
      <c r="H275" s="271"/>
      <c r="I275" s="5"/>
      <c r="J275" s="5"/>
      <c r="K275" s="193"/>
      <c r="L275" s="193"/>
      <c r="M275" s="193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ht="15.75" customHeight="1">
      <c r="A276" s="5"/>
      <c r="B276" s="5"/>
      <c r="C276" s="271"/>
      <c r="D276" s="271"/>
      <c r="E276" s="271"/>
      <c r="F276" s="271"/>
      <c r="G276" s="271"/>
      <c r="H276" s="271"/>
      <c r="I276" s="5"/>
      <c r="J276" s="5"/>
      <c r="K276" s="193"/>
      <c r="L276" s="193"/>
      <c r="M276" s="193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ht="15.75" customHeight="1">
      <c r="A277" s="5"/>
      <c r="B277" s="5"/>
      <c r="C277" s="271"/>
      <c r="D277" s="271"/>
      <c r="E277" s="271"/>
      <c r="F277" s="271"/>
      <c r="G277" s="271"/>
      <c r="H277" s="271"/>
      <c r="I277" s="5"/>
      <c r="J277" s="5"/>
      <c r="K277" s="193"/>
      <c r="L277" s="193"/>
      <c r="M277" s="193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ht="15.75" customHeight="1">
      <c r="A278" s="5"/>
      <c r="B278" s="5"/>
      <c r="C278" s="271"/>
      <c r="D278" s="271"/>
      <c r="E278" s="271"/>
      <c r="F278" s="271"/>
      <c r="G278" s="271"/>
      <c r="H278" s="271"/>
      <c r="I278" s="5"/>
      <c r="J278" s="5"/>
      <c r="K278" s="193"/>
      <c r="L278" s="193"/>
      <c r="M278" s="193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ht="15.75" customHeight="1">
      <c r="A279" s="5"/>
      <c r="B279" s="5"/>
      <c r="C279" s="271"/>
      <c r="D279" s="271"/>
      <c r="E279" s="271"/>
      <c r="F279" s="271"/>
      <c r="G279" s="271"/>
      <c r="H279" s="271"/>
      <c r="I279" s="5"/>
      <c r="J279" s="5"/>
      <c r="K279" s="193"/>
      <c r="L279" s="193"/>
      <c r="M279" s="193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ht="15.75" customHeight="1">
      <c r="A280" s="5"/>
      <c r="B280" s="5"/>
      <c r="C280" s="271"/>
      <c r="D280" s="271"/>
      <c r="E280" s="271"/>
      <c r="F280" s="271"/>
      <c r="G280" s="271"/>
      <c r="H280" s="271"/>
      <c r="I280" s="5"/>
      <c r="J280" s="5"/>
      <c r="K280" s="193"/>
      <c r="L280" s="193"/>
      <c r="M280" s="193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ht="15.75" customHeight="1">
      <c r="A281" s="5"/>
      <c r="B281" s="5"/>
      <c r="C281" s="271"/>
      <c r="D281" s="271"/>
      <c r="E281" s="271"/>
      <c r="F281" s="271"/>
      <c r="G281" s="271"/>
      <c r="H281" s="271"/>
      <c r="I281" s="5"/>
      <c r="J281" s="5"/>
      <c r="K281" s="193"/>
      <c r="L281" s="193"/>
      <c r="M281" s="193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ht="15.75" customHeight="1">
      <c r="A282" s="5"/>
      <c r="B282" s="5"/>
      <c r="C282" s="271"/>
      <c r="D282" s="271"/>
      <c r="E282" s="271"/>
      <c r="F282" s="271"/>
      <c r="G282" s="271"/>
      <c r="H282" s="271"/>
      <c r="I282" s="5"/>
      <c r="J282" s="5"/>
      <c r="K282" s="193"/>
      <c r="L282" s="193"/>
      <c r="M282" s="193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ht="15.75" customHeight="1">
      <c r="A283" s="5"/>
      <c r="B283" s="5"/>
      <c r="C283" s="271"/>
      <c r="D283" s="271"/>
      <c r="E283" s="271"/>
      <c r="F283" s="271"/>
      <c r="G283" s="271"/>
      <c r="H283" s="271"/>
      <c r="I283" s="5"/>
      <c r="J283" s="5"/>
      <c r="K283" s="193"/>
      <c r="L283" s="193"/>
      <c r="M283" s="193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ht="15.75" customHeight="1">
      <c r="A284" s="5"/>
      <c r="B284" s="5"/>
      <c r="C284" s="271"/>
      <c r="D284" s="271"/>
      <c r="E284" s="271"/>
      <c r="F284" s="271"/>
      <c r="G284" s="271"/>
      <c r="H284" s="271"/>
      <c r="I284" s="5"/>
      <c r="J284" s="5"/>
      <c r="K284" s="193"/>
      <c r="L284" s="193"/>
      <c r="M284" s="193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ht="15.75" customHeight="1">
      <c r="A285" s="5"/>
      <c r="B285" s="5"/>
      <c r="C285" s="271"/>
      <c r="D285" s="271"/>
      <c r="E285" s="271"/>
      <c r="F285" s="271"/>
      <c r="G285" s="271"/>
      <c r="H285" s="271"/>
      <c r="I285" s="5"/>
      <c r="J285" s="5"/>
      <c r="K285" s="193"/>
      <c r="L285" s="193"/>
      <c r="M285" s="193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ht="15.75" customHeight="1">
      <c r="A286" s="5"/>
      <c r="B286" s="5"/>
      <c r="C286" s="271"/>
      <c r="D286" s="271"/>
      <c r="E286" s="271"/>
      <c r="F286" s="271"/>
      <c r="G286" s="271"/>
      <c r="H286" s="271"/>
      <c r="I286" s="5"/>
      <c r="J286" s="5"/>
      <c r="K286" s="193"/>
      <c r="L286" s="193"/>
      <c r="M286" s="193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ht="15.75" customHeight="1">
      <c r="A287" s="5"/>
      <c r="B287" s="5"/>
      <c r="C287" s="271"/>
      <c r="D287" s="271"/>
      <c r="E287" s="271"/>
      <c r="F287" s="271"/>
      <c r="G287" s="271"/>
      <c r="H287" s="271"/>
      <c r="I287" s="5"/>
      <c r="J287" s="5"/>
      <c r="K287" s="193"/>
      <c r="L287" s="193"/>
      <c r="M287" s="193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ht="15.75" customHeight="1">
      <c r="A288" s="5"/>
      <c r="B288" s="5"/>
      <c r="C288" s="271"/>
      <c r="D288" s="271"/>
      <c r="E288" s="271"/>
      <c r="F288" s="271"/>
      <c r="G288" s="271"/>
      <c r="H288" s="271"/>
      <c r="I288" s="5"/>
      <c r="J288" s="5"/>
      <c r="K288" s="193"/>
      <c r="L288" s="193"/>
      <c r="M288" s="193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ht="15.75" customHeight="1">
      <c r="A289" s="5"/>
      <c r="B289" s="5"/>
      <c r="C289" s="271"/>
      <c r="D289" s="271"/>
      <c r="E289" s="271"/>
      <c r="F289" s="271"/>
      <c r="G289" s="271"/>
      <c r="H289" s="271"/>
      <c r="I289" s="5"/>
      <c r="J289" s="5"/>
      <c r="K289" s="193"/>
      <c r="L289" s="193"/>
      <c r="M289" s="193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ht="15.75" customHeight="1">
      <c r="A290" s="5"/>
      <c r="B290" s="5"/>
      <c r="C290" s="271"/>
      <c r="D290" s="271"/>
      <c r="E290" s="271"/>
      <c r="F290" s="271"/>
      <c r="G290" s="271"/>
      <c r="H290" s="271"/>
      <c r="I290" s="5"/>
      <c r="J290" s="5"/>
      <c r="K290" s="193"/>
      <c r="L290" s="193"/>
      <c r="M290" s="193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ht="15.75" customHeight="1">
      <c r="A291" s="5"/>
      <c r="B291" s="5"/>
      <c r="C291" s="271"/>
      <c r="D291" s="271"/>
      <c r="E291" s="271"/>
      <c r="F291" s="271"/>
      <c r="G291" s="271"/>
      <c r="H291" s="271"/>
      <c r="I291" s="5"/>
      <c r="J291" s="5"/>
      <c r="K291" s="193"/>
      <c r="L291" s="193"/>
      <c r="M291" s="193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ht="15.75" customHeight="1">
      <c r="A292" s="5"/>
      <c r="B292" s="5"/>
      <c r="C292" s="271"/>
      <c r="D292" s="271"/>
      <c r="E292" s="271"/>
      <c r="F292" s="271"/>
      <c r="G292" s="271"/>
      <c r="H292" s="271"/>
      <c r="I292" s="5"/>
      <c r="J292" s="5"/>
      <c r="K292" s="193"/>
      <c r="L292" s="193"/>
      <c r="M292" s="193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ht="15.75" customHeight="1">
      <c r="A293" s="5"/>
      <c r="B293" s="5"/>
      <c r="C293" s="271"/>
      <c r="D293" s="271"/>
      <c r="E293" s="271"/>
      <c r="F293" s="271"/>
      <c r="G293" s="271"/>
      <c r="H293" s="271"/>
      <c r="I293" s="5"/>
      <c r="J293" s="5"/>
      <c r="K293" s="193"/>
      <c r="L293" s="193"/>
      <c r="M293" s="193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ht="15.75" customHeight="1">
      <c r="A294" s="5"/>
      <c r="B294" s="5"/>
      <c r="C294" s="271"/>
      <c r="D294" s="271"/>
      <c r="E294" s="271"/>
      <c r="F294" s="271"/>
      <c r="G294" s="271"/>
      <c r="H294" s="271"/>
      <c r="I294" s="5"/>
      <c r="J294" s="5"/>
      <c r="K294" s="193"/>
      <c r="L294" s="193"/>
      <c r="M294" s="193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ht="15.75" customHeight="1">
      <c r="A295" s="5"/>
      <c r="B295" s="5"/>
      <c r="C295" s="271"/>
      <c r="D295" s="271"/>
      <c r="E295" s="271"/>
      <c r="F295" s="271"/>
      <c r="G295" s="271"/>
      <c r="H295" s="271"/>
      <c r="I295" s="5"/>
      <c r="J295" s="5"/>
      <c r="K295" s="193"/>
      <c r="L295" s="193"/>
      <c r="M295" s="193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ht="15.75" customHeight="1">
      <c r="A296" s="5"/>
      <c r="B296" s="5"/>
      <c r="C296" s="271"/>
      <c r="D296" s="271"/>
      <c r="E296" s="271"/>
      <c r="F296" s="271"/>
      <c r="G296" s="271"/>
      <c r="H296" s="271"/>
      <c r="I296" s="5"/>
      <c r="J296" s="5"/>
      <c r="K296" s="193"/>
      <c r="L296" s="193"/>
      <c r="M296" s="193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ht="15.75" customHeight="1">
      <c r="A297" s="5"/>
      <c r="B297" s="5"/>
      <c r="C297" s="271"/>
      <c r="D297" s="271"/>
      <c r="E297" s="271"/>
      <c r="F297" s="271"/>
      <c r="G297" s="271"/>
      <c r="H297" s="271"/>
      <c r="I297" s="5"/>
      <c r="J297" s="5"/>
      <c r="K297" s="193"/>
      <c r="L297" s="193"/>
      <c r="M297" s="193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ht="15.75" customHeight="1">
      <c r="A298" s="5"/>
      <c r="B298" s="5"/>
      <c r="C298" s="271"/>
      <c r="D298" s="271"/>
      <c r="E298" s="271"/>
      <c r="F298" s="271"/>
      <c r="G298" s="271"/>
      <c r="H298" s="271"/>
      <c r="I298" s="5"/>
      <c r="J298" s="5"/>
      <c r="K298" s="193"/>
      <c r="L298" s="193"/>
      <c r="M298" s="193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ht="15.75" customHeight="1">
      <c r="A299" s="5"/>
      <c r="B299" s="5"/>
      <c r="C299" s="271"/>
      <c r="D299" s="271"/>
      <c r="E299" s="271"/>
      <c r="F299" s="271"/>
      <c r="G299" s="271"/>
      <c r="H299" s="271"/>
      <c r="I299" s="5"/>
      <c r="J299" s="5"/>
      <c r="K299" s="193"/>
      <c r="L299" s="193"/>
      <c r="M299" s="193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ht="15.75" customHeight="1">
      <c r="A300" s="5"/>
      <c r="B300" s="5"/>
      <c r="C300" s="271"/>
      <c r="D300" s="271"/>
      <c r="E300" s="271"/>
      <c r="F300" s="271"/>
      <c r="G300" s="271"/>
      <c r="H300" s="271"/>
      <c r="I300" s="5"/>
      <c r="J300" s="5"/>
      <c r="K300" s="193"/>
      <c r="L300" s="193"/>
      <c r="M300" s="193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  <row r="301" ht="15.75" customHeight="1">
      <c r="A301" s="5"/>
      <c r="B301" s="5"/>
      <c r="C301" s="271"/>
      <c r="D301" s="271"/>
      <c r="E301" s="271"/>
      <c r="F301" s="271"/>
      <c r="G301" s="271"/>
      <c r="H301" s="271"/>
      <c r="I301" s="5"/>
      <c r="J301" s="5"/>
      <c r="K301" s="193"/>
      <c r="L301" s="193"/>
      <c r="M301" s="193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</row>
    <row r="302" ht="15.75" customHeight="1">
      <c r="A302" s="5"/>
      <c r="B302" s="5"/>
      <c r="C302" s="271"/>
      <c r="D302" s="271"/>
      <c r="E302" s="271"/>
      <c r="F302" s="271"/>
      <c r="G302" s="271"/>
      <c r="H302" s="271"/>
      <c r="I302" s="5"/>
      <c r="J302" s="5"/>
      <c r="K302" s="193"/>
      <c r="L302" s="193"/>
      <c r="M302" s="193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</row>
    <row r="303" ht="15.75" customHeight="1">
      <c r="A303" s="5"/>
      <c r="B303" s="5"/>
      <c r="C303" s="271"/>
      <c r="D303" s="271"/>
      <c r="E303" s="271"/>
      <c r="F303" s="271"/>
      <c r="G303" s="271"/>
      <c r="H303" s="271"/>
      <c r="I303" s="5"/>
      <c r="J303" s="5"/>
      <c r="K303" s="193"/>
      <c r="L303" s="193"/>
      <c r="M303" s="193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</row>
    <row r="304" ht="15.75" customHeight="1">
      <c r="A304" s="5"/>
      <c r="B304" s="5"/>
      <c r="C304" s="271"/>
      <c r="D304" s="271"/>
      <c r="E304" s="271"/>
      <c r="F304" s="271"/>
      <c r="G304" s="271"/>
      <c r="H304" s="271"/>
      <c r="I304" s="5"/>
      <c r="J304" s="5"/>
      <c r="K304" s="193"/>
      <c r="L304" s="193"/>
      <c r="M304" s="193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</row>
    <row r="305" ht="15.75" customHeight="1">
      <c r="A305" s="5"/>
      <c r="B305" s="5"/>
      <c r="C305" s="271"/>
      <c r="D305" s="271"/>
      <c r="E305" s="271"/>
      <c r="F305" s="271"/>
      <c r="G305" s="271"/>
      <c r="H305" s="271"/>
      <c r="I305" s="5"/>
      <c r="J305" s="5"/>
      <c r="K305" s="193"/>
      <c r="L305" s="193"/>
      <c r="M305" s="193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</row>
    <row r="306" ht="15.75" customHeight="1">
      <c r="A306" s="5"/>
      <c r="B306" s="5"/>
      <c r="C306" s="271"/>
      <c r="D306" s="271"/>
      <c r="E306" s="271"/>
      <c r="F306" s="271"/>
      <c r="G306" s="271"/>
      <c r="H306" s="271"/>
      <c r="I306" s="5"/>
      <c r="J306" s="5"/>
      <c r="K306" s="193"/>
      <c r="L306" s="193"/>
      <c r="M306" s="193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</row>
    <row r="307" ht="15.75" customHeight="1">
      <c r="A307" s="5"/>
      <c r="B307" s="5"/>
      <c r="C307" s="271"/>
      <c r="D307" s="271"/>
      <c r="E307" s="271"/>
      <c r="F307" s="271"/>
      <c r="G307" s="271"/>
      <c r="H307" s="271"/>
      <c r="I307" s="5"/>
      <c r="J307" s="5"/>
      <c r="K307" s="193"/>
      <c r="L307" s="193"/>
      <c r="M307" s="193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</row>
    <row r="308" ht="15.75" customHeight="1">
      <c r="A308" s="5"/>
      <c r="B308" s="5"/>
      <c r="C308" s="271"/>
      <c r="D308" s="271"/>
      <c r="E308" s="271"/>
      <c r="F308" s="271"/>
      <c r="G308" s="271"/>
      <c r="H308" s="271"/>
      <c r="I308" s="5"/>
      <c r="J308" s="5"/>
      <c r="K308" s="193"/>
      <c r="L308" s="193"/>
      <c r="M308" s="193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</row>
    <row r="309" ht="15.75" customHeight="1">
      <c r="A309" s="5"/>
      <c r="B309" s="5"/>
      <c r="C309" s="271"/>
      <c r="D309" s="271"/>
      <c r="E309" s="271"/>
      <c r="F309" s="271"/>
      <c r="G309" s="271"/>
      <c r="H309" s="271"/>
      <c r="I309" s="5"/>
      <c r="J309" s="5"/>
      <c r="K309" s="193"/>
      <c r="L309" s="193"/>
      <c r="M309" s="193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</row>
    <row r="310" ht="15.75" customHeight="1">
      <c r="A310" s="5"/>
      <c r="B310" s="5"/>
      <c r="C310" s="271"/>
      <c r="D310" s="271"/>
      <c r="E310" s="271"/>
      <c r="F310" s="271"/>
      <c r="G310" s="271"/>
      <c r="H310" s="271"/>
      <c r="I310" s="5"/>
      <c r="J310" s="5"/>
      <c r="K310" s="193"/>
      <c r="L310" s="193"/>
      <c r="M310" s="193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</row>
    <row r="311" ht="15.75" customHeight="1">
      <c r="A311" s="5"/>
      <c r="B311" s="5"/>
      <c r="C311" s="271"/>
      <c r="D311" s="271"/>
      <c r="E311" s="271"/>
      <c r="F311" s="271"/>
      <c r="G311" s="271"/>
      <c r="H311" s="271"/>
      <c r="I311" s="5"/>
      <c r="J311" s="5"/>
      <c r="K311" s="193"/>
      <c r="L311" s="193"/>
      <c r="M311" s="193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</row>
    <row r="312" ht="15.75" customHeight="1">
      <c r="A312" s="5"/>
      <c r="B312" s="5"/>
      <c r="C312" s="271"/>
      <c r="D312" s="271"/>
      <c r="E312" s="271"/>
      <c r="F312" s="271"/>
      <c r="G312" s="271"/>
      <c r="H312" s="271"/>
      <c r="I312" s="5"/>
      <c r="J312" s="5"/>
      <c r="K312" s="193"/>
      <c r="L312" s="193"/>
      <c r="M312" s="193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</row>
    <row r="313" ht="15.75" customHeight="1">
      <c r="A313" s="5"/>
      <c r="B313" s="5"/>
      <c r="C313" s="271"/>
      <c r="D313" s="271"/>
      <c r="E313" s="271"/>
      <c r="F313" s="271"/>
      <c r="G313" s="271"/>
      <c r="H313" s="271"/>
      <c r="I313" s="5"/>
      <c r="J313" s="5"/>
      <c r="K313" s="193"/>
      <c r="L313" s="193"/>
      <c r="M313" s="193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</row>
    <row r="314" ht="15.75" customHeight="1">
      <c r="A314" s="5"/>
      <c r="B314" s="5"/>
      <c r="C314" s="271"/>
      <c r="D314" s="271"/>
      <c r="E314" s="271"/>
      <c r="F314" s="271"/>
      <c r="G314" s="271"/>
      <c r="H314" s="271"/>
      <c r="I314" s="5"/>
      <c r="J314" s="5"/>
      <c r="K314" s="193"/>
      <c r="L314" s="193"/>
      <c r="M314" s="193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</row>
    <row r="315" ht="15.75" customHeight="1">
      <c r="A315" s="5"/>
      <c r="B315" s="5"/>
      <c r="C315" s="271"/>
      <c r="D315" s="271"/>
      <c r="E315" s="271"/>
      <c r="F315" s="271"/>
      <c r="G315" s="271"/>
      <c r="H315" s="271"/>
      <c r="I315" s="5"/>
      <c r="J315" s="5"/>
      <c r="K315" s="193"/>
      <c r="L315" s="193"/>
      <c r="M315" s="193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</row>
    <row r="316" ht="15.75" customHeight="1">
      <c r="A316" s="5"/>
      <c r="B316" s="5"/>
      <c r="C316" s="271"/>
      <c r="D316" s="271"/>
      <c r="E316" s="271"/>
      <c r="F316" s="271"/>
      <c r="G316" s="271"/>
      <c r="H316" s="271"/>
      <c r="I316" s="5"/>
      <c r="J316" s="5"/>
      <c r="K316" s="193"/>
      <c r="L316" s="193"/>
      <c r="M316" s="193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</row>
    <row r="317" ht="15.75" customHeight="1">
      <c r="A317" s="5"/>
      <c r="B317" s="5"/>
      <c r="C317" s="271"/>
      <c r="D317" s="271"/>
      <c r="E317" s="271"/>
      <c r="F317" s="271"/>
      <c r="G317" s="271"/>
      <c r="H317" s="271"/>
      <c r="I317" s="5"/>
      <c r="J317" s="5"/>
      <c r="K317" s="193"/>
      <c r="L317" s="193"/>
      <c r="M317" s="193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</row>
    <row r="318" ht="15.75" customHeight="1">
      <c r="A318" s="5"/>
      <c r="B318" s="5"/>
      <c r="C318" s="271"/>
      <c r="D318" s="271"/>
      <c r="E318" s="271"/>
      <c r="F318" s="271"/>
      <c r="G318" s="271"/>
      <c r="H318" s="271"/>
      <c r="I318" s="5"/>
      <c r="J318" s="5"/>
      <c r="K318" s="193"/>
      <c r="L318" s="193"/>
      <c r="M318" s="193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</row>
    <row r="319" ht="15.75" customHeight="1">
      <c r="A319" s="5"/>
      <c r="B319" s="5"/>
      <c r="C319" s="271"/>
      <c r="D319" s="271"/>
      <c r="E319" s="271"/>
      <c r="F319" s="271"/>
      <c r="G319" s="271"/>
      <c r="H319" s="271"/>
      <c r="I319" s="5"/>
      <c r="J319" s="5"/>
      <c r="K319" s="193"/>
      <c r="L319" s="193"/>
      <c r="M319" s="193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</row>
    <row r="320" ht="15.75" customHeight="1">
      <c r="A320" s="5"/>
      <c r="B320" s="5"/>
      <c r="C320" s="271"/>
      <c r="D320" s="271"/>
      <c r="E320" s="271"/>
      <c r="F320" s="271"/>
      <c r="G320" s="271"/>
      <c r="H320" s="271"/>
      <c r="I320" s="5"/>
      <c r="J320" s="5"/>
      <c r="K320" s="193"/>
      <c r="L320" s="193"/>
      <c r="M320" s="193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</row>
    <row r="321" ht="15.75" customHeight="1">
      <c r="A321" s="5"/>
      <c r="B321" s="5"/>
      <c r="C321" s="271"/>
      <c r="D321" s="271"/>
      <c r="E321" s="271"/>
      <c r="F321" s="271"/>
      <c r="G321" s="271"/>
      <c r="H321" s="271"/>
      <c r="I321" s="5"/>
      <c r="J321" s="5"/>
      <c r="K321" s="193"/>
      <c r="L321" s="193"/>
      <c r="M321" s="193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</row>
    <row r="322" ht="15.75" customHeight="1">
      <c r="A322" s="5"/>
      <c r="B322" s="5"/>
      <c r="C322" s="271"/>
      <c r="D322" s="271"/>
      <c r="E322" s="271"/>
      <c r="F322" s="271"/>
      <c r="G322" s="271"/>
      <c r="H322" s="271"/>
      <c r="I322" s="5"/>
      <c r="J322" s="5"/>
      <c r="K322" s="193"/>
      <c r="L322" s="193"/>
      <c r="M322" s="193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</row>
    <row r="323" ht="15.75" customHeight="1">
      <c r="A323" s="5"/>
      <c r="B323" s="5"/>
      <c r="C323" s="271"/>
      <c r="D323" s="271"/>
      <c r="E323" s="271"/>
      <c r="F323" s="271"/>
      <c r="G323" s="271"/>
      <c r="H323" s="271"/>
      <c r="I323" s="5"/>
      <c r="J323" s="5"/>
      <c r="K323" s="193"/>
      <c r="L323" s="193"/>
      <c r="M323" s="193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</row>
    <row r="324" ht="15.75" customHeight="1">
      <c r="A324" s="5"/>
      <c r="B324" s="5"/>
      <c r="C324" s="271"/>
      <c r="D324" s="271"/>
      <c r="E324" s="271"/>
      <c r="F324" s="271"/>
      <c r="G324" s="271"/>
      <c r="H324" s="271"/>
      <c r="I324" s="5"/>
      <c r="J324" s="5"/>
      <c r="K324" s="193"/>
      <c r="L324" s="193"/>
      <c r="M324" s="193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</row>
    <row r="325" ht="15.75" customHeight="1">
      <c r="A325" s="5"/>
      <c r="B325" s="5"/>
      <c r="C325" s="271"/>
      <c r="D325" s="271"/>
      <c r="E325" s="271"/>
      <c r="F325" s="271"/>
      <c r="G325" s="271"/>
      <c r="H325" s="271"/>
      <c r="I325" s="5"/>
      <c r="J325" s="5"/>
      <c r="K325" s="193"/>
      <c r="L325" s="193"/>
      <c r="M325" s="193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</row>
    <row r="326" ht="15.75" customHeight="1">
      <c r="A326" s="5"/>
      <c r="B326" s="5"/>
      <c r="C326" s="271"/>
      <c r="D326" s="271"/>
      <c r="E326" s="271"/>
      <c r="F326" s="271"/>
      <c r="G326" s="271"/>
      <c r="H326" s="271"/>
      <c r="I326" s="5"/>
      <c r="J326" s="5"/>
      <c r="K326" s="193"/>
      <c r="L326" s="193"/>
      <c r="M326" s="193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</row>
    <row r="327" ht="15.75" customHeight="1">
      <c r="A327" s="5"/>
      <c r="B327" s="5"/>
      <c r="C327" s="271"/>
      <c r="D327" s="271"/>
      <c r="E327" s="271"/>
      <c r="F327" s="271"/>
      <c r="G327" s="271"/>
      <c r="H327" s="271"/>
      <c r="I327" s="5"/>
      <c r="J327" s="5"/>
      <c r="K327" s="193"/>
      <c r="L327" s="193"/>
      <c r="M327" s="193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</row>
    <row r="328" ht="15.75" customHeight="1">
      <c r="A328" s="5"/>
      <c r="B328" s="5"/>
      <c r="C328" s="271"/>
      <c r="D328" s="271"/>
      <c r="E328" s="271"/>
      <c r="F328" s="271"/>
      <c r="G328" s="271"/>
      <c r="H328" s="271"/>
      <c r="I328" s="5"/>
      <c r="J328" s="5"/>
      <c r="K328" s="193"/>
      <c r="L328" s="193"/>
      <c r="M328" s="193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</row>
    <row r="329" ht="15.75" customHeight="1">
      <c r="A329" s="5"/>
      <c r="B329" s="5"/>
      <c r="C329" s="271"/>
      <c r="D329" s="271"/>
      <c r="E329" s="271"/>
      <c r="F329" s="271"/>
      <c r="G329" s="271"/>
      <c r="H329" s="271"/>
      <c r="I329" s="5"/>
      <c r="J329" s="5"/>
      <c r="K329" s="193"/>
      <c r="L329" s="193"/>
      <c r="M329" s="193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</row>
    <row r="330" ht="15.75" customHeight="1">
      <c r="A330" s="5"/>
      <c r="B330" s="5"/>
      <c r="C330" s="271"/>
      <c r="D330" s="271"/>
      <c r="E330" s="271"/>
      <c r="F330" s="271"/>
      <c r="G330" s="271"/>
      <c r="H330" s="271"/>
      <c r="I330" s="5"/>
      <c r="J330" s="5"/>
      <c r="K330" s="193"/>
      <c r="L330" s="193"/>
      <c r="M330" s="193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</row>
    <row r="331" ht="15.75" customHeight="1">
      <c r="A331" s="5"/>
      <c r="B331" s="5"/>
      <c r="C331" s="271"/>
      <c r="D331" s="271"/>
      <c r="E331" s="271"/>
      <c r="F331" s="271"/>
      <c r="G331" s="271"/>
      <c r="H331" s="271"/>
      <c r="I331" s="5"/>
      <c r="J331" s="5"/>
      <c r="K331" s="193"/>
      <c r="L331" s="193"/>
      <c r="M331" s="193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</row>
    <row r="332" ht="15.75" customHeight="1">
      <c r="A332" s="5"/>
      <c r="B332" s="5"/>
      <c r="C332" s="271"/>
      <c r="D332" s="271"/>
      <c r="E332" s="271"/>
      <c r="F332" s="271"/>
      <c r="G332" s="271"/>
      <c r="H332" s="271"/>
      <c r="I332" s="5"/>
      <c r="J332" s="5"/>
      <c r="K332" s="193"/>
      <c r="L332" s="193"/>
      <c r="M332" s="193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</row>
    <row r="333" ht="15.75" customHeight="1">
      <c r="A333" s="5"/>
      <c r="B333" s="5"/>
      <c r="C333" s="271"/>
      <c r="D333" s="271"/>
      <c r="E333" s="271"/>
      <c r="F333" s="271"/>
      <c r="G333" s="271"/>
      <c r="H333" s="271"/>
      <c r="I333" s="5"/>
      <c r="J333" s="5"/>
      <c r="K333" s="193"/>
      <c r="L333" s="193"/>
      <c r="M333" s="193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</row>
    <row r="334" ht="15.75" customHeight="1">
      <c r="A334" s="5"/>
      <c r="B334" s="5"/>
      <c r="C334" s="271"/>
      <c r="D334" s="271"/>
      <c r="E334" s="271"/>
      <c r="F334" s="271"/>
      <c r="G334" s="271"/>
      <c r="H334" s="271"/>
      <c r="I334" s="5"/>
      <c r="J334" s="5"/>
      <c r="K334" s="193"/>
      <c r="L334" s="193"/>
      <c r="M334" s="193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</row>
    <row r="335" ht="15.75" customHeight="1">
      <c r="A335" s="5"/>
      <c r="B335" s="5"/>
      <c r="C335" s="271"/>
      <c r="D335" s="271"/>
      <c r="E335" s="271"/>
      <c r="F335" s="271"/>
      <c r="G335" s="271"/>
      <c r="H335" s="271"/>
      <c r="I335" s="5"/>
      <c r="J335" s="5"/>
      <c r="K335" s="193"/>
      <c r="L335" s="193"/>
      <c r="M335" s="193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</row>
    <row r="336" ht="15.75" customHeight="1">
      <c r="A336" s="5"/>
      <c r="B336" s="5"/>
      <c r="C336" s="271"/>
      <c r="D336" s="271"/>
      <c r="E336" s="271"/>
      <c r="F336" s="271"/>
      <c r="G336" s="271"/>
      <c r="H336" s="271"/>
      <c r="I336" s="5"/>
      <c r="J336" s="5"/>
      <c r="K336" s="193"/>
      <c r="L336" s="193"/>
      <c r="M336" s="193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</row>
    <row r="337" ht="15.75" customHeight="1">
      <c r="A337" s="5"/>
      <c r="B337" s="5"/>
      <c r="C337" s="271"/>
      <c r="D337" s="271"/>
      <c r="E337" s="271"/>
      <c r="F337" s="271"/>
      <c r="G337" s="271"/>
      <c r="H337" s="271"/>
      <c r="I337" s="5"/>
      <c r="J337" s="5"/>
      <c r="K337" s="193"/>
      <c r="L337" s="193"/>
      <c r="M337" s="193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</row>
    <row r="338" ht="15.75" customHeight="1">
      <c r="A338" s="5"/>
      <c r="B338" s="5"/>
      <c r="C338" s="271"/>
      <c r="D338" s="271"/>
      <c r="E338" s="271"/>
      <c r="F338" s="271"/>
      <c r="G338" s="271"/>
      <c r="H338" s="271"/>
      <c r="I338" s="5"/>
      <c r="J338" s="5"/>
      <c r="K338" s="193"/>
      <c r="L338" s="193"/>
      <c r="M338" s="193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</row>
    <row r="339" ht="15.75" customHeight="1">
      <c r="A339" s="5"/>
      <c r="B339" s="5"/>
      <c r="C339" s="271"/>
      <c r="D339" s="271"/>
      <c r="E339" s="271"/>
      <c r="F339" s="271"/>
      <c r="G339" s="271"/>
      <c r="H339" s="271"/>
      <c r="I339" s="5"/>
      <c r="J339" s="5"/>
      <c r="K339" s="193"/>
      <c r="L339" s="193"/>
      <c r="M339" s="193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</row>
    <row r="340" ht="15.75" customHeight="1">
      <c r="A340" s="5"/>
      <c r="B340" s="5"/>
      <c r="C340" s="271"/>
      <c r="D340" s="271"/>
      <c r="E340" s="271"/>
      <c r="F340" s="271"/>
      <c r="G340" s="271"/>
      <c r="H340" s="271"/>
      <c r="I340" s="5"/>
      <c r="J340" s="5"/>
      <c r="K340" s="193"/>
      <c r="L340" s="193"/>
      <c r="M340" s="193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</row>
    <row r="341" ht="15.75" customHeight="1">
      <c r="A341" s="5"/>
      <c r="B341" s="5"/>
      <c r="C341" s="271"/>
      <c r="D341" s="271"/>
      <c r="E341" s="271"/>
      <c r="F341" s="271"/>
      <c r="G341" s="271"/>
      <c r="H341" s="271"/>
      <c r="I341" s="5"/>
      <c r="J341" s="5"/>
      <c r="K341" s="193"/>
      <c r="L341" s="193"/>
      <c r="M341" s="193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</row>
    <row r="342" ht="15.75" customHeight="1">
      <c r="A342" s="5"/>
      <c r="B342" s="5"/>
      <c r="C342" s="271"/>
      <c r="D342" s="271"/>
      <c r="E342" s="271"/>
      <c r="F342" s="271"/>
      <c r="G342" s="271"/>
      <c r="H342" s="271"/>
      <c r="I342" s="5"/>
      <c r="J342" s="5"/>
      <c r="K342" s="193"/>
      <c r="L342" s="193"/>
      <c r="M342" s="193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</row>
    <row r="343" ht="15.75" customHeight="1">
      <c r="A343" s="5"/>
      <c r="B343" s="5"/>
      <c r="C343" s="271"/>
      <c r="D343" s="271"/>
      <c r="E343" s="271"/>
      <c r="F343" s="271"/>
      <c r="G343" s="271"/>
      <c r="H343" s="271"/>
      <c r="I343" s="5"/>
      <c r="J343" s="5"/>
      <c r="K343" s="193"/>
      <c r="L343" s="193"/>
      <c r="M343" s="193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</row>
    <row r="344" ht="15.75" customHeight="1">
      <c r="A344" s="5"/>
      <c r="B344" s="5"/>
      <c r="C344" s="271"/>
      <c r="D344" s="271"/>
      <c r="E344" s="271"/>
      <c r="F344" s="271"/>
      <c r="G344" s="271"/>
      <c r="H344" s="271"/>
      <c r="I344" s="5"/>
      <c r="J344" s="5"/>
      <c r="K344" s="193"/>
      <c r="L344" s="193"/>
      <c r="M344" s="193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</row>
    <row r="345" ht="15.75" customHeight="1">
      <c r="A345" s="5"/>
      <c r="B345" s="5"/>
      <c r="C345" s="271"/>
      <c r="D345" s="271"/>
      <c r="E345" s="271"/>
      <c r="F345" s="271"/>
      <c r="G345" s="271"/>
      <c r="H345" s="271"/>
      <c r="I345" s="5"/>
      <c r="J345" s="5"/>
      <c r="K345" s="193"/>
      <c r="L345" s="193"/>
      <c r="M345" s="193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</row>
    <row r="346" ht="15.75" customHeight="1">
      <c r="A346" s="5"/>
      <c r="B346" s="5"/>
      <c r="C346" s="271"/>
      <c r="D346" s="271"/>
      <c r="E346" s="271"/>
      <c r="F346" s="271"/>
      <c r="G346" s="271"/>
      <c r="H346" s="271"/>
      <c r="I346" s="5"/>
      <c r="J346" s="5"/>
      <c r="K346" s="193"/>
      <c r="L346" s="193"/>
      <c r="M346" s="193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</row>
    <row r="347" ht="15.75" customHeight="1">
      <c r="A347" s="5"/>
      <c r="B347" s="5"/>
      <c r="C347" s="271"/>
      <c r="D347" s="271"/>
      <c r="E347" s="271"/>
      <c r="F347" s="271"/>
      <c r="G347" s="271"/>
      <c r="H347" s="271"/>
      <c r="I347" s="5"/>
      <c r="J347" s="5"/>
      <c r="K347" s="193"/>
      <c r="L347" s="193"/>
      <c r="M347" s="193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</row>
    <row r="348" ht="15.75" customHeight="1">
      <c r="A348" s="5"/>
      <c r="B348" s="5"/>
      <c r="C348" s="271"/>
      <c r="D348" s="271"/>
      <c r="E348" s="271"/>
      <c r="F348" s="271"/>
      <c r="G348" s="271"/>
      <c r="H348" s="271"/>
      <c r="I348" s="5"/>
      <c r="J348" s="5"/>
      <c r="K348" s="193"/>
      <c r="L348" s="193"/>
      <c r="M348" s="193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</row>
    <row r="349" ht="15.75" customHeight="1">
      <c r="A349" s="5"/>
      <c r="B349" s="5"/>
      <c r="C349" s="271"/>
      <c r="D349" s="271"/>
      <c r="E349" s="271"/>
      <c r="F349" s="271"/>
      <c r="G349" s="271"/>
      <c r="H349" s="271"/>
      <c r="I349" s="5"/>
      <c r="J349" s="5"/>
      <c r="K349" s="193"/>
      <c r="L349" s="193"/>
      <c r="M349" s="193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</row>
    <row r="350" ht="15.75" customHeight="1">
      <c r="A350" s="5"/>
      <c r="B350" s="5"/>
      <c r="C350" s="271"/>
      <c r="D350" s="271"/>
      <c r="E350" s="271"/>
      <c r="F350" s="271"/>
      <c r="G350" s="271"/>
      <c r="H350" s="271"/>
      <c r="I350" s="5"/>
      <c r="J350" s="5"/>
      <c r="K350" s="193"/>
      <c r="L350" s="193"/>
      <c r="M350" s="193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</row>
    <row r="351" ht="15.75" customHeight="1">
      <c r="A351" s="5"/>
      <c r="B351" s="5"/>
      <c r="C351" s="271"/>
      <c r="D351" s="271"/>
      <c r="E351" s="271"/>
      <c r="F351" s="271"/>
      <c r="G351" s="271"/>
      <c r="H351" s="271"/>
      <c r="I351" s="5"/>
      <c r="J351" s="5"/>
      <c r="K351" s="193"/>
      <c r="L351" s="193"/>
      <c r="M351" s="193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</row>
    <row r="352" ht="15.75" customHeight="1">
      <c r="A352" s="5"/>
      <c r="B352" s="5"/>
      <c r="C352" s="271"/>
      <c r="D352" s="271"/>
      <c r="E352" s="271"/>
      <c r="F352" s="271"/>
      <c r="G352" s="271"/>
      <c r="H352" s="271"/>
      <c r="I352" s="5"/>
      <c r="J352" s="5"/>
      <c r="K352" s="193"/>
      <c r="L352" s="193"/>
      <c r="M352" s="193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</row>
    <row r="353" ht="15.75" customHeight="1">
      <c r="A353" s="5"/>
      <c r="B353" s="5"/>
      <c r="C353" s="271"/>
      <c r="D353" s="271"/>
      <c r="E353" s="271"/>
      <c r="F353" s="271"/>
      <c r="G353" s="271"/>
      <c r="H353" s="271"/>
      <c r="I353" s="5"/>
      <c r="J353" s="5"/>
      <c r="K353" s="193"/>
      <c r="L353" s="193"/>
      <c r="M353" s="193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</row>
    <row r="354" ht="15.75" customHeight="1">
      <c r="A354" s="5"/>
      <c r="B354" s="5"/>
      <c r="C354" s="271"/>
      <c r="D354" s="271"/>
      <c r="E354" s="271"/>
      <c r="F354" s="271"/>
      <c r="G354" s="271"/>
      <c r="H354" s="271"/>
      <c r="I354" s="5"/>
      <c r="J354" s="5"/>
      <c r="K354" s="193"/>
      <c r="L354" s="193"/>
      <c r="M354" s="193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</row>
    <row r="355" ht="15.75" customHeight="1">
      <c r="A355" s="5"/>
      <c r="B355" s="5"/>
      <c r="C355" s="271"/>
      <c r="D355" s="271"/>
      <c r="E355" s="271"/>
      <c r="F355" s="271"/>
      <c r="G355" s="271"/>
      <c r="H355" s="271"/>
      <c r="I355" s="5"/>
      <c r="J355" s="5"/>
      <c r="K355" s="193"/>
      <c r="L355" s="193"/>
      <c r="M355" s="193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</row>
    <row r="356" ht="15.75" customHeight="1">
      <c r="A356" s="5"/>
      <c r="B356" s="5"/>
      <c r="C356" s="271"/>
      <c r="D356" s="271"/>
      <c r="E356" s="271"/>
      <c r="F356" s="271"/>
      <c r="G356" s="271"/>
      <c r="H356" s="271"/>
      <c r="I356" s="5"/>
      <c r="J356" s="5"/>
      <c r="K356" s="193"/>
      <c r="L356" s="193"/>
      <c r="M356" s="193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</row>
    <row r="357" ht="15.75" customHeight="1">
      <c r="A357" s="5"/>
      <c r="B357" s="5"/>
      <c r="C357" s="271"/>
      <c r="D357" s="271"/>
      <c r="E357" s="271"/>
      <c r="F357" s="271"/>
      <c r="G357" s="271"/>
      <c r="H357" s="271"/>
      <c r="I357" s="5"/>
      <c r="J357" s="5"/>
      <c r="K357" s="193"/>
      <c r="L357" s="193"/>
      <c r="M357" s="193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</row>
    <row r="358" ht="15.75" customHeight="1">
      <c r="A358" s="5"/>
      <c r="B358" s="5"/>
      <c r="C358" s="271"/>
      <c r="D358" s="271"/>
      <c r="E358" s="271"/>
      <c r="F358" s="271"/>
      <c r="G358" s="271"/>
      <c r="H358" s="271"/>
      <c r="I358" s="5"/>
      <c r="J358" s="5"/>
      <c r="K358" s="193"/>
      <c r="L358" s="193"/>
      <c r="M358" s="193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</row>
    <row r="359" ht="15.75" customHeight="1">
      <c r="A359" s="5"/>
      <c r="B359" s="5"/>
      <c r="C359" s="271"/>
      <c r="D359" s="271"/>
      <c r="E359" s="271"/>
      <c r="F359" s="271"/>
      <c r="G359" s="271"/>
      <c r="H359" s="271"/>
      <c r="I359" s="5"/>
      <c r="J359" s="5"/>
      <c r="K359" s="193"/>
      <c r="L359" s="193"/>
      <c r="M359" s="193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</row>
    <row r="360" ht="15.75" customHeight="1">
      <c r="A360" s="5"/>
      <c r="B360" s="5"/>
      <c r="C360" s="271"/>
      <c r="D360" s="271"/>
      <c r="E360" s="271"/>
      <c r="F360" s="271"/>
      <c r="G360" s="271"/>
      <c r="H360" s="271"/>
      <c r="I360" s="5"/>
      <c r="J360" s="5"/>
      <c r="K360" s="193"/>
      <c r="L360" s="193"/>
      <c r="M360" s="193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</row>
    <row r="361" ht="15.75" customHeight="1">
      <c r="A361" s="5"/>
      <c r="B361" s="5"/>
      <c r="C361" s="271"/>
      <c r="D361" s="271"/>
      <c r="E361" s="271"/>
      <c r="F361" s="271"/>
      <c r="G361" s="271"/>
      <c r="H361" s="271"/>
      <c r="I361" s="5"/>
      <c r="J361" s="5"/>
      <c r="K361" s="193"/>
      <c r="L361" s="193"/>
      <c r="M361" s="193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</row>
    <row r="362" ht="15.75" customHeight="1">
      <c r="A362" s="5"/>
      <c r="B362" s="5"/>
      <c r="C362" s="271"/>
      <c r="D362" s="271"/>
      <c r="E362" s="271"/>
      <c r="F362" s="271"/>
      <c r="G362" s="271"/>
      <c r="H362" s="271"/>
      <c r="I362" s="5"/>
      <c r="J362" s="5"/>
      <c r="K362" s="193"/>
      <c r="L362" s="193"/>
      <c r="M362" s="193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</row>
    <row r="363" ht="15.75" customHeight="1">
      <c r="A363" s="5"/>
      <c r="B363" s="5"/>
      <c r="C363" s="271"/>
      <c r="D363" s="271"/>
      <c r="E363" s="271"/>
      <c r="F363" s="271"/>
      <c r="G363" s="271"/>
      <c r="H363" s="271"/>
      <c r="I363" s="5"/>
      <c r="J363" s="5"/>
      <c r="K363" s="193"/>
      <c r="L363" s="193"/>
      <c r="M363" s="193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</row>
    <row r="364" ht="15.75" customHeight="1">
      <c r="A364" s="5"/>
      <c r="B364" s="5"/>
      <c r="C364" s="271"/>
      <c r="D364" s="271"/>
      <c r="E364" s="271"/>
      <c r="F364" s="271"/>
      <c r="G364" s="271"/>
      <c r="H364" s="271"/>
      <c r="I364" s="5"/>
      <c r="J364" s="5"/>
      <c r="K364" s="193"/>
      <c r="L364" s="193"/>
      <c r="M364" s="193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</row>
    <row r="365" ht="15.75" customHeight="1">
      <c r="A365" s="5"/>
      <c r="B365" s="5"/>
      <c r="C365" s="271"/>
      <c r="D365" s="271"/>
      <c r="E365" s="271"/>
      <c r="F365" s="271"/>
      <c r="G365" s="271"/>
      <c r="H365" s="271"/>
      <c r="I365" s="5"/>
      <c r="J365" s="5"/>
      <c r="K365" s="193"/>
      <c r="L365" s="193"/>
      <c r="M365" s="193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</row>
    <row r="366" ht="15.75" customHeight="1">
      <c r="A366" s="5"/>
      <c r="B366" s="5"/>
      <c r="C366" s="271"/>
      <c r="D366" s="271"/>
      <c r="E366" s="271"/>
      <c r="F366" s="271"/>
      <c r="G366" s="271"/>
      <c r="H366" s="271"/>
      <c r="I366" s="5"/>
      <c r="J366" s="5"/>
      <c r="K366" s="193"/>
      <c r="L366" s="193"/>
      <c r="M366" s="193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</row>
    <row r="367" ht="15.75" customHeight="1">
      <c r="A367" s="5"/>
      <c r="B367" s="5"/>
      <c r="C367" s="271"/>
      <c r="D367" s="271"/>
      <c r="E367" s="271"/>
      <c r="F367" s="271"/>
      <c r="G367" s="271"/>
      <c r="H367" s="271"/>
      <c r="I367" s="5"/>
      <c r="J367" s="5"/>
      <c r="K367" s="193"/>
      <c r="L367" s="193"/>
      <c r="M367" s="193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</row>
    <row r="368" ht="15.75" customHeight="1">
      <c r="A368" s="5"/>
      <c r="B368" s="5"/>
      <c r="C368" s="271"/>
      <c r="D368" s="271"/>
      <c r="E368" s="271"/>
      <c r="F368" s="271"/>
      <c r="G368" s="271"/>
      <c r="H368" s="271"/>
      <c r="I368" s="5"/>
      <c r="J368" s="5"/>
      <c r="K368" s="193"/>
      <c r="L368" s="193"/>
      <c r="M368" s="193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</row>
    <row r="369" ht="15.75" customHeight="1">
      <c r="A369" s="5"/>
      <c r="B369" s="5"/>
      <c r="C369" s="271"/>
      <c r="D369" s="271"/>
      <c r="E369" s="271"/>
      <c r="F369" s="271"/>
      <c r="G369" s="271"/>
      <c r="H369" s="271"/>
      <c r="I369" s="5"/>
      <c r="J369" s="5"/>
      <c r="K369" s="193"/>
      <c r="L369" s="193"/>
      <c r="M369" s="193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</row>
    <row r="370" ht="15.75" customHeight="1">
      <c r="A370" s="5"/>
      <c r="B370" s="5"/>
      <c r="C370" s="271"/>
      <c r="D370" s="271"/>
      <c r="E370" s="271"/>
      <c r="F370" s="271"/>
      <c r="G370" s="271"/>
      <c r="H370" s="271"/>
      <c r="I370" s="5"/>
      <c r="J370" s="5"/>
      <c r="K370" s="193"/>
      <c r="L370" s="193"/>
      <c r="M370" s="193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</row>
    <row r="371" ht="15.75" customHeight="1">
      <c r="A371" s="5"/>
      <c r="B371" s="5"/>
      <c r="C371" s="271"/>
      <c r="D371" s="271"/>
      <c r="E371" s="271"/>
      <c r="F371" s="271"/>
      <c r="G371" s="271"/>
      <c r="H371" s="271"/>
      <c r="I371" s="5"/>
      <c r="J371" s="5"/>
      <c r="K371" s="193"/>
      <c r="L371" s="193"/>
      <c r="M371" s="193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</row>
    <row r="372" ht="15.75" customHeight="1">
      <c r="A372" s="5"/>
      <c r="B372" s="5"/>
      <c r="C372" s="271"/>
      <c r="D372" s="271"/>
      <c r="E372" s="271"/>
      <c r="F372" s="271"/>
      <c r="G372" s="271"/>
      <c r="H372" s="271"/>
      <c r="I372" s="5"/>
      <c r="J372" s="5"/>
      <c r="K372" s="193"/>
      <c r="L372" s="193"/>
      <c r="M372" s="193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</row>
    <row r="373" ht="15.75" customHeight="1">
      <c r="A373" s="5"/>
      <c r="B373" s="5"/>
      <c r="C373" s="271"/>
      <c r="D373" s="271"/>
      <c r="E373" s="271"/>
      <c r="F373" s="271"/>
      <c r="G373" s="271"/>
      <c r="H373" s="271"/>
      <c r="I373" s="5"/>
      <c r="J373" s="5"/>
      <c r="K373" s="193"/>
      <c r="L373" s="193"/>
      <c r="M373" s="193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</row>
    <row r="374" ht="15.75" customHeight="1">
      <c r="A374" s="5"/>
      <c r="B374" s="5"/>
      <c r="C374" s="271"/>
      <c r="D374" s="271"/>
      <c r="E374" s="271"/>
      <c r="F374" s="271"/>
      <c r="G374" s="271"/>
      <c r="H374" s="271"/>
      <c r="I374" s="5"/>
      <c r="J374" s="5"/>
      <c r="K374" s="193"/>
      <c r="L374" s="193"/>
      <c r="M374" s="193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</row>
    <row r="375" ht="15.75" customHeight="1">
      <c r="A375" s="5"/>
      <c r="B375" s="5"/>
      <c r="C375" s="271"/>
      <c r="D375" s="271"/>
      <c r="E375" s="271"/>
      <c r="F375" s="271"/>
      <c r="G375" s="271"/>
      <c r="H375" s="271"/>
      <c r="I375" s="5"/>
      <c r="J375" s="5"/>
      <c r="K375" s="193"/>
      <c r="L375" s="193"/>
      <c r="M375" s="193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</row>
    <row r="376" ht="15.75" customHeight="1">
      <c r="A376" s="5"/>
      <c r="B376" s="5"/>
      <c r="C376" s="271"/>
      <c r="D376" s="271"/>
      <c r="E376" s="271"/>
      <c r="F376" s="271"/>
      <c r="G376" s="271"/>
      <c r="H376" s="271"/>
      <c r="I376" s="5"/>
      <c r="J376" s="5"/>
      <c r="K376" s="193"/>
      <c r="L376" s="193"/>
      <c r="M376" s="193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</row>
    <row r="377" ht="15.75" customHeight="1">
      <c r="A377" s="5"/>
      <c r="B377" s="5"/>
      <c r="C377" s="271"/>
      <c r="D377" s="271"/>
      <c r="E377" s="271"/>
      <c r="F377" s="271"/>
      <c r="G377" s="271"/>
      <c r="H377" s="271"/>
      <c r="I377" s="5"/>
      <c r="J377" s="5"/>
      <c r="K377" s="193"/>
      <c r="L377" s="193"/>
      <c r="M377" s="193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</row>
    <row r="378" ht="15.75" customHeight="1">
      <c r="A378" s="5"/>
      <c r="B378" s="5"/>
      <c r="C378" s="271"/>
      <c r="D378" s="271"/>
      <c r="E378" s="271"/>
      <c r="F378" s="271"/>
      <c r="G378" s="271"/>
      <c r="H378" s="271"/>
      <c r="I378" s="5"/>
      <c r="J378" s="5"/>
      <c r="K378" s="193"/>
      <c r="L378" s="193"/>
      <c r="M378" s="193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</row>
    <row r="379" ht="15.75" customHeight="1">
      <c r="A379" s="5"/>
      <c r="B379" s="5"/>
      <c r="C379" s="271"/>
      <c r="D379" s="271"/>
      <c r="E379" s="271"/>
      <c r="F379" s="271"/>
      <c r="G379" s="271"/>
      <c r="H379" s="271"/>
      <c r="I379" s="5"/>
      <c r="J379" s="5"/>
      <c r="K379" s="193"/>
      <c r="L379" s="193"/>
      <c r="M379" s="193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</row>
    <row r="380" ht="15.75" customHeight="1">
      <c r="A380" s="5"/>
      <c r="B380" s="5"/>
      <c r="C380" s="271"/>
      <c r="D380" s="271"/>
      <c r="E380" s="271"/>
      <c r="F380" s="271"/>
      <c r="G380" s="271"/>
      <c r="H380" s="271"/>
      <c r="I380" s="5"/>
      <c r="J380" s="5"/>
      <c r="K380" s="193"/>
      <c r="L380" s="193"/>
      <c r="M380" s="193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</row>
    <row r="381" ht="15.75" customHeight="1">
      <c r="A381" s="5"/>
      <c r="B381" s="5"/>
      <c r="C381" s="271"/>
      <c r="D381" s="271"/>
      <c r="E381" s="271"/>
      <c r="F381" s="271"/>
      <c r="G381" s="271"/>
      <c r="H381" s="271"/>
      <c r="I381" s="5"/>
      <c r="J381" s="5"/>
      <c r="K381" s="193"/>
      <c r="L381" s="193"/>
      <c r="M381" s="193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</row>
    <row r="382" ht="15.75" customHeight="1">
      <c r="A382" s="5"/>
      <c r="B382" s="5"/>
      <c r="C382" s="271"/>
      <c r="D382" s="271"/>
      <c r="E382" s="271"/>
      <c r="F382" s="271"/>
      <c r="G382" s="271"/>
      <c r="H382" s="271"/>
      <c r="I382" s="5"/>
      <c r="J382" s="5"/>
      <c r="K382" s="193"/>
      <c r="L382" s="193"/>
      <c r="M382" s="193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</row>
    <row r="383" ht="15.75" customHeight="1">
      <c r="A383" s="5"/>
      <c r="B383" s="5"/>
      <c r="C383" s="271"/>
      <c r="D383" s="271"/>
      <c r="E383" s="271"/>
      <c r="F383" s="271"/>
      <c r="G383" s="271"/>
      <c r="H383" s="271"/>
      <c r="I383" s="5"/>
      <c r="J383" s="5"/>
      <c r="K383" s="193"/>
      <c r="L383" s="193"/>
      <c r="M383" s="193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</row>
    <row r="384" ht="15.75" customHeight="1">
      <c r="A384" s="5"/>
      <c r="B384" s="5"/>
      <c r="C384" s="271"/>
      <c r="D384" s="271"/>
      <c r="E384" s="271"/>
      <c r="F384" s="271"/>
      <c r="G384" s="271"/>
      <c r="H384" s="271"/>
      <c r="I384" s="5"/>
      <c r="J384" s="5"/>
      <c r="K384" s="193"/>
      <c r="L384" s="193"/>
      <c r="M384" s="193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</row>
    <row r="385" ht="15.75" customHeight="1">
      <c r="A385" s="5"/>
      <c r="B385" s="5"/>
      <c r="C385" s="271"/>
      <c r="D385" s="271"/>
      <c r="E385" s="271"/>
      <c r="F385" s="271"/>
      <c r="G385" s="271"/>
      <c r="H385" s="271"/>
      <c r="I385" s="5"/>
      <c r="J385" s="5"/>
      <c r="K385" s="193"/>
      <c r="L385" s="193"/>
      <c r="M385" s="193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</row>
    <row r="386" ht="15.75" customHeight="1">
      <c r="A386" s="5"/>
      <c r="B386" s="5"/>
      <c r="C386" s="271"/>
      <c r="D386" s="271"/>
      <c r="E386" s="271"/>
      <c r="F386" s="271"/>
      <c r="G386" s="271"/>
      <c r="H386" s="271"/>
      <c r="I386" s="5"/>
      <c r="J386" s="5"/>
      <c r="K386" s="193"/>
      <c r="L386" s="193"/>
      <c r="M386" s="193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</row>
    <row r="387" ht="15.75" customHeight="1">
      <c r="A387" s="5"/>
      <c r="B387" s="5"/>
      <c r="C387" s="271"/>
      <c r="D387" s="271"/>
      <c r="E387" s="271"/>
      <c r="F387" s="271"/>
      <c r="G387" s="271"/>
      <c r="H387" s="271"/>
      <c r="I387" s="5"/>
      <c r="J387" s="5"/>
      <c r="K387" s="193"/>
      <c r="L387" s="193"/>
      <c r="M387" s="193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</row>
    <row r="388" ht="15.75" customHeight="1">
      <c r="A388" s="5"/>
      <c r="B388" s="5"/>
      <c r="C388" s="271"/>
      <c r="D388" s="271"/>
      <c r="E388" s="271"/>
      <c r="F388" s="271"/>
      <c r="G388" s="271"/>
      <c r="H388" s="271"/>
      <c r="I388" s="5"/>
      <c r="J388" s="5"/>
      <c r="K388" s="193"/>
      <c r="L388" s="193"/>
      <c r="M388" s="193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</row>
    <row r="389" ht="15.75" customHeight="1">
      <c r="A389" s="5"/>
      <c r="B389" s="5"/>
      <c r="C389" s="271"/>
      <c r="D389" s="271"/>
      <c r="E389" s="271"/>
      <c r="F389" s="271"/>
      <c r="G389" s="271"/>
      <c r="H389" s="271"/>
      <c r="I389" s="5"/>
      <c r="J389" s="5"/>
      <c r="K389" s="193"/>
      <c r="L389" s="193"/>
      <c r="M389" s="193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</row>
    <row r="390" ht="15.75" customHeight="1">
      <c r="A390" s="5"/>
      <c r="B390" s="5"/>
      <c r="C390" s="271"/>
      <c r="D390" s="271"/>
      <c r="E390" s="271"/>
      <c r="F390" s="271"/>
      <c r="G390" s="271"/>
      <c r="H390" s="271"/>
      <c r="I390" s="5"/>
      <c r="J390" s="5"/>
      <c r="K390" s="193"/>
      <c r="L390" s="193"/>
      <c r="M390" s="193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</row>
    <row r="391" ht="15.75" customHeight="1">
      <c r="A391" s="5"/>
      <c r="B391" s="5"/>
      <c r="C391" s="271"/>
      <c r="D391" s="271"/>
      <c r="E391" s="271"/>
      <c r="F391" s="271"/>
      <c r="G391" s="271"/>
      <c r="H391" s="271"/>
      <c r="I391" s="5"/>
      <c r="J391" s="5"/>
      <c r="K391" s="193"/>
      <c r="L391" s="193"/>
      <c r="M391" s="193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</row>
    <row r="392" ht="15.75" customHeight="1">
      <c r="A392" s="5"/>
      <c r="B392" s="5"/>
      <c r="C392" s="271"/>
      <c r="D392" s="271"/>
      <c r="E392" s="271"/>
      <c r="F392" s="271"/>
      <c r="G392" s="271"/>
      <c r="H392" s="271"/>
      <c r="I392" s="5"/>
      <c r="J392" s="5"/>
      <c r="K392" s="193"/>
      <c r="L392" s="193"/>
      <c r="M392" s="193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</row>
    <row r="393" ht="15.75" customHeight="1">
      <c r="A393" s="5"/>
      <c r="B393" s="5"/>
      <c r="C393" s="271"/>
      <c r="D393" s="271"/>
      <c r="E393" s="271"/>
      <c r="F393" s="271"/>
      <c r="G393" s="271"/>
      <c r="H393" s="271"/>
      <c r="I393" s="5"/>
      <c r="J393" s="5"/>
      <c r="K393" s="193"/>
      <c r="L393" s="193"/>
      <c r="M393" s="193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</row>
    <row r="394" ht="15.75" customHeight="1">
      <c r="A394" s="5"/>
      <c r="B394" s="5"/>
      <c r="C394" s="271"/>
      <c r="D394" s="271"/>
      <c r="E394" s="271"/>
      <c r="F394" s="271"/>
      <c r="G394" s="271"/>
      <c r="H394" s="271"/>
      <c r="I394" s="5"/>
      <c r="J394" s="5"/>
      <c r="K394" s="193"/>
      <c r="L394" s="193"/>
      <c r="M394" s="193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</row>
    <row r="395" ht="15.75" customHeight="1">
      <c r="A395" s="5"/>
      <c r="B395" s="5"/>
      <c r="C395" s="271"/>
      <c r="D395" s="271"/>
      <c r="E395" s="271"/>
      <c r="F395" s="271"/>
      <c r="G395" s="271"/>
      <c r="H395" s="271"/>
      <c r="I395" s="5"/>
      <c r="J395" s="5"/>
      <c r="K395" s="193"/>
      <c r="L395" s="193"/>
      <c r="M395" s="193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</row>
    <row r="396" ht="15.75" customHeight="1">
      <c r="A396" s="5"/>
      <c r="B396" s="5"/>
      <c r="C396" s="271"/>
      <c r="D396" s="271"/>
      <c r="E396" s="271"/>
      <c r="F396" s="271"/>
      <c r="G396" s="271"/>
      <c r="H396" s="271"/>
      <c r="I396" s="5"/>
      <c r="J396" s="5"/>
      <c r="K396" s="193"/>
      <c r="L396" s="193"/>
      <c r="M396" s="193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</row>
    <row r="397" ht="15.75" customHeight="1">
      <c r="A397" s="5"/>
      <c r="B397" s="5"/>
      <c r="C397" s="271"/>
      <c r="D397" s="271"/>
      <c r="E397" s="271"/>
      <c r="F397" s="271"/>
      <c r="G397" s="271"/>
      <c r="H397" s="271"/>
      <c r="I397" s="5"/>
      <c r="J397" s="5"/>
      <c r="K397" s="193"/>
      <c r="L397" s="193"/>
      <c r="M397" s="193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</row>
    <row r="398" ht="15.75" customHeight="1">
      <c r="A398" s="5"/>
      <c r="B398" s="5"/>
      <c r="C398" s="271"/>
      <c r="D398" s="271"/>
      <c r="E398" s="271"/>
      <c r="F398" s="271"/>
      <c r="G398" s="271"/>
      <c r="H398" s="271"/>
      <c r="I398" s="5"/>
      <c r="J398" s="5"/>
      <c r="K398" s="193"/>
      <c r="L398" s="193"/>
      <c r="M398" s="193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</row>
    <row r="399" ht="15.75" customHeight="1">
      <c r="A399" s="5"/>
      <c r="B399" s="5"/>
      <c r="C399" s="271"/>
      <c r="D399" s="271"/>
      <c r="E399" s="271"/>
      <c r="F399" s="271"/>
      <c r="G399" s="271"/>
      <c r="H399" s="271"/>
      <c r="I399" s="5"/>
      <c r="J399" s="5"/>
      <c r="K399" s="193"/>
      <c r="L399" s="193"/>
      <c r="M399" s="193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</row>
    <row r="400" ht="15.75" customHeight="1">
      <c r="A400" s="5"/>
      <c r="B400" s="5"/>
      <c r="C400" s="271"/>
      <c r="D400" s="271"/>
      <c r="E400" s="271"/>
      <c r="F400" s="271"/>
      <c r="G400" s="271"/>
      <c r="H400" s="271"/>
      <c r="I400" s="5"/>
      <c r="J400" s="5"/>
      <c r="K400" s="193"/>
      <c r="L400" s="193"/>
      <c r="M400" s="193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</row>
    <row r="401" ht="15.75" customHeight="1">
      <c r="A401" s="5"/>
      <c r="B401" s="5"/>
      <c r="C401" s="271"/>
      <c r="D401" s="271"/>
      <c r="E401" s="271"/>
      <c r="F401" s="271"/>
      <c r="G401" s="271"/>
      <c r="H401" s="271"/>
      <c r="I401" s="5"/>
      <c r="J401" s="5"/>
      <c r="K401" s="193"/>
      <c r="L401" s="193"/>
      <c r="M401" s="193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</row>
    <row r="402" ht="15.75" customHeight="1">
      <c r="A402" s="5"/>
      <c r="B402" s="5"/>
      <c r="C402" s="271"/>
      <c r="D402" s="271"/>
      <c r="E402" s="271"/>
      <c r="F402" s="271"/>
      <c r="G402" s="271"/>
      <c r="H402" s="271"/>
      <c r="I402" s="5"/>
      <c r="J402" s="5"/>
      <c r="K402" s="193"/>
      <c r="L402" s="193"/>
      <c r="M402" s="193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</row>
    <row r="403" ht="15.75" customHeight="1">
      <c r="A403" s="5"/>
      <c r="B403" s="5"/>
      <c r="C403" s="271"/>
      <c r="D403" s="271"/>
      <c r="E403" s="271"/>
      <c r="F403" s="271"/>
      <c r="G403" s="271"/>
      <c r="H403" s="271"/>
      <c r="I403" s="5"/>
      <c r="J403" s="5"/>
      <c r="K403" s="193"/>
      <c r="L403" s="193"/>
      <c r="M403" s="193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</row>
    <row r="404" ht="15.75" customHeight="1">
      <c r="A404" s="5"/>
      <c r="B404" s="5"/>
      <c r="C404" s="271"/>
      <c r="D404" s="271"/>
      <c r="E404" s="271"/>
      <c r="F404" s="271"/>
      <c r="G404" s="271"/>
      <c r="H404" s="271"/>
      <c r="I404" s="5"/>
      <c r="J404" s="5"/>
      <c r="K404" s="193"/>
      <c r="L404" s="193"/>
      <c r="M404" s="193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</row>
    <row r="405" ht="15.75" customHeight="1">
      <c r="A405" s="5"/>
      <c r="B405" s="5"/>
      <c r="C405" s="271"/>
      <c r="D405" s="271"/>
      <c r="E405" s="271"/>
      <c r="F405" s="271"/>
      <c r="G405" s="271"/>
      <c r="H405" s="271"/>
      <c r="I405" s="5"/>
      <c r="J405" s="5"/>
      <c r="K405" s="193"/>
      <c r="L405" s="193"/>
      <c r="M405" s="193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</row>
    <row r="406" ht="15.75" customHeight="1">
      <c r="A406" s="5"/>
      <c r="B406" s="5"/>
      <c r="C406" s="271"/>
      <c r="D406" s="271"/>
      <c r="E406" s="271"/>
      <c r="F406" s="271"/>
      <c r="G406" s="271"/>
      <c r="H406" s="271"/>
      <c r="I406" s="5"/>
      <c r="J406" s="5"/>
      <c r="K406" s="193"/>
      <c r="L406" s="193"/>
      <c r="M406" s="193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</row>
    <row r="407" ht="15.75" customHeight="1">
      <c r="A407" s="5"/>
      <c r="B407" s="5"/>
      <c r="C407" s="271"/>
      <c r="D407" s="271"/>
      <c r="E407" s="271"/>
      <c r="F407" s="271"/>
      <c r="G407" s="271"/>
      <c r="H407" s="271"/>
      <c r="I407" s="5"/>
      <c r="J407" s="5"/>
      <c r="K407" s="193"/>
      <c r="L407" s="193"/>
      <c r="M407" s="193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</row>
    <row r="408" ht="15.75" customHeight="1">
      <c r="A408" s="5"/>
      <c r="B408" s="5"/>
      <c r="C408" s="271"/>
      <c r="D408" s="271"/>
      <c r="E408" s="271"/>
      <c r="F408" s="271"/>
      <c r="G408" s="271"/>
      <c r="H408" s="271"/>
      <c r="I408" s="5"/>
      <c r="J408" s="5"/>
      <c r="K408" s="193"/>
      <c r="L408" s="193"/>
      <c r="M408" s="193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</row>
    <row r="409" ht="15.75" customHeight="1">
      <c r="A409" s="5"/>
      <c r="B409" s="5"/>
      <c r="C409" s="271"/>
      <c r="D409" s="271"/>
      <c r="E409" s="271"/>
      <c r="F409" s="271"/>
      <c r="G409" s="271"/>
      <c r="H409" s="271"/>
      <c r="I409" s="5"/>
      <c r="J409" s="5"/>
      <c r="K409" s="193"/>
      <c r="L409" s="193"/>
      <c r="M409" s="193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</row>
    <row r="410" ht="15.75" customHeight="1">
      <c r="A410" s="5"/>
      <c r="B410" s="5"/>
      <c r="C410" s="271"/>
      <c r="D410" s="271"/>
      <c r="E410" s="271"/>
      <c r="F410" s="271"/>
      <c r="G410" s="271"/>
      <c r="H410" s="271"/>
      <c r="I410" s="5"/>
      <c r="J410" s="5"/>
      <c r="K410" s="193"/>
      <c r="L410" s="193"/>
      <c r="M410" s="193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</row>
    <row r="411" ht="15.75" customHeight="1">
      <c r="A411" s="5"/>
      <c r="B411" s="5"/>
      <c r="C411" s="271"/>
      <c r="D411" s="271"/>
      <c r="E411" s="271"/>
      <c r="F411" s="271"/>
      <c r="G411" s="271"/>
      <c r="H411" s="271"/>
      <c r="I411" s="5"/>
      <c r="J411" s="5"/>
      <c r="K411" s="193"/>
      <c r="L411" s="193"/>
      <c r="M411" s="193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</row>
    <row r="412" ht="15.75" customHeight="1">
      <c r="A412" s="5"/>
      <c r="B412" s="5"/>
      <c r="C412" s="271"/>
      <c r="D412" s="271"/>
      <c r="E412" s="271"/>
      <c r="F412" s="271"/>
      <c r="G412" s="271"/>
      <c r="H412" s="271"/>
      <c r="I412" s="5"/>
      <c r="J412" s="5"/>
      <c r="K412" s="193"/>
      <c r="L412" s="193"/>
      <c r="M412" s="193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</row>
    <row r="413" ht="15.75" customHeight="1">
      <c r="A413" s="5"/>
      <c r="B413" s="5"/>
      <c r="C413" s="271"/>
      <c r="D413" s="271"/>
      <c r="E413" s="271"/>
      <c r="F413" s="271"/>
      <c r="G413" s="271"/>
      <c r="H413" s="271"/>
      <c r="I413" s="5"/>
      <c r="J413" s="5"/>
      <c r="K413" s="193"/>
      <c r="L413" s="193"/>
      <c r="M413" s="193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</row>
    <row r="414" ht="15.75" customHeight="1">
      <c r="A414" s="5"/>
      <c r="B414" s="5"/>
      <c r="C414" s="271"/>
      <c r="D414" s="271"/>
      <c r="E414" s="271"/>
      <c r="F414" s="271"/>
      <c r="G414" s="271"/>
      <c r="H414" s="271"/>
      <c r="I414" s="5"/>
      <c r="J414" s="5"/>
      <c r="K414" s="193"/>
      <c r="L414" s="193"/>
      <c r="M414" s="193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</row>
    <row r="415" ht="15.75" customHeight="1">
      <c r="A415" s="5"/>
      <c r="B415" s="5"/>
      <c r="C415" s="271"/>
      <c r="D415" s="271"/>
      <c r="E415" s="271"/>
      <c r="F415" s="271"/>
      <c r="G415" s="271"/>
      <c r="H415" s="271"/>
      <c r="I415" s="5"/>
      <c r="J415" s="5"/>
      <c r="K415" s="193"/>
      <c r="L415" s="193"/>
      <c r="M415" s="193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</row>
    <row r="416" ht="15.75" customHeight="1">
      <c r="A416" s="5"/>
      <c r="B416" s="5"/>
      <c r="C416" s="271"/>
      <c r="D416" s="271"/>
      <c r="E416" s="271"/>
      <c r="F416" s="271"/>
      <c r="G416" s="271"/>
      <c r="H416" s="271"/>
      <c r="I416" s="5"/>
      <c r="J416" s="5"/>
      <c r="K416" s="193"/>
      <c r="L416" s="193"/>
      <c r="M416" s="193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</row>
    <row r="417" ht="15.75" customHeight="1">
      <c r="A417" s="5"/>
      <c r="B417" s="5"/>
      <c r="C417" s="271"/>
      <c r="D417" s="271"/>
      <c r="E417" s="271"/>
      <c r="F417" s="271"/>
      <c r="G417" s="271"/>
      <c r="H417" s="271"/>
      <c r="I417" s="5"/>
      <c r="J417" s="5"/>
      <c r="K417" s="193"/>
      <c r="L417" s="193"/>
      <c r="M417" s="193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</row>
    <row r="418" ht="15.75" customHeight="1">
      <c r="A418" s="5"/>
      <c r="B418" s="5"/>
      <c r="C418" s="271"/>
      <c r="D418" s="271"/>
      <c r="E418" s="271"/>
      <c r="F418" s="271"/>
      <c r="G418" s="271"/>
      <c r="H418" s="271"/>
      <c r="I418" s="5"/>
      <c r="J418" s="5"/>
      <c r="K418" s="193"/>
      <c r="L418" s="193"/>
      <c r="M418" s="193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</row>
    <row r="419" ht="15.75" customHeight="1">
      <c r="A419" s="5"/>
      <c r="B419" s="5"/>
      <c r="C419" s="271"/>
      <c r="D419" s="271"/>
      <c r="E419" s="271"/>
      <c r="F419" s="271"/>
      <c r="G419" s="271"/>
      <c r="H419" s="271"/>
      <c r="I419" s="5"/>
      <c r="J419" s="5"/>
      <c r="K419" s="193"/>
      <c r="L419" s="193"/>
      <c r="M419" s="193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</row>
    <row r="420" ht="15.75" customHeight="1">
      <c r="A420" s="5"/>
      <c r="B420" s="5"/>
      <c r="C420" s="271"/>
      <c r="D420" s="271"/>
      <c r="E420" s="271"/>
      <c r="F420" s="271"/>
      <c r="G420" s="271"/>
      <c r="H420" s="271"/>
      <c r="I420" s="5"/>
      <c r="J420" s="5"/>
      <c r="K420" s="193"/>
      <c r="L420" s="193"/>
      <c r="M420" s="193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</row>
    <row r="421" ht="15.75" customHeight="1">
      <c r="A421" s="5"/>
      <c r="B421" s="5"/>
      <c r="C421" s="271"/>
      <c r="D421" s="271"/>
      <c r="E421" s="271"/>
      <c r="F421" s="271"/>
      <c r="G421" s="271"/>
      <c r="H421" s="271"/>
      <c r="I421" s="5"/>
      <c r="J421" s="5"/>
      <c r="K421" s="193"/>
      <c r="L421" s="193"/>
      <c r="M421" s="193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</row>
    <row r="422" ht="15.75" customHeight="1">
      <c r="A422" s="5"/>
      <c r="B422" s="5"/>
      <c r="C422" s="271"/>
      <c r="D422" s="271"/>
      <c r="E422" s="271"/>
      <c r="F422" s="271"/>
      <c r="G422" s="271"/>
      <c r="H422" s="271"/>
      <c r="I422" s="5"/>
      <c r="J422" s="5"/>
      <c r="K422" s="193"/>
      <c r="L422" s="193"/>
      <c r="M422" s="193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</row>
    <row r="423" ht="15.75" customHeight="1">
      <c r="A423" s="5"/>
      <c r="B423" s="5"/>
      <c r="C423" s="271"/>
      <c r="D423" s="271"/>
      <c r="E423" s="271"/>
      <c r="F423" s="271"/>
      <c r="G423" s="271"/>
      <c r="H423" s="271"/>
      <c r="I423" s="5"/>
      <c r="J423" s="5"/>
      <c r="K423" s="193"/>
      <c r="L423" s="193"/>
      <c r="M423" s="193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</row>
    <row r="424" ht="15.75" customHeight="1">
      <c r="A424" s="5"/>
      <c r="B424" s="5"/>
      <c r="C424" s="271"/>
      <c r="D424" s="271"/>
      <c r="E424" s="271"/>
      <c r="F424" s="271"/>
      <c r="G424" s="271"/>
      <c r="H424" s="271"/>
      <c r="I424" s="5"/>
      <c r="J424" s="5"/>
      <c r="K424" s="193"/>
      <c r="L424" s="193"/>
      <c r="M424" s="193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</row>
    <row r="425" ht="15.75" customHeight="1">
      <c r="A425" s="5"/>
      <c r="B425" s="5"/>
      <c r="C425" s="271"/>
      <c r="D425" s="271"/>
      <c r="E425" s="271"/>
      <c r="F425" s="271"/>
      <c r="G425" s="271"/>
      <c r="H425" s="271"/>
      <c r="I425" s="5"/>
      <c r="J425" s="5"/>
      <c r="K425" s="193"/>
      <c r="L425" s="193"/>
      <c r="M425" s="193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</row>
    <row r="426" ht="15.75" customHeight="1">
      <c r="A426" s="5"/>
      <c r="B426" s="5"/>
      <c r="C426" s="271"/>
      <c r="D426" s="271"/>
      <c r="E426" s="271"/>
      <c r="F426" s="271"/>
      <c r="G426" s="271"/>
      <c r="H426" s="271"/>
      <c r="I426" s="5"/>
      <c r="J426" s="5"/>
      <c r="K426" s="193"/>
      <c r="L426" s="193"/>
      <c r="M426" s="193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</row>
    <row r="427" ht="15.75" customHeight="1">
      <c r="A427" s="5"/>
      <c r="B427" s="5"/>
      <c r="C427" s="271"/>
      <c r="D427" s="271"/>
      <c r="E427" s="271"/>
      <c r="F427" s="271"/>
      <c r="G427" s="271"/>
      <c r="H427" s="271"/>
      <c r="I427" s="5"/>
      <c r="J427" s="5"/>
      <c r="K427" s="193"/>
      <c r="L427" s="193"/>
      <c r="M427" s="193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</row>
    <row r="428" ht="15.75" customHeight="1">
      <c r="A428" s="5"/>
      <c r="B428" s="5"/>
      <c r="C428" s="271"/>
      <c r="D428" s="271"/>
      <c r="E428" s="271"/>
      <c r="F428" s="271"/>
      <c r="G428" s="271"/>
      <c r="H428" s="271"/>
      <c r="I428" s="5"/>
      <c r="J428" s="5"/>
      <c r="K428" s="193"/>
      <c r="L428" s="193"/>
      <c r="M428" s="193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</row>
    <row r="429" ht="15.75" customHeight="1">
      <c r="A429" s="5"/>
      <c r="B429" s="5"/>
      <c r="C429" s="271"/>
      <c r="D429" s="271"/>
      <c r="E429" s="271"/>
      <c r="F429" s="271"/>
      <c r="G429" s="271"/>
      <c r="H429" s="271"/>
      <c r="I429" s="5"/>
      <c r="J429" s="5"/>
      <c r="K429" s="193"/>
      <c r="L429" s="193"/>
      <c r="M429" s="193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</row>
    <row r="430" ht="15.75" customHeight="1">
      <c r="A430" s="5"/>
      <c r="B430" s="5"/>
      <c r="C430" s="271"/>
      <c r="D430" s="271"/>
      <c r="E430" s="271"/>
      <c r="F430" s="271"/>
      <c r="G430" s="271"/>
      <c r="H430" s="271"/>
      <c r="I430" s="5"/>
      <c r="J430" s="5"/>
      <c r="K430" s="193"/>
      <c r="L430" s="193"/>
      <c r="M430" s="193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</row>
    <row r="431" ht="15.75" customHeight="1">
      <c r="A431" s="5"/>
      <c r="B431" s="5"/>
      <c r="C431" s="271"/>
      <c r="D431" s="271"/>
      <c r="E431" s="271"/>
      <c r="F431" s="271"/>
      <c r="G431" s="271"/>
      <c r="H431" s="271"/>
      <c r="I431" s="5"/>
      <c r="J431" s="5"/>
      <c r="K431" s="193"/>
      <c r="L431" s="193"/>
      <c r="M431" s="193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</row>
    <row r="432" ht="15.75" customHeight="1">
      <c r="A432" s="5"/>
      <c r="B432" s="5"/>
      <c r="C432" s="271"/>
      <c r="D432" s="271"/>
      <c r="E432" s="271"/>
      <c r="F432" s="271"/>
      <c r="G432" s="271"/>
      <c r="H432" s="271"/>
      <c r="I432" s="5"/>
      <c r="J432" s="5"/>
      <c r="K432" s="193"/>
      <c r="L432" s="193"/>
      <c r="M432" s="193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</row>
    <row r="433" ht="15.75" customHeight="1">
      <c r="A433" s="5"/>
      <c r="B433" s="5"/>
      <c r="C433" s="271"/>
      <c r="D433" s="271"/>
      <c r="E433" s="271"/>
      <c r="F433" s="271"/>
      <c r="G433" s="271"/>
      <c r="H433" s="271"/>
      <c r="I433" s="5"/>
      <c r="J433" s="5"/>
      <c r="K433" s="193"/>
      <c r="L433" s="193"/>
      <c r="M433" s="193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</row>
    <row r="434" ht="15.75" customHeight="1">
      <c r="A434" s="5"/>
      <c r="B434" s="5"/>
      <c r="C434" s="271"/>
      <c r="D434" s="271"/>
      <c r="E434" s="271"/>
      <c r="F434" s="271"/>
      <c r="G434" s="271"/>
      <c r="H434" s="271"/>
      <c r="I434" s="5"/>
      <c r="J434" s="5"/>
      <c r="K434" s="193"/>
      <c r="L434" s="193"/>
      <c r="M434" s="193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</row>
    <row r="435" ht="15.75" customHeight="1">
      <c r="A435" s="5"/>
      <c r="B435" s="5"/>
      <c r="C435" s="271"/>
      <c r="D435" s="271"/>
      <c r="E435" s="271"/>
      <c r="F435" s="271"/>
      <c r="G435" s="271"/>
      <c r="H435" s="271"/>
      <c r="I435" s="5"/>
      <c r="J435" s="5"/>
      <c r="K435" s="193"/>
      <c r="L435" s="193"/>
      <c r="M435" s="193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</row>
    <row r="436" ht="15.75" customHeight="1">
      <c r="A436" s="5"/>
      <c r="B436" s="5"/>
      <c r="C436" s="271"/>
      <c r="D436" s="271"/>
      <c r="E436" s="271"/>
      <c r="F436" s="271"/>
      <c r="G436" s="271"/>
      <c r="H436" s="271"/>
      <c r="I436" s="5"/>
      <c r="J436" s="5"/>
      <c r="K436" s="193"/>
      <c r="L436" s="193"/>
      <c r="M436" s="193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</row>
    <row r="437" ht="15.75" customHeight="1">
      <c r="A437" s="5"/>
      <c r="B437" s="5"/>
      <c r="C437" s="271"/>
      <c r="D437" s="271"/>
      <c r="E437" s="271"/>
      <c r="F437" s="271"/>
      <c r="G437" s="271"/>
      <c r="H437" s="271"/>
      <c r="I437" s="5"/>
      <c r="J437" s="5"/>
      <c r="K437" s="193"/>
      <c r="L437" s="193"/>
      <c r="M437" s="193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</row>
    <row r="438" ht="15.75" customHeight="1">
      <c r="A438" s="5"/>
      <c r="B438" s="5"/>
      <c r="C438" s="271"/>
      <c r="D438" s="271"/>
      <c r="E438" s="271"/>
      <c r="F438" s="271"/>
      <c r="G438" s="271"/>
      <c r="H438" s="271"/>
      <c r="I438" s="5"/>
      <c r="J438" s="5"/>
      <c r="K438" s="193"/>
      <c r="L438" s="193"/>
      <c r="M438" s="193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</row>
    <row r="439" ht="15.75" customHeight="1">
      <c r="A439" s="5"/>
      <c r="B439" s="5"/>
      <c r="C439" s="271"/>
      <c r="D439" s="271"/>
      <c r="E439" s="271"/>
      <c r="F439" s="271"/>
      <c r="G439" s="271"/>
      <c r="H439" s="271"/>
      <c r="I439" s="5"/>
      <c r="J439" s="5"/>
      <c r="K439" s="193"/>
      <c r="L439" s="193"/>
      <c r="M439" s="193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</row>
    <row r="440" ht="15.75" customHeight="1">
      <c r="A440" s="5"/>
      <c r="B440" s="5"/>
      <c r="C440" s="271"/>
      <c r="D440" s="271"/>
      <c r="E440" s="271"/>
      <c r="F440" s="271"/>
      <c r="G440" s="271"/>
      <c r="H440" s="271"/>
      <c r="I440" s="5"/>
      <c r="J440" s="5"/>
      <c r="K440" s="193"/>
      <c r="L440" s="193"/>
      <c r="M440" s="193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</row>
    <row r="441" ht="15.75" customHeight="1">
      <c r="A441" s="5"/>
      <c r="B441" s="5"/>
      <c r="C441" s="271"/>
      <c r="D441" s="271"/>
      <c r="E441" s="271"/>
      <c r="F441" s="271"/>
      <c r="G441" s="271"/>
      <c r="H441" s="271"/>
      <c r="I441" s="5"/>
      <c r="J441" s="5"/>
      <c r="K441" s="193"/>
      <c r="L441" s="193"/>
      <c r="M441" s="193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</row>
    <row r="442" ht="15.75" customHeight="1">
      <c r="A442" s="5"/>
      <c r="B442" s="5"/>
      <c r="C442" s="271"/>
      <c r="D442" s="271"/>
      <c r="E442" s="271"/>
      <c r="F442" s="271"/>
      <c r="G442" s="271"/>
      <c r="H442" s="271"/>
      <c r="I442" s="5"/>
      <c r="J442" s="5"/>
      <c r="K442" s="193"/>
      <c r="L442" s="193"/>
      <c r="M442" s="193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</row>
    <row r="443" ht="15.75" customHeight="1">
      <c r="A443" s="5"/>
      <c r="B443" s="5"/>
      <c r="C443" s="271"/>
      <c r="D443" s="271"/>
      <c r="E443" s="271"/>
      <c r="F443" s="271"/>
      <c r="G443" s="271"/>
      <c r="H443" s="271"/>
      <c r="I443" s="5"/>
      <c r="J443" s="5"/>
      <c r="K443" s="193"/>
      <c r="L443" s="193"/>
      <c r="M443" s="193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</row>
    <row r="444" ht="15.75" customHeight="1">
      <c r="A444" s="5"/>
      <c r="B444" s="5"/>
      <c r="C444" s="271"/>
      <c r="D444" s="271"/>
      <c r="E444" s="271"/>
      <c r="F444" s="271"/>
      <c r="G444" s="271"/>
      <c r="H444" s="271"/>
      <c r="I444" s="5"/>
      <c r="J444" s="5"/>
      <c r="K444" s="193"/>
      <c r="L444" s="193"/>
      <c r="M444" s="193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</row>
    <row r="445" ht="15.75" customHeight="1">
      <c r="A445" s="5"/>
      <c r="B445" s="5"/>
      <c r="C445" s="271"/>
      <c r="D445" s="271"/>
      <c r="E445" s="271"/>
      <c r="F445" s="271"/>
      <c r="G445" s="271"/>
      <c r="H445" s="271"/>
      <c r="I445" s="5"/>
      <c r="J445" s="5"/>
      <c r="K445" s="193"/>
      <c r="L445" s="193"/>
      <c r="M445" s="193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</row>
    <row r="446" ht="15.75" customHeight="1">
      <c r="A446" s="5"/>
      <c r="B446" s="5"/>
      <c r="C446" s="271"/>
      <c r="D446" s="271"/>
      <c r="E446" s="271"/>
      <c r="F446" s="271"/>
      <c r="G446" s="271"/>
      <c r="H446" s="271"/>
      <c r="I446" s="5"/>
      <c r="J446" s="5"/>
      <c r="K446" s="193"/>
      <c r="L446" s="193"/>
      <c r="M446" s="193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</row>
    <row r="447" ht="15.75" customHeight="1">
      <c r="A447" s="5"/>
      <c r="B447" s="5"/>
      <c r="C447" s="271"/>
      <c r="D447" s="271"/>
      <c r="E447" s="271"/>
      <c r="F447" s="271"/>
      <c r="G447" s="271"/>
      <c r="H447" s="271"/>
      <c r="I447" s="5"/>
      <c r="J447" s="5"/>
      <c r="K447" s="193"/>
      <c r="L447" s="193"/>
      <c r="M447" s="193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</row>
    <row r="448" ht="15.75" customHeight="1">
      <c r="A448" s="5"/>
      <c r="B448" s="5"/>
      <c r="C448" s="271"/>
      <c r="D448" s="271"/>
      <c r="E448" s="271"/>
      <c r="F448" s="271"/>
      <c r="G448" s="271"/>
      <c r="H448" s="271"/>
      <c r="I448" s="5"/>
      <c r="J448" s="5"/>
      <c r="K448" s="193"/>
      <c r="L448" s="193"/>
      <c r="M448" s="193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</row>
    <row r="449" ht="15.75" customHeight="1">
      <c r="A449" s="5"/>
      <c r="B449" s="5"/>
      <c r="C449" s="271"/>
      <c r="D449" s="271"/>
      <c r="E449" s="271"/>
      <c r="F449" s="271"/>
      <c r="G449" s="271"/>
      <c r="H449" s="271"/>
      <c r="I449" s="5"/>
      <c r="J449" s="5"/>
      <c r="K449" s="193"/>
      <c r="L449" s="193"/>
      <c r="M449" s="193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</row>
    <row r="450" ht="15.75" customHeight="1">
      <c r="A450" s="5"/>
      <c r="B450" s="5"/>
      <c r="C450" s="271"/>
      <c r="D450" s="271"/>
      <c r="E450" s="271"/>
      <c r="F450" s="271"/>
      <c r="G450" s="271"/>
      <c r="H450" s="271"/>
      <c r="I450" s="5"/>
      <c r="J450" s="5"/>
      <c r="K450" s="193"/>
      <c r="L450" s="193"/>
      <c r="M450" s="193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</row>
    <row r="451" ht="15.75" customHeight="1">
      <c r="A451" s="5"/>
      <c r="B451" s="5"/>
      <c r="C451" s="271"/>
      <c r="D451" s="271"/>
      <c r="E451" s="271"/>
      <c r="F451" s="271"/>
      <c r="G451" s="271"/>
      <c r="H451" s="271"/>
      <c r="I451" s="5"/>
      <c r="J451" s="5"/>
      <c r="K451" s="193"/>
      <c r="L451" s="193"/>
      <c r="M451" s="193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</row>
    <row r="452" ht="15.75" customHeight="1">
      <c r="A452" s="5"/>
      <c r="B452" s="5"/>
      <c r="C452" s="271"/>
      <c r="D452" s="271"/>
      <c r="E452" s="271"/>
      <c r="F452" s="271"/>
      <c r="G452" s="271"/>
      <c r="H452" s="271"/>
      <c r="I452" s="5"/>
      <c r="J452" s="5"/>
      <c r="K452" s="193"/>
      <c r="L452" s="193"/>
      <c r="M452" s="193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</row>
    <row r="453" ht="15.75" customHeight="1">
      <c r="A453" s="5"/>
      <c r="B453" s="5"/>
      <c r="C453" s="271"/>
      <c r="D453" s="271"/>
      <c r="E453" s="271"/>
      <c r="F453" s="271"/>
      <c r="G453" s="271"/>
      <c r="H453" s="271"/>
      <c r="I453" s="5"/>
      <c r="J453" s="5"/>
      <c r="K453" s="193"/>
      <c r="L453" s="193"/>
      <c r="M453" s="193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</row>
    <row r="454" ht="15.75" customHeight="1">
      <c r="A454" s="5"/>
      <c r="B454" s="5"/>
      <c r="C454" s="271"/>
      <c r="D454" s="271"/>
      <c r="E454" s="271"/>
      <c r="F454" s="271"/>
      <c r="G454" s="271"/>
      <c r="H454" s="271"/>
      <c r="I454" s="5"/>
      <c r="J454" s="5"/>
      <c r="K454" s="193"/>
      <c r="L454" s="193"/>
      <c r="M454" s="193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</row>
    <row r="455" ht="15.75" customHeight="1">
      <c r="A455" s="5"/>
      <c r="B455" s="5"/>
      <c r="C455" s="271"/>
      <c r="D455" s="271"/>
      <c r="E455" s="271"/>
      <c r="F455" s="271"/>
      <c r="G455" s="271"/>
      <c r="H455" s="271"/>
      <c r="I455" s="5"/>
      <c r="J455" s="5"/>
      <c r="K455" s="193"/>
      <c r="L455" s="193"/>
      <c r="M455" s="193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</row>
    <row r="456" ht="15.75" customHeight="1">
      <c r="A456" s="5"/>
      <c r="B456" s="5"/>
      <c r="C456" s="271"/>
      <c r="D456" s="271"/>
      <c r="E456" s="271"/>
      <c r="F456" s="271"/>
      <c r="G456" s="271"/>
      <c r="H456" s="271"/>
      <c r="I456" s="5"/>
      <c r="J456" s="5"/>
      <c r="K456" s="193"/>
      <c r="L456" s="193"/>
      <c r="M456" s="193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</row>
    <row r="457" ht="15.75" customHeight="1">
      <c r="A457" s="5"/>
      <c r="B457" s="5"/>
      <c r="C457" s="271"/>
      <c r="D457" s="271"/>
      <c r="E457" s="271"/>
      <c r="F457" s="271"/>
      <c r="G457" s="271"/>
      <c r="H457" s="271"/>
      <c r="I457" s="5"/>
      <c r="J457" s="5"/>
      <c r="K457" s="193"/>
      <c r="L457" s="193"/>
      <c r="M457" s="193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</row>
    <row r="458" ht="15.75" customHeight="1">
      <c r="A458" s="5"/>
      <c r="B458" s="5"/>
      <c r="C458" s="271"/>
      <c r="D458" s="271"/>
      <c r="E458" s="271"/>
      <c r="F458" s="271"/>
      <c r="G458" s="271"/>
      <c r="H458" s="271"/>
      <c r="I458" s="5"/>
      <c r="J458" s="5"/>
      <c r="K458" s="193"/>
      <c r="L458" s="193"/>
      <c r="M458" s="193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</row>
    <row r="459" ht="15.75" customHeight="1">
      <c r="A459" s="5"/>
      <c r="B459" s="5"/>
      <c r="C459" s="271"/>
      <c r="D459" s="271"/>
      <c r="E459" s="271"/>
      <c r="F459" s="271"/>
      <c r="G459" s="271"/>
      <c r="H459" s="271"/>
      <c r="I459" s="5"/>
      <c r="J459" s="5"/>
      <c r="K459" s="193"/>
      <c r="L459" s="193"/>
      <c r="M459" s="193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</row>
    <row r="460" ht="15.75" customHeight="1">
      <c r="A460" s="5"/>
      <c r="B460" s="5"/>
      <c r="C460" s="271"/>
      <c r="D460" s="271"/>
      <c r="E460" s="271"/>
      <c r="F460" s="271"/>
      <c r="G460" s="271"/>
      <c r="H460" s="271"/>
      <c r="I460" s="5"/>
      <c r="J460" s="5"/>
      <c r="K460" s="193"/>
      <c r="L460" s="193"/>
      <c r="M460" s="193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</row>
    <row r="461" ht="15.75" customHeight="1">
      <c r="A461" s="5"/>
      <c r="B461" s="5"/>
      <c r="C461" s="271"/>
      <c r="D461" s="271"/>
      <c r="E461" s="271"/>
      <c r="F461" s="271"/>
      <c r="G461" s="271"/>
      <c r="H461" s="271"/>
      <c r="I461" s="5"/>
      <c r="J461" s="5"/>
      <c r="K461" s="193"/>
      <c r="L461" s="193"/>
      <c r="M461" s="193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</row>
    <row r="462" ht="15.75" customHeight="1">
      <c r="A462" s="5"/>
      <c r="B462" s="5"/>
      <c r="C462" s="271"/>
      <c r="D462" s="271"/>
      <c r="E462" s="271"/>
      <c r="F462" s="271"/>
      <c r="G462" s="271"/>
      <c r="H462" s="271"/>
      <c r="I462" s="5"/>
      <c r="J462" s="5"/>
      <c r="K462" s="193"/>
      <c r="L462" s="193"/>
      <c r="M462" s="193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</row>
    <row r="463" ht="15.75" customHeight="1">
      <c r="A463" s="5"/>
      <c r="B463" s="5"/>
      <c r="C463" s="271"/>
      <c r="D463" s="271"/>
      <c r="E463" s="271"/>
      <c r="F463" s="271"/>
      <c r="G463" s="271"/>
      <c r="H463" s="271"/>
      <c r="I463" s="5"/>
      <c r="J463" s="5"/>
      <c r="K463" s="193"/>
      <c r="L463" s="193"/>
      <c r="M463" s="193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</row>
    <row r="464" ht="15.75" customHeight="1">
      <c r="A464" s="5"/>
      <c r="B464" s="5"/>
      <c r="C464" s="271"/>
      <c r="D464" s="271"/>
      <c r="E464" s="271"/>
      <c r="F464" s="271"/>
      <c r="G464" s="271"/>
      <c r="H464" s="271"/>
      <c r="I464" s="5"/>
      <c r="J464" s="5"/>
      <c r="K464" s="193"/>
      <c r="L464" s="193"/>
      <c r="M464" s="193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</row>
    <row r="465" ht="15.75" customHeight="1">
      <c r="A465" s="5"/>
      <c r="B465" s="5"/>
      <c r="C465" s="271"/>
      <c r="D465" s="271"/>
      <c r="E465" s="271"/>
      <c r="F465" s="271"/>
      <c r="G465" s="271"/>
      <c r="H465" s="271"/>
      <c r="I465" s="5"/>
      <c r="J465" s="5"/>
      <c r="K465" s="193"/>
      <c r="L465" s="193"/>
      <c r="M465" s="193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</row>
    <row r="466" ht="15.75" customHeight="1">
      <c r="A466" s="5"/>
      <c r="B466" s="5"/>
      <c r="C466" s="271"/>
      <c r="D466" s="271"/>
      <c r="E466" s="271"/>
      <c r="F466" s="271"/>
      <c r="G466" s="271"/>
      <c r="H466" s="271"/>
      <c r="I466" s="5"/>
      <c r="J466" s="5"/>
      <c r="K466" s="193"/>
      <c r="L466" s="193"/>
      <c r="M466" s="193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</row>
    <row r="467" ht="15.75" customHeight="1">
      <c r="A467" s="5"/>
      <c r="B467" s="5"/>
      <c r="C467" s="271"/>
      <c r="D467" s="271"/>
      <c r="E467" s="271"/>
      <c r="F467" s="271"/>
      <c r="G467" s="271"/>
      <c r="H467" s="271"/>
      <c r="I467" s="5"/>
      <c r="J467" s="5"/>
      <c r="K467" s="193"/>
      <c r="L467" s="193"/>
      <c r="M467" s="193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</row>
    <row r="468" ht="15.75" customHeight="1">
      <c r="A468" s="5"/>
      <c r="B468" s="5"/>
      <c r="C468" s="271"/>
      <c r="D468" s="271"/>
      <c r="E468" s="271"/>
      <c r="F468" s="271"/>
      <c r="G468" s="271"/>
      <c r="H468" s="271"/>
      <c r="I468" s="5"/>
      <c r="J468" s="5"/>
      <c r="K468" s="193"/>
      <c r="L468" s="193"/>
      <c r="M468" s="193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</row>
    <row r="469" ht="15.75" customHeight="1">
      <c r="A469" s="5"/>
      <c r="B469" s="5"/>
      <c r="C469" s="271"/>
      <c r="D469" s="271"/>
      <c r="E469" s="271"/>
      <c r="F469" s="271"/>
      <c r="G469" s="271"/>
      <c r="H469" s="271"/>
      <c r="I469" s="5"/>
      <c r="J469" s="5"/>
      <c r="K469" s="193"/>
      <c r="L469" s="193"/>
      <c r="M469" s="193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</row>
    <row r="470" ht="15.75" customHeight="1">
      <c r="A470" s="5"/>
      <c r="B470" s="5"/>
      <c r="C470" s="271"/>
      <c r="D470" s="271"/>
      <c r="E470" s="271"/>
      <c r="F470" s="271"/>
      <c r="G470" s="271"/>
      <c r="H470" s="271"/>
      <c r="I470" s="5"/>
      <c r="J470" s="5"/>
      <c r="K470" s="193"/>
      <c r="L470" s="193"/>
      <c r="M470" s="193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</row>
    <row r="471" ht="15.75" customHeight="1">
      <c r="A471" s="5"/>
      <c r="B471" s="5"/>
      <c r="C471" s="271"/>
      <c r="D471" s="271"/>
      <c r="E471" s="271"/>
      <c r="F471" s="271"/>
      <c r="G471" s="271"/>
      <c r="H471" s="271"/>
      <c r="I471" s="5"/>
      <c r="J471" s="5"/>
      <c r="K471" s="193"/>
      <c r="L471" s="193"/>
      <c r="M471" s="193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</row>
    <row r="472" ht="15.75" customHeight="1">
      <c r="A472" s="5"/>
      <c r="B472" s="5"/>
      <c r="C472" s="271"/>
      <c r="D472" s="271"/>
      <c r="E472" s="271"/>
      <c r="F472" s="271"/>
      <c r="G472" s="271"/>
      <c r="H472" s="271"/>
      <c r="I472" s="5"/>
      <c r="J472" s="5"/>
      <c r="K472" s="193"/>
      <c r="L472" s="193"/>
      <c r="M472" s="193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</row>
    <row r="473" ht="15.75" customHeight="1">
      <c r="A473" s="5"/>
      <c r="B473" s="5"/>
      <c r="C473" s="271"/>
      <c r="D473" s="271"/>
      <c r="E473" s="271"/>
      <c r="F473" s="271"/>
      <c r="G473" s="271"/>
      <c r="H473" s="271"/>
      <c r="I473" s="5"/>
      <c r="J473" s="5"/>
      <c r="K473" s="193"/>
      <c r="L473" s="193"/>
      <c r="M473" s="193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</row>
    <row r="474" ht="15.75" customHeight="1">
      <c r="A474" s="5"/>
      <c r="B474" s="5"/>
      <c r="C474" s="271"/>
      <c r="D474" s="271"/>
      <c r="E474" s="271"/>
      <c r="F474" s="271"/>
      <c r="G474" s="271"/>
      <c r="H474" s="271"/>
      <c r="I474" s="5"/>
      <c r="J474" s="5"/>
      <c r="K474" s="193"/>
      <c r="L474" s="193"/>
      <c r="M474" s="193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</row>
    <row r="475" ht="15.75" customHeight="1">
      <c r="A475" s="5"/>
      <c r="B475" s="5"/>
      <c r="C475" s="271"/>
      <c r="D475" s="271"/>
      <c r="E475" s="271"/>
      <c r="F475" s="271"/>
      <c r="G475" s="271"/>
      <c r="H475" s="271"/>
      <c r="I475" s="5"/>
      <c r="J475" s="5"/>
      <c r="K475" s="193"/>
      <c r="L475" s="193"/>
      <c r="M475" s="193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</row>
    <row r="476" ht="15.75" customHeight="1">
      <c r="A476" s="5"/>
      <c r="B476" s="5"/>
      <c r="C476" s="271"/>
      <c r="D476" s="271"/>
      <c r="E476" s="271"/>
      <c r="F476" s="271"/>
      <c r="G476" s="271"/>
      <c r="H476" s="271"/>
      <c r="I476" s="5"/>
      <c r="J476" s="5"/>
      <c r="K476" s="193"/>
      <c r="L476" s="193"/>
      <c r="M476" s="193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</row>
    <row r="477" ht="15.75" customHeight="1">
      <c r="A477" s="5"/>
      <c r="B477" s="5"/>
      <c r="C477" s="271"/>
      <c r="D477" s="271"/>
      <c r="E477" s="271"/>
      <c r="F477" s="271"/>
      <c r="G477" s="271"/>
      <c r="H477" s="271"/>
      <c r="I477" s="5"/>
      <c r="J477" s="5"/>
      <c r="K477" s="193"/>
      <c r="L477" s="193"/>
      <c r="M477" s="193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</row>
    <row r="478" ht="15.75" customHeight="1">
      <c r="A478" s="5"/>
      <c r="B478" s="5"/>
      <c r="C478" s="271"/>
      <c r="D478" s="271"/>
      <c r="E478" s="271"/>
      <c r="F478" s="271"/>
      <c r="G478" s="271"/>
      <c r="H478" s="271"/>
      <c r="I478" s="5"/>
      <c r="J478" s="5"/>
      <c r="K478" s="193"/>
      <c r="L478" s="193"/>
      <c r="M478" s="193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</row>
    <row r="479" ht="15.75" customHeight="1">
      <c r="A479" s="5"/>
      <c r="B479" s="5"/>
      <c r="C479" s="271"/>
      <c r="D479" s="271"/>
      <c r="E479" s="271"/>
      <c r="F479" s="271"/>
      <c r="G479" s="271"/>
      <c r="H479" s="271"/>
      <c r="I479" s="5"/>
      <c r="J479" s="5"/>
      <c r="K479" s="193"/>
      <c r="L479" s="193"/>
      <c r="M479" s="193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</row>
    <row r="480" ht="15.75" customHeight="1">
      <c r="A480" s="5"/>
      <c r="B480" s="5"/>
      <c r="C480" s="271"/>
      <c r="D480" s="271"/>
      <c r="E480" s="271"/>
      <c r="F480" s="271"/>
      <c r="G480" s="271"/>
      <c r="H480" s="271"/>
      <c r="I480" s="5"/>
      <c r="J480" s="5"/>
      <c r="K480" s="193"/>
      <c r="L480" s="193"/>
      <c r="M480" s="193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</row>
    <row r="481" ht="15.75" customHeight="1">
      <c r="A481" s="5"/>
      <c r="B481" s="5"/>
      <c r="C481" s="271"/>
      <c r="D481" s="271"/>
      <c r="E481" s="271"/>
      <c r="F481" s="271"/>
      <c r="G481" s="271"/>
      <c r="H481" s="271"/>
      <c r="I481" s="5"/>
      <c r="J481" s="5"/>
      <c r="K481" s="193"/>
      <c r="L481" s="193"/>
      <c r="M481" s="193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</row>
    <row r="482" ht="15.75" customHeight="1">
      <c r="A482" s="5"/>
      <c r="B482" s="5"/>
      <c r="C482" s="271"/>
      <c r="D482" s="271"/>
      <c r="E482" s="271"/>
      <c r="F482" s="271"/>
      <c r="G482" s="271"/>
      <c r="H482" s="271"/>
      <c r="I482" s="5"/>
      <c r="J482" s="5"/>
      <c r="K482" s="193"/>
      <c r="L482" s="193"/>
      <c r="M482" s="193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</row>
    <row r="483" ht="15.75" customHeight="1">
      <c r="A483" s="5"/>
      <c r="B483" s="5"/>
      <c r="C483" s="271"/>
      <c r="D483" s="271"/>
      <c r="E483" s="271"/>
      <c r="F483" s="271"/>
      <c r="G483" s="271"/>
      <c r="H483" s="271"/>
      <c r="I483" s="5"/>
      <c r="J483" s="5"/>
      <c r="K483" s="193"/>
      <c r="L483" s="193"/>
      <c r="M483" s="193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</row>
    <row r="484" ht="15.75" customHeight="1">
      <c r="A484" s="5"/>
      <c r="B484" s="5"/>
      <c r="C484" s="271"/>
      <c r="D484" s="271"/>
      <c r="E484" s="271"/>
      <c r="F484" s="271"/>
      <c r="G484" s="271"/>
      <c r="H484" s="271"/>
      <c r="I484" s="5"/>
      <c r="J484" s="5"/>
      <c r="K484" s="193"/>
      <c r="L484" s="193"/>
      <c r="M484" s="193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</row>
    <row r="485" ht="15.75" customHeight="1">
      <c r="A485" s="5"/>
      <c r="B485" s="5"/>
      <c r="C485" s="271"/>
      <c r="D485" s="271"/>
      <c r="E485" s="271"/>
      <c r="F485" s="271"/>
      <c r="G485" s="271"/>
      <c r="H485" s="271"/>
      <c r="I485" s="5"/>
      <c r="J485" s="5"/>
      <c r="K485" s="193"/>
      <c r="L485" s="193"/>
      <c r="M485" s="193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</row>
    <row r="486" ht="15.75" customHeight="1">
      <c r="A486" s="5"/>
      <c r="B486" s="5"/>
      <c r="C486" s="271"/>
      <c r="D486" s="271"/>
      <c r="E486" s="271"/>
      <c r="F486" s="271"/>
      <c r="G486" s="271"/>
      <c r="H486" s="271"/>
      <c r="I486" s="5"/>
      <c r="J486" s="5"/>
      <c r="K486" s="193"/>
      <c r="L486" s="193"/>
      <c r="M486" s="193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</row>
    <row r="487" ht="15.75" customHeight="1">
      <c r="A487" s="5"/>
      <c r="B487" s="5"/>
      <c r="C487" s="271"/>
      <c r="D487" s="271"/>
      <c r="E487" s="271"/>
      <c r="F487" s="271"/>
      <c r="G487" s="271"/>
      <c r="H487" s="271"/>
      <c r="I487" s="5"/>
      <c r="J487" s="5"/>
      <c r="K487" s="193"/>
      <c r="L487" s="193"/>
      <c r="M487" s="193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</row>
    <row r="488" ht="15.75" customHeight="1">
      <c r="A488" s="5"/>
      <c r="B488" s="5"/>
      <c r="C488" s="271"/>
      <c r="D488" s="271"/>
      <c r="E488" s="271"/>
      <c r="F488" s="271"/>
      <c r="G488" s="271"/>
      <c r="H488" s="271"/>
      <c r="I488" s="5"/>
      <c r="J488" s="5"/>
      <c r="K488" s="193"/>
      <c r="L488" s="193"/>
      <c r="M488" s="193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</row>
    <row r="489" ht="15.75" customHeight="1">
      <c r="A489" s="5"/>
      <c r="B489" s="5"/>
      <c r="C489" s="271"/>
      <c r="D489" s="271"/>
      <c r="E489" s="271"/>
      <c r="F489" s="271"/>
      <c r="G489" s="271"/>
      <c r="H489" s="271"/>
      <c r="I489" s="5"/>
      <c r="J489" s="5"/>
      <c r="K489" s="193"/>
      <c r="L489" s="193"/>
      <c r="M489" s="193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</row>
    <row r="490" ht="15.75" customHeight="1">
      <c r="A490" s="5"/>
      <c r="B490" s="5"/>
      <c r="C490" s="271"/>
      <c r="D490" s="271"/>
      <c r="E490" s="271"/>
      <c r="F490" s="271"/>
      <c r="G490" s="271"/>
      <c r="H490" s="271"/>
      <c r="I490" s="5"/>
      <c r="J490" s="5"/>
      <c r="K490" s="193"/>
      <c r="L490" s="193"/>
      <c r="M490" s="193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</row>
    <row r="491" ht="15.75" customHeight="1">
      <c r="A491" s="5"/>
      <c r="B491" s="5"/>
      <c r="C491" s="271"/>
      <c r="D491" s="271"/>
      <c r="E491" s="271"/>
      <c r="F491" s="271"/>
      <c r="G491" s="271"/>
      <c r="H491" s="271"/>
      <c r="I491" s="5"/>
      <c r="J491" s="5"/>
      <c r="K491" s="193"/>
      <c r="L491" s="193"/>
      <c r="M491" s="193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</row>
    <row r="492" ht="15.75" customHeight="1">
      <c r="A492" s="5"/>
      <c r="B492" s="5"/>
      <c r="C492" s="271"/>
      <c r="D492" s="271"/>
      <c r="E492" s="271"/>
      <c r="F492" s="271"/>
      <c r="G492" s="271"/>
      <c r="H492" s="271"/>
      <c r="I492" s="5"/>
      <c r="J492" s="5"/>
      <c r="K492" s="193"/>
      <c r="L492" s="193"/>
      <c r="M492" s="193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</row>
    <row r="493" ht="15.75" customHeight="1">
      <c r="A493" s="5"/>
      <c r="B493" s="5"/>
      <c r="C493" s="271"/>
      <c r="D493" s="271"/>
      <c r="E493" s="271"/>
      <c r="F493" s="271"/>
      <c r="G493" s="271"/>
      <c r="H493" s="271"/>
      <c r="I493" s="5"/>
      <c r="J493" s="5"/>
      <c r="K493" s="193"/>
      <c r="L493" s="193"/>
      <c r="M493" s="193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</row>
    <row r="494" ht="15.75" customHeight="1">
      <c r="A494" s="5"/>
      <c r="B494" s="5"/>
      <c r="C494" s="271"/>
      <c r="D494" s="271"/>
      <c r="E494" s="271"/>
      <c r="F494" s="271"/>
      <c r="G494" s="271"/>
      <c r="H494" s="271"/>
      <c r="I494" s="5"/>
      <c r="J494" s="5"/>
      <c r="K494" s="193"/>
      <c r="L494" s="193"/>
      <c r="M494" s="193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</row>
    <row r="495" ht="15.75" customHeight="1">
      <c r="A495" s="5"/>
      <c r="B495" s="5"/>
      <c r="C495" s="271"/>
      <c r="D495" s="271"/>
      <c r="E495" s="271"/>
      <c r="F495" s="271"/>
      <c r="G495" s="271"/>
      <c r="H495" s="271"/>
      <c r="I495" s="5"/>
      <c r="J495" s="5"/>
      <c r="K495" s="193"/>
      <c r="L495" s="193"/>
      <c r="M495" s="193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</row>
    <row r="496" ht="15.75" customHeight="1">
      <c r="A496" s="5"/>
      <c r="B496" s="5"/>
      <c r="C496" s="271"/>
      <c r="D496" s="271"/>
      <c r="E496" s="271"/>
      <c r="F496" s="271"/>
      <c r="G496" s="271"/>
      <c r="H496" s="271"/>
      <c r="I496" s="5"/>
      <c r="J496" s="5"/>
      <c r="K496" s="193"/>
      <c r="L496" s="193"/>
      <c r="M496" s="193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</row>
    <row r="497" ht="15.75" customHeight="1">
      <c r="A497" s="5"/>
      <c r="B497" s="5"/>
      <c r="C497" s="271"/>
      <c r="D497" s="271"/>
      <c r="E497" s="271"/>
      <c r="F497" s="271"/>
      <c r="G497" s="271"/>
      <c r="H497" s="271"/>
      <c r="I497" s="5"/>
      <c r="J497" s="5"/>
      <c r="K497" s="193"/>
      <c r="L497" s="193"/>
      <c r="M497" s="193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</row>
    <row r="498" ht="15.75" customHeight="1">
      <c r="A498" s="5"/>
      <c r="B498" s="5"/>
      <c r="C498" s="271"/>
      <c r="D498" s="271"/>
      <c r="E498" s="271"/>
      <c r="F498" s="271"/>
      <c r="G498" s="271"/>
      <c r="H498" s="271"/>
      <c r="I498" s="5"/>
      <c r="J498" s="5"/>
      <c r="K498" s="193"/>
      <c r="L498" s="193"/>
      <c r="M498" s="193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</row>
    <row r="499" ht="15.75" customHeight="1">
      <c r="A499" s="5"/>
      <c r="B499" s="5"/>
      <c r="C499" s="271"/>
      <c r="D499" s="271"/>
      <c r="E499" s="271"/>
      <c r="F499" s="271"/>
      <c r="G499" s="271"/>
      <c r="H499" s="271"/>
      <c r="I499" s="5"/>
      <c r="J499" s="5"/>
      <c r="K499" s="193"/>
      <c r="L499" s="193"/>
      <c r="M499" s="193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</row>
    <row r="500" ht="15.75" customHeight="1">
      <c r="A500" s="5"/>
      <c r="B500" s="5"/>
      <c r="C500" s="271"/>
      <c r="D500" s="271"/>
      <c r="E500" s="271"/>
      <c r="F500" s="271"/>
      <c r="G500" s="271"/>
      <c r="H500" s="271"/>
      <c r="I500" s="5"/>
      <c r="J500" s="5"/>
      <c r="K500" s="193"/>
      <c r="L500" s="193"/>
      <c r="M500" s="193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</row>
    <row r="501" ht="15.75" customHeight="1">
      <c r="A501" s="5"/>
      <c r="B501" s="5"/>
      <c r="C501" s="271"/>
      <c r="D501" s="271"/>
      <c r="E501" s="271"/>
      <c r="F501" s="271"/>
      <c r="G501" s="271"/>
      <c r="H501" s="271"/>
      <c r="I501" s="5"/>
      <c r="J501" s="5"/>
      <c r="K501" s="193"/>
      <c r="L501" s="193"/>
      <c r="M501" s="193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</row>
    <row r="502" ht="15.75" customHeight="1">
      <c r="A502" s="5"/>
      <c r="B502" s="5"/>
      <c r="C502" s="271"/>
      <c r="D502" s="271"/>
      <c r="E502" s="271"/>
      <c r="F502" s="271"/>
      <c r="G502" s="271"/>
      <c r="H502" s="271"/>
      <c r="I502" s="5"/>
      <c r="J502" s="5"/>
      <c r="K502" s="193"/>
      <c r="L502" s="193"/>
      <c r="M502" s="193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</row>
    <row r="503" ht="15.75" customHeight="1">
      <c r="A503" s="5"/>
      <c r="B503" s="5"/>
      <c r="C503" s="271"/>
      <c r="D503" s="271"/>
      <c r="E503" s="271"/>
      <c r="F503" s="271"/>
      <c r="G503" s="271"/>
      <c r="H503" s="271"/>
      <c r="I503" s="5"/>
      <c r="J503" s="5"/>
      <c r="K503" s="193"/>
      <c r="L503" s="193"/>
      <c r="M503" s="193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</row>
    <row r="504" ht="15.75" customHeight="1">
      <c r="A504" s="5"/>
      <c r="B504" s="5"/>
      <c r="C504" s="271"/>
      <c r="D504" s="271"/>
      <c r="E504" s="271"/>
      <c r="F504" s="271"/>
      <c r="G504" s="271"/>
      <c r="H504" s="271"/>
      <c r="I504" s="5"/>
      <c r="J504" s="5"/>
      <c r="K504" s="193"/>
      <c r="L504" s="193"/>
      <c r="M504" s="193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</row>
    <row r="505" ht="15.75" customHeight="1">
      <c r="A505" s="5"/>
      <c r="B505" s="5"/>
      <c r="C505" s="271"/>
      <c r="D505" s="271"/>
      <c r="E505" s="271"/>
      <c r="F505" s="271"/>
      <c r="G505" s="271"/>
      <c r="H505" s="271"/>
      <c r="I505" s="5"/>
      <c r="J505" s="5"/>
      <c r="K505" s="193"/>
      <c r="L505" s="193"/>
      <c r="M505" s="193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</row>
    <row r="506" ht="15.75" customHeight="1">
      <c r="A506" s="5"/>
      <c r="B506" s="5"/>
      <c r="C506" s="271"/>
      <c r="D506" s="271"/>
      <c r="E506" s="271"/>
      <c r="F506" s="271"/>
      <c r="G506" s="271"/>
      <c r="H506" s="271"/>
      <c r="I506" s="5"/>
      <c r="J506" s="5"/>
      <c r="K506" s="193"/>
      <c r="L506" s="193"/>
      <c r="M506" s="193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</row>
    <row r="507" ht="15.75" customHeight="1">
      <c r="A507" s="5"/>
      <c r="B507" s="5"/>
      <c r="C507" s="271"/>
      <c r="D507" s="271"/>
      <c r="E507" s="271"/>
      <c r="F507" s="271"/>
      <c r="G507" s="271"/>
      <c r="H507" s="271"/>
      <c r="I507" s="5"/>
      <c r="J507" s="5"/>
      <c r="K507" s="193"/>
      <c r="L507" s="193"/>
      <c r="M507" s="193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</row>
    <row r="508" ht="15.75" customHeight="1">
      <c r="A508" s="5"/>
      <c r="B508" s="5"/>
      <c r="C508" s="271"/>
      <c r="D508" s="271"/>
      <c r="E508" s="271"/>
      <c r="F508" s="271"/>
      <c r="G508" s="271"/>
      <c r="H508" s="271"/>
      <c r="I508" s="5"/>
      <c r="J508" s="5"/>
      <c r="K508" s="193"/>
      <c r="L508" s="193"/>
      <c r="M508" s="193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</row>
    <row r="509" ht="15.75" customHeight="1">
      <c r="A509" s="5"/>
      <c r="B509" s="5"/>
      <c r="C509" s="271"/>
      <c r="D509" s="271"/>
      <c r="E509" s="271"/>
      <c r="F509" s="271"/>
      <c r="G509" s="271"/>
      <c r="H509" s="271"/>
      <c r="I509" s="5"/>
      <c r="J509" s="5"/>
      <c r="K509" s="193"/>
      <c r="L509" s="193"/>
      <c r="M509" s="193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</row>
    <row r="510" ht="15.75" customHeight="1">
      <c r="A510" s="5"/>
      <c r="B510" s="5"/>
      <c r="C510" s="271"/>
      <c r="D510" s="271"/>
      <c r="E510" s="271"/>
      <c r="F510" s="271"/>
      <c r="G510" s="271"/>
      <c r="H510" s="271"/>
      <c r="I510" s="5"/>
      <c r="J510" s="5"/>
      <c r="K510" s="193"/>
      <c r="L510" s="193"/>
      <c r="M510" s="193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</row>
    <row r="511" ht="15.75" customHeight="1">
      <c r="A511" s="5"/>
      <c r="B511" s="5"/>
      <c r="C511" s="271"/>
      <c r="D511" s="271"/>
      <c r="E511" s="271"/>
      <c r="F511" s="271"/>
      <c r="G511" s="271"/>
      <c r="H511" s="271"/>
      <c r="I511" s="5"/>
      <c r="J511" s="5"/>
      <c r="K511" s="193"/>
      <c r="L511" s="193"/>
      <c r="M511" s="193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</row>
    <row r="512" ht="15.75" customHeight="1">
      <c r="A512" s="5"/>
      <c r="B512" s="5"/>
      <c r="C512" s="271"/>
      <c r="D512" s="271"/>
      <c r="E512" s="271"/>
      <c r="F512" s="271"/>
      <c r="G512" s="271"/>
      <c r="H512" s="271"/>
      <c r="I512" s="5"/>
      <c r="J512" s="5"/>
      <c r="K512" s="193"/>
      <c r="L512" s="193"/>
      <c r="M512" s="193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</row>
    <row r="513" ht="15.75" customHeight="1">
      <c r="A513" s="5"/>
      <c r="B513" s="5"/>
      <c r="C513" s="271"/>
      <c r="D513" s="271"/>
      <c r="E513" s="271"/>
      <c r="F513" s="271"/>
      <c r="G513" s="271"/>
      <c r="H513" s="271"/>
      <c r="I513" s="5"/>
      <c r="J513" s="5"/>
      <c r="K513" s="193"/>
      <c r="L513" s="193"/>
      <c r="M513" s="193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</row>
    <row r="514" ht="15.75" customHeight="1">
      <c r="A514" s="5"/>
      <c r="B514" s="5"/>
      <c r="C514" s="271"/>
      <c r="D514" s="271"/>
      <c r="E514" s="271"/>
      <c r="F514" s="271"/>
      <c r="G514" s="271"/>
      <c r="H514" s="271"/>
      <c r="I514" s="5"/>
      <c r="J514" s="5"/>
      <c r="K514" s="193"/>
      <c r="L514" s="193"/>
      <c r="M514" s="193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</row>
    <row r="515" ht="15.75" customHeight="1">
      <c r="A515" s="5"/>
      <c r="B515" s="5"/>
      <c r="C515" s="271"/>
      <c r="D515" s="271"/>
      <c r="E515" s="271"/>
      <c r="F515" s="271"/>
      <c r="G515" s="271"/>
      <c r="H515" s="271"/>
      <c r="I515" s="5"/>
      <c r="J515" s="5"/>
      <c r="K515" s="193"/>
      <c r="L515" s="193"/>
      <c r="M515" s="193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</row>
    <row r="516" ht="15.75" customHeight="1">
      <c r="A516" s="5"/>
      <c r="B516" s="5"/>
      <c r="C516" s="271"/>
      <c r="D516" s="271"/>
      <c r="E516" s="271"/>
      <c r="F516" s="271"/>
      <c r="G516" s="271"/>
      <c r="H516" s="271"/>
      <c r="I516" s="5"/>
      <c r="J516" s="5"/>
      <c r="K516" s="193"/>
      <c r="L516" s="193"/>
      <c r="M516" s="193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</row>
    <row r="517" ht="15.75" customHeight="1">
      <c r="A517" s="5"/>
      <c r="B517" s="5"/>
      <c r="C517" s="271"/>
      <c r="D517" s="271"/>
      <c r="E517" s="271"/>
      <c r="F517" s="271"/>
      <c r="G517" s="271"/>
      <c r="H517" s="271"/>
      <c r="I517" s="5"/>
      <c r="J517" s="5"/>
      <c r="K517" s="193"/>
      <c r="L517" s="193"/>
      <c r="M517" s="193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</row>
    <row r="518" ht="15.75" customHeight="1">
      <c r="A518" s="5"/>
      <c r="B518" s="5"/>
      <c r="C518" s="271"/>
      <c r="D518" s="271"/>
      <c r="E518" s="271"/>
      <c r="F518" s="271"/>
      <c r="G518" s="271"/>
      <c r="H518" s="271"/>
      <c r="I518" s="5"/>
      <c r="J518" s="5"/>
      <c r="K518" s="193"/>
      <c r="L518" s="193"/>
      <c r="M518" s="193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</row>
    <row r="519" ht="15.75" customHeight="1">
      <c r="A519" s="5"/>
      <c r="B519" s="5"/>
      <c r="C519" s="271"/>
      <c r="D519" s="271"/>
      <c r="E519" s="271"/>
      <c r="F519" s="271"/>
      <c r="G519" s="271"/>
      <c r="H519" s="271"/>
      <c r="I519" s="5"/>
      <c r="J519" s="5"/>
      <c r="K519" s="193"/>
      <c r="L519" s="193"/>
      <c r="M519" s="193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</row>
    <row r="520" ht="15.75" customHeight="1">
      <c r="A520" s="5"/>
      <c r="B520" s="5"/>
      <c r="C520" s="271"/>
      <c r="D520" s="271"/>
      <c r="E520" s="271"/>
      <c r="F520" s="271"/>
      <c r="G520" s="271"/>
      <c r="H520" s="271"/>
      <c r="I520" s="5"/>
      <c r="J520" s="5"/>
      <c r="K520" s="193"/>
      <c r="L520" s="193"/>
      <c r="M520" s="193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</row>
    <row r="521" ht="15.75" customHeight="1">
      <c r="A521" s="5"/>
      <c r="B521" s="5"/>
      <c r="C521" s="271"/>
      <c r="D521" s="271"/>
      <c r="E521" s="271"/>
      <c r="F521" s="271"/>
      <c r="G521" s="271"/>
      <c r="H521" s="271"/>
      <c r="I521" s="5"/>
      <c r="J521" s="5"/>
      <c r="K521" s="193"/>
      <c r="L521" s="193"/>
      <c r="M521" s="193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</row>
    <row r="522" ht="15.75" customHeight="1">
      <c r="A522" s="5"/>
      <c r="B522" s="5"/>
      <c r="C522" s="271"/>
      <c r="D522" s="271"/>
      <c r="E522" s="271"/>
      <c r="F522" s="271"/>
      <c r="G522" s="271"/>
      <c r="H522" s="271"/>
      <c r="I522" s="5"/>
      <c r="J522" s="5"/>
      <c r="K522" s="193"/>
      <c r="L522" s="193"/>
      <c r="M522" s="193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</row>
    <row r="523" ht="15.75" customHeight="1">
      <c r="A523" s="5"/>
      <c r="B523" s="5"/>
      <c r="C523" s="271"/>
      <c r="D523" s="271"/>
      <c r="E523" s="271"/>
      <c r="F523" s="271"/>
      <c r="G523" s="271"/>
      <c r="H523" s="271"/>
      <c r="I523" s="5"/>
      <c r="J523" s="5"/>
      <c r="K523" s="193"/>
      <c r="L523" s="193"/>
      <c r="M523" s="193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</row>
    <row r="524" ht="15.75" customHeight="1">
      <c r="A524" s="5"/>
      <c r="B524" s="5"/>
      <c r="C524" s="271"/>
      <c r="D524" s="271"/>
      <c r="E524" s="271"/>
      <c r="F524" s="271"/>
      <c r="G524" s="271"/>
      <c r="H524" s="271"/>
      <c r="I524" s="5"/>
      <c r="J524" s="5"/>
      <c r="K524" s="193"/>
      <c r="L524" s="193"/>
      <c r="M524" s="193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</row>
    <row r="525" ht="15.75" customHeight="1">
      <c r="A525" s="5"/>
      <c r="B525" s="5"/>
      <c r="C525" s="271"/>
      <c r="D525" s="271"/>
      <c r="E525" s="271"/>
      <c r="F525" s="271"/>
      <c r="G525" s="271"/>
      <c r="H525" s="271"/>
      <c r="I525" s="5"/>
      <c r="J525" s="5"/>
      <c r="K525" s="193"/>
      <c r="L525" s="193"/>
      <c r="M525" s="193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</row>
    <row r="526" ht="15.75" customHeight="1">
      <c r="A526" s="5"/>
      <c r="B526" s="5"/>
      <c r="C526" s="271"/>
      <c r="D526" s="271"/>
      <c r="E526" s="271"/>
      <c r="F526" s="271"/>
      <c r="G526" s="271"/>
      <c r="H526" s="271"/>
      <c r="I526" s="5"/>
      <c r="J526" s="5"/>
      <c r="K526" s="193"/>
      <c r="L526" s="193"/>
      <c r="M526" s="193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</row>
    <row r="527" ht="15.75" customHeight="1">
      <c r="A527" s="5"/>
      <c r="B527" s="5"/>
      <c r="C527" s="271"/>
      <c r="D527" s="271"/>
      <c r="E527" s="271"/>
      <c r="F527" s="271"/>
      <c r="G527" s="271"/>
      <c r="H527" s="271"/>
      <c r="I527" s="5"/>
      <c r="J527" s="5"/>
      <c r="K527" s="193"/>
      <c r="L527" s="193"/>
      <c r="M527" s="193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</row>
    <row r="528" ht="15.75" customHeight="1">
      <c r="A528" s="5"/>
      <c r="B528" s="5"/>
      <c r="C528" s="271"/>
      <c r="D528" s="271"/>
      <c r="E528" s="271"/>
      <c r="F528" s="271"/>
      <c r="G528" s="271"/>
      <c r="H528" s="271"/>
      <c r="I528" s="5"/>
      <c r="J528" s="5"/>
      <c r="K528" s="193"/>
      <c r="L528" s="193"/>
      <c r="M528" s="193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</row>
    <row r="529" ht="15.75" customHeight="1">
      <c r="A529" s="5"/>
      <c r="B529" s="5"/>
      <c r="C529" s="271"/>
      <c r="D529" s="271"/>
      <c r="E529" s="271"/>
      <c r="F529" s="271"/>
      <c r="G529" s="271"/>
      <c r="H529" s="271"/>
      <c r="I529" s="5"/>
      <c r="J529" s="5"/>
      <c r="K529" s="193"/>
      <c r="L529" s="193"/>
      <c r="M529" s="193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</row>
    <row r="530" ht="15.75" customHeight="1">
      <c r="A530" s="5"/>
      <c r="B530" s="5"/>
      <c r="C530" s="271"/>
      <c r="D530" s="271"/>
      <c r="E530" s="271"/>
      <c r="F530" s="271"/>
      <c r="G530" s="271"/>
      <c r="H530" s="271"/>
      <c r="I530" s="5"/>
      <c r="J530" s="5"/>
      <c r="K530" s="193"/>
      <c r="L530" s="193"/>
      <c r="M530" s="193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</row>
    <row r="531" ht="15.75" customHeight="1">
      <c r="A531" s="5"/>
      <c r="B531" s="5"/>
      <c r="C531" s="271"/>
      <c r="D531" s="271"/>
      <c r="E531" s="271"/>
      <c r="F531" s="271"/>
      <c r="G531" s="271"/>
      <c r="H531" s="271"/>
      <c r="I531" s="5"/>
      <c r="J531" s="5"/>
      <c r="K531" s="193"/>
      <c r="L531" s="193"/>
      <c r="M531" s="193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</row>
    <row r="532" ht="15.75" customHeight="1">
      <c r="A532" s="5"/>
      <c r="B532" s="5"/>
      <c r="C532" s="271"/>
      <c r="D532" s="271"/>
      <c r="E532" s="271"/>
      <c r="F532" s="271"/>
      <c r="G532" s="271"/>
      <c r="H532" s="271"/>
      <c r="I532" s="5"/>
      <c r="J532" s="5"/>
      <c r="K532" s="193"/>
      <c r="L532" s="193"/>
      <c r="M532" s="193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</row>
    <row r="533" ht="15.75" customHeight="1">
      <c r="A533" s="5"/>
      <c r="B533" s="5"/>
      <c r="C533" s="271"/>
      <c r="D533" s="271"/>
      <c r="E533" s="271"/>
      <c r="F533" s="271"/>
      <c r="G533" s="271"/>
      <c r="H533" s="271"/>
      <c r="I533" s="5"/>
      <c r="J533" s="5"/>
      <c r="K533" s="193"/>
      <c r="L533" s="193"/>
      <c r="M533" s="193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</row>
    <row r="534" ht="15.75" customHeight="1">
      <c r="A534" s="5"/>
      <c r="B534" s="5"/>
      <c r="C534" s="271"/>
      <c r="D534" s="271"/>
      <c r="E534" s="271"/>
      <c r="F534" s="271"/>
      <c r="G534" s="271"/>
      <c r="H534" s="271"/>
      <c r="I534" s="5"/>
      <c r="J534" s="5"/>
      <c r="K534" s="193"/>
      <c r="L534" s="193"/>
      <c r="M534" s="193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</row>
    <row r="535" ht="15.75" customHeight="1">
      <c r="A535" s="5"/>
      <c r="B535" s="5"/>
      <c r="C535" s="271"/>
      <c r="D535" s="271"/>
      <c r="E535" s="271"/>
      <c r="F535" s="271"/>
      <c r="G535" s="271"/>
      <c r="H535" s="271"/>
      <c r="I535" s="5"/>
      <c r="J535" s="5"/>
      <c r="K535" s="193"/>
      <c r="L535" s="193"/>
      <c r="M535" s="193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</row>
    <row r="536" ht="15.75" customHeight="1">
      <c r="A536" s="5"/>
      <c r="B536" s="5"/>
      <c r="C536" s="271"/>
      <c r="D536" s="271"/>
      <c r="E536" s="271"/>
      <c r="F536" s="271"/>
      <c r="G536" s="271"/>
      <c r="H536" s="271"/>
      <c r="I536" s="5"/>
      <c r="J536" s="5"/>
      <c r="K536" s="193"/>
      <c r="L536" s="193"/>
      <c r="M536" s="193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</row>
    <row r="537" ht="15.75" customHeight="1">
      <c r="A537" s="5"/>
      <c r="B537" s="5"/>
      <c r="C537" s="271"/>
      <c r="D537" s="271"/>
      <c r="E537" s="271"/>
      <c r="F537" s="271"/>
      <c r="G537" s="271"/>
      <c r="H537" s="271"/>
      <c r="I537" s="5"/>
      <c r="J537" s="5"/>
      <c r="K537" s="193"/>
      <c r="L537" s="193"/>
      <c r="M537" s="193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</row>
    <row r="538" ht="15.75" customHeight="1">
      <c r="A538" s="5"/>
      <c r="B538" s="5"/>
      <c r="C538" s="271"/>
      <c r="D538" s="271"/>
      <c r="E538" s="271"/>
      <c r="F538" s="271"/>
      <c r="G538" s="271"/>
      <c r="H538" s="271"/>
      <c r="I538" s="5"/>
      <c r="J538" s="5"/>
      <c r="K538" s="193"/>
      <c r="L538" s="193"/>
      <c r="M538" s="193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</row>
    <row r="539" ht="15.75" customHeight="1">
      <c r="A539" s="5"/>
      <c r="B539" s="5"/>
      <c r="C539" s="271"/>
      <c r="D539" s="271"/>
      <c r="E539" s="271"/>
      <c r="F539" s="271"/>
      <c r="G539" s="271"/>
      <c r="H539" s="271"/>
      <c r="I539" s="5"/>
      <c r="J539" s="5"/>
      <c r="K539" s="193"/>
      <c r="L539" s="193"/>
      <c r="M539" s="193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</row>
    <row r="540" ht="15.75" customHeight="1">
      <c r="A540" s="5"/>
      <c r="B540" s="5"/>
      <c r="C540" s="271"/>
      <c r="D540" s="271"/>
      <c r="E540" s="271"/>
      <c r="F540" s="271"/>
      <c r="G540" s="271"/>
      <c r="H540" s="271"/>
      <c r="I540" s="5"/>
      <c r="J540" s="5"/>
      <c r="K540" s="193"/>
      <c r="L540" s="193"/>
      <c r="M540" s="193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</row>
    <row r="541" ht="15.75" customHeight="1">
      <c r="A541" s="5"/>
      <c r="B541" s="5"/>
      <c r="C541" s="271"/>
      <c r="D541" s="271"/>
      <c r="E541" s="271"/>
      <c r="F541" s="271"/>
      <c r="G541" s="271"/>
      <c r="H541" s="271"/>
      <c r="I541" s="5"/>
      <c r="J541" s="5"/>
      <c r="K541" s="193"/>
      <c r="L541" s="193"/>
      <c r="M541" s="193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</row>
    <row r="542" ht="15.75" customHeight="1">
      <c r="A542" s="5"/>
      <c r="B542" s="5"/>
      <c r="C542" s="271"/>
      <c r="D542" s="271"/>
      <c r="E542" s="271"/>
      <c r="F542" s="271"/>
      <c r="G542" s="271"/>
      <c r="H542" s="271"/>
      <c r="I542" s="5"/>
      <c r="J542" s="5"/>
      <c r="K542" s="193"/>
      <c r="L542" s="193"/>
      <c r="M542" s="193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</row>
    <row r="543" ht="15.75" customHeight="1">
      <c r="A543" s="5"/>
      <c r="B543" s="5"/>
      <c r="C543" s="271"/>
      <c r="D543" s="271"/>
      <c r="E543" s="271"/>
      <c r="F543" s="271"/>
      <c r="G543" s="271"/>
      <c r="H543" s="271"/>
      <c r="I543" s="5"/>
      <c r="J543" s="5"/>
      <c r="K543" s="193"/>
      <c r="L543" s="193"/>
      <c r="M543" s="193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</row>
    <row r="544" ht="15.75" customHeight="1">
      <c r="A544" s="5"/>
      <c r="B544" s="5"/>
      <c r="C544" s="271"/>
      <c r="D544" s="271"/>
      <c r="E544" s="271"/>
      <c r="F544" s="271"/>
      <c r="G544" s="271"/>
      <c r="H544" s="271"/>
      <c r="I544" s="5"/>
      <c r="J544" s="5"/>
      <c r="K544" s="193"/>
      <c r="L544" s="193"/>
      <c r="M544" s="193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</row>
    <row r="545" ht="15.75" customHeight="1">
      <c r="A545" s="5"/>
      <c r="B545" s="5"/>
      <c r="C545" s="271"/>
      <c r="D545" s="271"/>
      <c r="E545" s="271"/>
      <c r="F545" s="271"/>
      <c r="G545" s="271"/>
      <c r="H545" s="271"/>
      <c r="I545" s="5"/>
      <c r="J545" s="5"/>
      <c r="K545" s="193"/>
      <c r="L545" s="193"/>
      <c r="M545" s="193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</row>
    <row r="546" ht="15.75" customHeight="1">
      <c r="A546" s="5"/>
      <c r="B546" s="5"/>
      <c r="C546" s="271"/>
      <c r="D546" s="271"/>
      <c r="E546" s="271"/>
      <c r="F546" s="271"/>
      <c r="G546" s="271"/>
      <c r="H546" s="271"/>
      <c r="I546" s="5"/>
      <c r="J546" s="5"/>
      <c r="K546" s="193"/>
      <c r="L546" s="193"/>
      <c r="M546" s="193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</row>
    <row r="547" ht="15.75" customHeight="1">
      <c r="A547" s="5"/>
      <c r="B547" s="5"/>
      <c r="C547" s="271"/>
      <c r="D547" s="271"/>
      <c r="E547" s="271"/>
      <c r="F547" s="271"/>
      <c r="G547" s="271"/>
      <c r="H547" s="271"/>
      <c r="I547" s="5"/>
      <c r="J547" s="5"/>
      <c r="K547" s="193"/>
      <c r="L547" s="193"/>
      <c r="M547" s="193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</row>
    <row r="548" ht="15.75" customHeight="1">
      <c r="A548" s="5"/>
      <c r="B548" s="5"/>
      <c r="C548" s="271"/>
      <c r="D548" s="271"/>
      <c r="E548" s="271"/>
      <c r="F548" s="271"/>
      <c r="G548" s="271"/>
      <c r="H548" s="271"/>
      <c r="I548" s="5"/>
      <c r="J548" s="5"/>
      <c r="K548" s="193"/>
      <c r="L548" s="193"/>
      <c r="M548" s="193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</row>
    <row r="549" ht="15.75" customHeight="1">
      <c r="A549" s="5"/>
      <c r="B549" s="5"/>
      <c r="C549" s="271"/>
      <c r="D549" s="271"/>
      <c r="E549" s="271"/>
      <c r="F549" s="271"/>
      <c r="G549" s="271"/>
      <c r="H549" s="271"/>
      <c r="I549" s="5"/>
      <c r="J549" s="5"/>
      <c r="K549" s="193"/>
      <c r="L549" s="193"/>
      <c r="M549" s="193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</row>
    <row r="550" ht="15.75" customHeight="1">
      <c r="A550" s="5"/>
      <c r="B550" s="5"/>
      <c r="C550" s="271"/>
      <c r="D550" s="271"/>
      <c r="E550" s="271"/>
      <c r="F550" s="271"/>
      <c r="G550" s="271"/>
      <c r="H550" s="271"/>
      <c r="I550" s="5"/>
      <c r="J550" s="5"/>
      <c r="K550" s="193"/>
      <c r="L550" s="193"/>
      <c r="M550" s="193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</row>
    <row r="551" ht="15.75" customHeight="1">
      <c r="A551" s="5"/>
      <c r="B551" s="5"/>
      <c r="C551" s="271"/>
      <c r="D551" s="271"/>
      <c r="E551" s="271"/>
      <c r="F551" s="271"/>
      <c r="G551" s="271"/>
      <c r="H551" s="271"/>
      <c r="I551" s="5"/>
      <c r="J551" s="5"/>
      <c r="K551" s="193"/>
      <c r="L551" s="193"/>
      <c r="M551" s="193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</row>
    <row r="552" ht="15.75" customHeight="1">
      <c r="A552" s="5"/>
      <c r="B552" s="5"/>
      <c r="C552" s="271"/>
      <c r="D552" s="271"/>
      <c r="E552" s="271"/>
      <c r="F552" s="271"/>
      <c r="G552" s="271"/>
      <c r="H552" s="271"/>
      <c r="I552" s="5"/>
      <c r="J552" s="5"/>
      <c r="K552" s="193"/>
      <c r="L552" s="193"/>
      <c r="M552" s="193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</row>
    <row r="553" ht="15.75" customHeight="1">
      <c r="A553" s="5"/>
      <c r="B553" s="5"/>
      <c r="C553" s="271"/>
      <c r="D553" s="271"/>
      <c r="E553" s="271"/>
      <c r="F553" s="271"/>
      <c r="G553" s="271"/>
      <c r="H553" s="271"/>
      <c r="I553" s="5"/>
      <c r="J553" s="5"/>
      <c r="K553" s="193"/>
      <c r="L553" s="193"/>
      <c r="M553" s="193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</row>
    <row r="554" ht="15.75" customHeight="1">
      <c r="A554" s="5"/>
      <c r="B554" s="5"/>
      <c r="C554" s="271"/>
      <c r="D554" s="271"/>
      <c r="E554" s="271"/>
      <c r="F554" s="271"/>
      <c r="G554" s="271"/>
      <c r="H554" s="271"/>
      <c r="I554" s="5"/>
      <c r="J554" s="5"/>
      <c r="K554" s="193"/>
      <c r="L554" s="193"/>
      <c r="M554" s="193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</row>
    <row r="555" ht="15.75" customHeight="1">
      <c r="A555" s="5"/>
      <c r="B555" s="5"/>
      <c r="C555" s="271"/>
      <c r="D555" s="271"/>
      <c r="E555" s="271"/>
      <c r="F555" s="271"/>
      <c r="G555" s="271"/>
      <c r="H555" s="271"/>
      <c r="I555" s="5"/>
      <c r="J555" s="5"/>
      <c r="K555" s="193"/>
      <c r="L555" s="193"/>
      <c r="M555" s="193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</row>
    <row r="556" ht="15.75" customHeight="1">
      <c r="A556" s="5"/>
      <c r="B556" s="5"/>
      <c r="C556" s="271"/>
      <c r="D556" s="271"/>
      <c r="E556" s="271"/>
      <c r="F556" s="271"/>
      <c r="G556" s="271"/>
      <c r="H556" s="271"/>
      <c r="I556" s="5"/>
      <c r="J556" s="5"/>
      <c r="K556" s="193"/>
      <c r="L556" s="193"/>
      <c r="M556" s="193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</row>
    <row r="557" ht="15.75" customHeight="1">
      <c r="A557" s="5"/>
      <c r="B557" s="5"/>
      <c r="C557" s="271"/>
      <c r="D557" s="271"/>
      <c r="E557" s="271"/>
      <c r="F557" s="271"/>
      <c r="G557" s="271"/>
      <c r="H557" s="271"/>
      <c r="I557" s="5"/>
      <c r="J557" s="5"/>
      <c r="K557" s="193"/>
      <c r="L557" s="193"/>
      <c r="M557" s="193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</row>
    <row r="558" ht="15.75" customHeight="1">
      <c r="A558" s="5"/>
      <c r="B558" s="5"/>
      <c r="C558" s="271"/>
      <c r="D558" s="271"/>
      <c r="E558" s="271"/>
      <c r="F558" s="271"/>
      <c r="G558" s="271"/>
      <c r="H558" s="271"/>
      <c r="I558" s="5"/>
      <c r="J558" s="5"/>
      <c r="K558" s="193"/>
      <c r="L558" s="193"/>
      <c r="M558" s="193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</row>
    <row r="559" ht="15.75" customHeight="1">
      <c r="A559" s="5"/>
      <c r="B559" s="5"/>
      <c r="C559" s="271"/>
      <c r="D559" s="271"/>
      <c r="E559" s="271"/>
      <c r="F559" s="271"/>
      <c r="G559" s="271"/>
      <c r="H559" s="271"/>
      <c r="I559" s="5"/>
      <c r="J559" s="5"/>
      <c r="K559" s="193"/>
      <c r="L559" s="193"/>
      <c r="M559" s="193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</row>
    <row r="560" ht="15.75" customHeight="1">
      <c r="A560" s="5"/>
      <c r="B560" s="5"/>
      <c r="C560" s="271"/>
      <c r="D560" s="271"/>
      <c r="E560" s="271"/>
      <c r="F560" s="271"/>
      <c r="G560" s="271"/>
      <c r="H560" s="271"/>
      <c r="I560" s="5"/>
      <c r="J560" s="5"/>
      <c r="K560" s="193"/>
      <c r="L560" s="193"/>
      <c r="M560" s="193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</row>
    <row r="561" ht="15.75" customHeight="1">
      <c r="A561" s="5"/>
      <c r="B561" s="5"/>
      <c r="C561" s="271"/>
      <c r="D561" s="271"/>
      <c r="E561" s="271"/>
      <c r="F561" s="271"/>
      <c r="G561" s="271"/>
      <c r="H561" s="271"/>
      <c r="I561" s="5"/>
      <c r="J561" s="5"/>
      <c r="K561" s="193"/>
      <c r="L561" s="193"/>
      <c r="M561" s="193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</row>
    <row r="562" ht="15.75" customHeight="1">
      <c r="A562" s="5"/>
      <c r="B562" s="5"/>
      <c r="C562" s="271"/>
      <c r="D562" s="271"/>
      <c r="E562" s="271"/>
      <c r="F562" s="271"/>
      <c r="G562" s="271"/>
      <c r="H562" s="271"/>
      <c r="I562" s="5"/>
      <c r="J562" s="5"/>
      <c r="K562" s="193"/>
      <c r="L562" s="193"/>
      <c r="M562" s="193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</row>
    <row r="563" ht="15.75" customHeight="1">
      <c r="A563" s="5"/>
      <c r="B563" s="5"/>
      <c r="C563" s="271"/>
      <c r="D563" s="271"/>
      <c r="E563" s="271"/>
      <c r="F563" s="271"/>
      <c r="G563" s="271"/>
      <c r="H563" s="271"/>
      <c r="I563" s="5"/>
      <c r="J563" s="5"/>
      <c r="K563" s="193"/>
      <c r="L563" s="193"/>
      <c r="M563" s="193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</row>
    <row r="564" ht="15.75" customHeight="1">
      <c r="A564" s="5"/>
      <c r="B564" s="5"/>
      <c r="C564" s="271"/>
      <c r="D564" s="271"/>
      <c r="E564" s="271"/>
      <c r="F564" s="271"/>
      <c r="G564" s="271"/>
      <c r="H564" s="271"/>
      <c r="I564" s="5"/>
      <c r="J564" s="5"/>
      <c r="K564" s="193"/>
      <c r="L564" s="193"/>
      <c r="M564" s="193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</row>
    <row r="565" ht="15.75" customHeight="1">
      <c r="A565" s="5"/>
      <c r="B565" s="5"/>
      <c r="C565" s="271"/>
      <c r="D565" s="271"/>
      <c r="E565" s="271"/>
      <c r="F565" s="271"/>
      <c r="G565" s="271"/>
      <c r="H565" s="271"/>
      <c r="I565" s="5"/>
      <c r="J565" s="5"/>
      <c r="K565" s="193"/>
      <c r="L565" s="193"/>
      <c r="M565" s="193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</row>
    <row r="566" ht="15.75" customHeight="1">
      <c r="A566" s="5"/>
      <c r="B566" s="5"/>
      <c r="C566" s="271"/>
      <c r="D566" s="271"/>
      <c r="E566" s="271"/>
      <c r="F566" s="271"/>
      <c r="G566" s="271"/>
      <c r="H566" s="271"/>
      <c r="I566" s="5"/>
      <c r="J566" s="5"/>
      <c r="K566" s="193"/>
      <c r="L566" s="193"/>
      <c r="M566" s="193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</row>
    <row r="567" ht="15.75" customHeight="1">
      <c r="A567" s="5"/>
      <c r="B567" s="5"/>
      <c r="C567" s="271"/>
      <c r="D567" s="271"/>
      <c r="E567" s="271"/>
      <c r="F567" s="271"/>
      <c r="G567" s="271"/>
      <c r="H567" s="271"/>
      <c r="I567" s="5"/>
      <c r="J567" s="5"/>
      <c r="K567" s="193"/>
      <c r="L567" s="193"/>
      <c r="M567" s="193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</row>
    <row r="568" ht="15.75" customHeight="1">
      <c r="A568" s="5"/>
      <c r="B568" s="5"/>
      <c r="C568" s="271"/>
      <c r="D568" s="271"/>
      <c r="E568" s="271"/>
      <c r="F568" s="271"/>
      <c r="G568" s="271"/>
      <c r="H568" s="271"/>
      <c r="I568" s="5"/>
      <c r="J568" s="5"/>
      <c r="K568" s="193"/>
      <c r="L568" s="193"/>
      <c r="M568" s="193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</row>
    <row r="569" ht="15.75" customHeight="1">
      <c r="A569" s="5"/>
      <c r="B569" s="5"/>
      <c r="C569" s="271"/>
      <c r="D569" s="271"/>
      <c r="E569" s="271"/>
      <c r="F569" s="271"/>
      <c r="G569" s="271"/>
      <c r="H569" s="271"/>
      <c r="I569" s="5"/>
      <c r="J569" s="5"/>
      <c r="K569" s="193"/>
      <c r="L569" s="193"/>
      <c r="M569" s="193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</row>
    <row r="570" ht="15.75" customHeight="1">
      <c r="A570" s="5"/>
      <c r="B570" s="5"/>
      <c r="C570" s="271"/>
      <c r="D570" s="271"/>
      <c r="E570" s="271"/>
      <c r="F570" s="271"/>
      <c r="G570" s="271"/>
      <c r="H570" s="271"/>
      <c r="I570" s="5"/>
      <c r="J570" s="5"/>
      <c r="K570" s="193"/>
      <c r="L570" s="193"/>
      <c r="M570" s="193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</row>
    <row r="571" ht="15.75" customHeight="1">
      <c r="A571" s="5"/>
      <c r="B571" s="5"/>
      <c r="C571" s="271"/>
      <c r="D571" s="271"/>
      <c r="E571" s="271"/>
      <c r="F571" s="271"/>
      <c r="G571" s="271"/>
      <c r="H571" s="271"/>
      <c r="I571" s="5"/>
      <c r="J571" s="5"/>
      <c r="K571" s="193"/>
      <c r="L571" s="193"/>
      <c r="M571" s="193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</row>
    <row r="572" ht="15.75" customHeight="1">
      <c r="A572" s="5"/>
      <c r="B572" s="5"/>
      <c r="C572" s="271"/>
      <c r="D572" s="271"/>
      <c r="E572" s="271"/>
      <c r="F572" s="271"/>
      <c r="G572" s="271"/>
      <c r="H572" s="271"/>
      <c r="I572" s="5"/>
      <c r="J572" s="5"/>
      <c r="K572" s="193"/>
      <c r="L572" s="193"/>
      <c r="M572" s="193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</row>
    <row r="573" ht="15.75" customHeight="1">
      <c r="A573" s="5"/>
      <c r="B573" s="5"/>
      <c r="C573" s="271"/>
      <c r="D573" s="271"/>
      <c r="E573" s="271"/>
      <c r="F573" s="271"/>
      <c r="G573" s="271"/>
      <c r="H573" s="271"/>
      <c r="I573" s="5"/>
      <c r="J573" s="5"/>
      <c r="K573" s="193"/>
      <c r="L573" s="193"/>
      <c r="M573" s="193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</row>
    <row r="574" ht="15.75" customHeight="1">
      <c r="A574" s="5"/>
      <c r="B574" s="5"/>
      <c r="C574" s="271"/>
      <c r="D574" s="271"/>
      <c r="E574" s="271"/>
      <c r="F574" s="271"/>
      <c r="G574" s="271"/>
      <c r="H574" s="271"/>
      <c r="I574" s="5"/>
      <c r="J574" s="5"/>
      <c r="K574" s="193"/>
      <c r="L574" s="193"/>
      <c r="M574" s="193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</row>
    <row r="575" ht="15.75" customHeight="1">
      <c r="A575" s="5"/>
      <c r="B575" s="5"/>
      <c r="C575" s="271"/>
      <c r="D575" s="271"/>
      <c r="E575" s="271"/>
      <c r="F575" s="271"/>
      <c r="G575" s="271"/>
      <c r="H575" s="271"/>
      <c r="I575" s="5"/>
      <c r="J575" s="5"/>
      <c r="K575" s="193"/>
      <c r="L575" s="193"/>
      <c r="M575" s="193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</row>
    <row r="576" ht="15.75" customHeight="1">
      <c r="A576" s="5"/>
      <c r="B576" s="5"/>
      <c r="C576" s="271"/>
      <c r="D576" s="271"/>
      <c r="E576" s="271"/>
      <c r="F576" s="271"/>
      <c r="G576" s="271"/>
      <c r="H576" s="271"/>
      <c r="I576" s="5"/>
      <c r="J576" s="5"/>
      <c r="K576" s="193"/>
      <c r="L576" s="193"/>
      <c r="M576" s="193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</row>
    <row r="577" ht="15.75" customHeight="1">
      <c r="A577" s="5"/>
      <c r="B577" s="5"/>
      <c r="C577" s="271"/>
      <c r="D577" s="271"/>
      <c r="E577" s="271"/>
      <c r="F577" s="271"/>
      <c r="G577" s="271"/>
      <c r="H577" s="271"/>
      <c r="I577" s="5"/>
      <c r="J577" s="5"/>
      <c r="K577" s="193"/>
      <c r="L577" s="193"/>
      <c r="M577" s="193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</row>
    <row r="578" ht="15.75" customHeight="1">
      <c r="A578" s="5"/>
      <c r="B578" s="5"/>
      <c r="C578" s="271"/>
      <c r="D578" s="271"/>
      <c r="E578" s="271"/>
      <c r="F578" s="271"/>
      <c r="G578" s="271"/>
      <c r="H578" s="271"/>
      <c r="I578" s="5"/>
      <c r="J578" s="5"/>
      <c r="K578" s="193"/>
      <c r="L578" s="193"/>
      <c r="M578" s="193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</row>
    <row r="579" ht="15.75" customHeight="1">
      <c r="A579" s="5"/>
      <c r="B579" s="5"/>
      <c r="C579" s="271"/>
      <c r="D579" s="271"/>
      <c r="E579" s="271"/>
      <c r="F579" s="271"/>
      <c r="G579" s="271"/>
      <c r="H579" s="271"/>
      <c r="I579" s="5"/>
      <c r="J579" s="5"/>
      <c r="K579" s="193"/>
      <c r="L579" s="193"/>
      <c r="M579" s="193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</row>
    <row r="580" ht="15.75" customHeight="1">
      <c r="A580" s="5"/>
      <c r="B580" s="5"/>
      <c r="C580" s="271"/>
      <c r="D580" s="271"/>
      <c r="E580" s="271"/>
      <c r="F580" s="271"/>
      <c r="G580" s="271"/>
      <c r="H580" s="271"/>
      <c r="I580" s="5"/>
      <c r="J580" s="5"/>
      <c r="K580" s="193"/>
      <c r="L580" s="193"/>
      <c r="M580" s="193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</row>
    <row r="581" ht="15.75" customHeight="1">
      <c r="A581" s="5"/>
      <c r="B581" s="5"/>
      <c r="C581" s="271"/>
      <c r="D581" s="271"/>
      <c r="E581" s="271"/>
      <c r="F581" s="271"/>
      <c r="G581" s="271"/>
      <c r="H581" s="271"/>
      <c r="I581" s="5"/>
      <c r="J581" s="5"/>
      <c r="K581" s="193"/>
      <c r="L581" s="193"/>
      <c r="M581" s="193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</row>
    <row r="582" ht="15.75" customHeight="1">
      <c r="A582" s="5"/>
      <c r="B582" s="5"/>
      <c r="C582" s="271"/>
      <c r="D582" s="271"/>
      <c r="E582" s="271"/>
      <c r="F582" s="271"/>
      <c r="G582" s="271"/>
      <c r="H582" s="271"/>
      <c r="I582" s="5"/>
      <c r="J582" s="5"/>
      <c r="K582" s="193"/>
      <c r="L582" s="193"/>
      <c r="M582" s="193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</row>
    <row r="583" ht="15.75" customHeight="1">
      <c r="A583" s="5"/>
      <c r="B583" s="5"/>
      <c r="C583" s="271"/>
      <c r="D583" s="271"/>
      <c r="E583" s="271"/>
      <c r="F583" s="271"/>
      <c r="G583" s="271"/>
      <c r="H583" s="271"/>
      <c r="I583" s="5"/>
      <c r="J583" s="5"/>
      <c r="K583" s="193"/>
      <c r="L583" s="193"/>
      <c r="M583" s="193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</row>
    <row r="584" ht="15.75" customHeight="1">
      <c r="A584" s="5"/>
      <c r="B584" s="5"/>
      <c r="C584" s="271"/>
      <c r="D584" s="271"/>
      <c r="E584" s="271"/>
      <c r="F584" s="271"/>
      <c r="G584" s="271"/>
      <c r="H584" s="271"/>
      <c r="I584" s="5"/>
      <c r="J584" s="5"/>
      <c r="K584" s="193"/>
      <c r="L584" s="193"/>
      <c r="M584" s="193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</row>
    <row r="585" ht="15.75" customHeight="1">
      <c r="A585" s="5"/>
      <c r="B585" s="5"/>
      <c r="C585" s="271"/>
      <c r="D585" s="271"/>
      <c r="E585" s="271"/>
      <c r="F585" s="271"/>
      <c r="G585" s="271"/>
      <c r="H585" s="271"/>
      <c r="I585" s="5"/>
      <c r="J585" s="5"/>
      <c r="K585" s="193"/>
      <c r="L585" s="193"/>
      <c r="M585" s="193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</row>
    <row r="586" ht="15.75" customHeight="1">
      <c r="A586" s="5"/>
      <c r="B586" s="5"/>
      <c r="C586" s="271"/>
      <c r="D586" s="271"/>
      <c r="E586" s="271"/>
      <c r="F586" s="271"/>
      <c r="G586" s="271"/>
      <c r="H586" s="271"/>
      <c r="I586" s="5"/>
      <c r="J586" s="5"/>
      <c r="K586" s="193"/>
      <c r="L586" s="193"/>
      <c r="M586" s="193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</row>
    <row r="587" ht="15.75" customHeight="1">
      <c r="A587" s="5"/>
      <c r="B587" s="5"/>
      <c r="C587" s="271"/>
      <c r="D587" s="271"/>
      <c r="E587" s="271"/>
      <c r="F587" s="271"/>
      <c r="G587" s="271"/>
      <c r="H587" s="271"/>
      <c r="I587" s="5"/>
      <c r="J587" s="5"/>
      <c r="K587" s="193"/>
      <c r="L587" s="193"/>
      <c r="M587" s="193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</row>
    <row r="588" ht="15.75" customHeight="1">
      <c r="A588" s="5"/>
      <c r="B588" s="5"/>
      <c r="C588" s="271"/>
      <c r="D588" s="271"/>
      <c r="E588" s="271"/>
      <c r="F588" s="271"/>
      <c r="G588" s="271"/>
      <c r="H588" s="271"/>
      <c r="I588" s="5"/>
      <c r="J588" s="5"/>
      <c r="K588" s="193"/>
      <c r="L588" s="193"/>
      <c r="M588" s="193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</row>
    <row r="589" ht="15.75" customHeight="1">
      <c r="A589" s="5"/>
      <c r="B589" s="5"/>
      <c r="C589" s="271"/>
      <c r="D589" s="271"/>
      <c r="E589" s="271"/>
      <c r="F589" s="271"/>
      <c r="G589" s="271"/>
      <c r="H589" s="271"/>
      <c r="I589" s="5"/>
      <c r="J589" s="5"/>
      <c r="K589" s="193"/>
      <c r="L589" s="193"/>
      <c r="M589" s="193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</row>
    <row r="590" ht="15.75" customHeight="1">
      <c r="A590" s="5"/>
      <c r="B590" s="5"/>
      <c r="C590" s="271"/>
      <c r="D590" s="271"/>
      <c r="E590" s="271"/>
      <c r="F590" s="271"/>
      <c r="G590" s="271"/>
      <c r="H590" s="271"/>
      <c r="I590" s="5"/>
      <c r="J590" s="5"/>
      <c r="K590" s="193"/>
      <c r="L590" s="193"/>
      <c r="M590" s="193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</row>
    <row r="591" ht="15.75" customHeight="1">
      <c r="A591" s="5"/>
      <c r="B591" s="5"/>
      <c r="C591" s="271"/>
      <c r="D591" s="271"/>
      <c r="E591" s="271"/>
      <c r="F591" s="271"/>
      <c r="G591" s="271"/>
      <c r="H591" s="271"/>
      <c r="I591" s="5"/>
      <c r="J591" s="5"/>
      <c r="K591" s="193"/>
      <c r="L591" s="193"/>
      <c r="M591" s="193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</row>
    <row r="592" ht="15.75" customHeight="1">
      <c r="A592" s="5"/>
      <c r="B592" s="5"/>
      <c r="C592" s="271"/>
      <c r="D592" s="271"/>
      <c r="E592" s="271"/>
      <c r="F592" s="271"/>
      <c r="G592" s="271"/>
      <c r="H592" s="271"/>
      <c r="I592" s="5"/>
      <c r="J592" s="5"/>
      <c r="K592" s="193"/>
      <c r="L592" s="193"/>
      <c r="M592" s="193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</row>
    <row r="593" ht="15.75" customHeight="1">
      <c r="A593" s="5"/>
      <c r="B593" s="5"/>
      <c r="C593" s="271"/>
      <c r="D593" s="271"/>
      <c r="E593" s="271"/>
      <c r="F593" s="271"/>
      <c r="G593" s="271"/>
      <c r="H593" s="271"/>
      <c r="I593" s="5"/>
      <c r="J593" s="5"/>
      <c r="K593" s="193"/>
      <c r="L593" s="193"/>
      <c r="M593" s="193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</row>
    <row r="594" ht="15.75" customHeight="1">
      <c r="A594" s="5"/>
      <c r="B594" s="5"/>
      <c r="C594" s="271"/>
      <c r="D594" s="271"/>
      <c r="E594" s="271"/>
      <c r="F594" s="271"/>
      <c r="G594" s="271"/>
      <c r="H594" s="271"/>
      <c r="I594" s="5"/>
      <c r="J594" s="5"/>
      <c r="K594" s="193"/>
      <c r="L594" s="193"/>
      <c r="M594" s="193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</row>
    <row r="595" ht="15.75" customHeight="1">
      <c r="A595" s="5"/>
      <c r="B595" s="5"/>
      <c r="C595" s="271"/>
      <c r="D595" s="271"/>
      <c r="E595" s="271"/>
      <c r="F595" s="271"/>
      <c r="G595" s="271"/>
      <c r="H595" s="271"/>
      <c r="I595" s="5"/>
      <c r="J595" s="5"/>
      <c r="K595" s="193"/>
      <c r="L595" s="193"/>
      <c r="M595" s="193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</row>
    <row r="596" ht="15.75" customHeight="1">
      <c r="A596" s="5"/>
      <c r="B596" s="5"/>
      <c r="C596" s="271"/>
      <c r="D596" s="271"/>
      <c r="E596" s="271"/>
      <c r="F596" s="271"/>
      <c r="G596" s="271"/>
      <c r="H596" s="271"/>
      <c r="I596" s="5"/>
      <c r="J596" s="5"/>
      <c r="K596" s="193"/>
      <c r="L596" s="193"/>
      <c r="M596" s="193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</row>
    <row r="597" ht="15.75" customHeight="1">
      <c r="A597" s="5"/>
      <c r="B597" s="5"/>
      <c r="C597" s="271"/>
      <c r="D597" s="271"/>
      <c r="E597" s="271"/>
      <c r="F597" s="271"/>
      <c r="G597" s="271"/>
      <c r="H597" s="271"/>
      <c r="I597" s="5"/>
      <c r="J597" s="5"/>
      <c r="K597" s="193"/>
      <c r="L597" s="193"/>
      <c r="M597" s="193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</row>
    <row r="598" ht="15.75" customHeight="1">
      <c r="A598" s="5"/>
      <c r="B598" s="5"/>
      <c r="C598" s="271"/>
      <c r="D598" s="271"/>
      <c r="E598" s="271"/>
      <c r="F598" s="271"/>
      <c r="G598" s="271"/>
      <c r="H598" s="271"/>
      <c r="I598" s="5"/>
      <c r="J598" s="5"/>
      <c r="K598" s="193"/>
      <c r="L598" s="193"/>
      <c r="M598" s="193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</row>
    <row r="599" ht="15.75" customHeight="1">
      <c r="A599" s="5"/>
      <c r="B599" s="5"/>
      <c r="C599" s="271"/>
      <c r="D599" s="271"/>
      <c r="E599" s="271"/>
      <c r="F599" s="271"/>
      <c r="G599" s="271"/>
      <c r="H599" s="271"/>
      <c r="I599" s="5"/>
      <c r="J599" s="5"/>
      <c r="K599" s="193"/>
      <c r="L599" s="193"/>
      <c r="M599" s="193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</row>
    <row r="600" ht="15.75" customHeight="1">
      <c r="A600" s="5"/>
      <c r="B600" s="5"/>
      <c r="C600" s="271"/>
      <c r="D600" s="271"/>
      <c r="E600" s="271"/>
      <c r="F600" s="271"/>
      <c r="G600" s="271"/>
      <c r="H600" s="271"/>
      <c r="I600" s="5"/>
      <c r="J600" s="5"/>
      <c r="K600" s="193"/>
      <c r="L600" s="193"/>
      <c r="M600" s="193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</row>
    <row r="601" ht="15.75" customHeight="1">
      <c r="A601" s="5"/>
      <c r="B601" s="5"/>
      <c r="C601" s="271"/>
      <c r="D601" s="271"/>
      <c r="E601" s="271"/>
      <c r="F601" s="271"/>
      <c r="G601" s="271"/>
      <c r="H601" s="271"/>
      <c r="I601" s="5"/>
      <c r="J601" s="5"/>
      <c r="K601" s="193"/>
      <c r="L601" s="193"/>
      <c r="M601" s="193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</row>
    <row r="602" ht="15.75" customHeight="1">
      <c r="A602" s="5"/>
      <c r="B602" s="5"/>
      <c r="C602" s="271"/>
      <c r="D602" s="271"/>
      <c r="E602" s="271"/>
      <c r="F602" s="271"/>
      <c r="G602" s="271"/>
      <c r="H602" s="271"/>
      <c r="I602" s="5"/>
      <c r="J602" s="5"/>
      <c r="K602" s="193"/>
      <c r="L602" s="193"/>
      <c r="M602" s="193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</row>
    <row r="603" ht="15.75" customHeight="1">
      <c r="A603" s="5"/>
      <c r="B603" s="5"/>
      <c r="C603" s="271"/>
      <c r="D603" s="271"/>
      <c r="E603" s="271"/>
      <c r="F603" s="271"/>
      <c r="G603" s="271"/>
      <c r="H603" s="271"/>
      <c r="I603" s="5"/>
      <c r="J603" s="5"/>
      <c r="K603" s="193"/>
      <c r="L603" s="193"/>
      <c r="M603" s="193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</row>
    <row r="604" ht="15.75" customHeight="1">
      <c r="A604" s="5"/>
      <c r="B604" s="5"/>
      <c r="C604" s="271"/>
      <c r="D604" s="271"/>
      <c r="E604" s="271"/>
      <c r="F604" s="271"/>
      <c r="G604" s="271"/>
      <c r="H604" s="271"/>
      <c r="I604" s="5"/>
      <c r="J604" s="5"/>
      <c r="K604" s="193"/>
      <c r="L604" s="193"/>
      <c r="M604" s="193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</row>
    <row r="605" ht="15.75" customHeight="1">
      <c r="A605" s="5"/>
      <c r="B605" s="5"/>
      <c r="C605" s="271"/>
      <c r="D605" s="271"/>
      <c r="E605" s="271"/>
      <c r="F605" s="271"/>
      <c r="G605" s="271"/>
      <c r="H605" s="271"/>
      <c r="I605" s="5"/>
      <c r="J605" s="5"/>
      <c r="K605" s="193"/>
      <c r="L605" s="193"/>
      <c r="M605" s="193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</row>
    <row r="606" ht="15.75" customHeight="1">
      <c r="A606" s="5"/>
      <c r="B606" s="5"/>
      <c r="C606" s="271"/>
      <c r="D606" s="271"/>
      <c r="E606" s="271"/>
      <c r="F606" s="271"/>
      <c r="G606" s="271"/>
      <c r="H606" s="271"/>
      <c r="I606" s="5"/>
      <c r="J606" s="5"/>
      <c r="K606" s="193"/>
      <c r="L606" s="193"/>
      <c r="M606" s="193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</row>
    <row r="607" ht="15.75" customHeight="1">
      <c r="A607" s="5"/>
      <c r="B607" s="5"/>
      <c r="C607" s="271"/>
      <c r="D607" s="271"/>
      <c r="E607" s="271"/>
      <c r="F607" s="271"/>
      <c r="G607" s="271"/>
      <c r="H607" s="271"/>
      <c r="I607" s="5"/>
      <c r="J607" s="5"/>
      <c r="K607" s="193"/>
      <c r="L607" s="193"/>
      <c r="M607" s="193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</row>
    <row r="608" ht="15.75" customHeight="1">
      <c r="A608" s="5"/>
      <c r="B608" s="5"/>
      <c r="C608" s="271"/>
      <c r="D608" s="271"/>
      <c r="E608" s="271"/>
      <c r="F608" s="271"/>
      <c r="G608" s="271"/>
      <c r="H608" s="271"/>
      <c r="I608" s="5"/>
      <c r="J608" s="5"/>
      <c r="K608" s="193"/>
      <c r="L608" s="193"/>
      <c r="M608" s="193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</row>
    <row r="609" ht="15.75" customHeight="1">
      <c r="A609" s="5"/>
      <c r="B609" s="5"/>
      <c r="C609" s="271"/>
      <c r="D609" s="271"/>
      <c r="E609" s="271"/>
      <c r="F609" s="271"/>
      <c r="G609" s="271"/>
      <c r="H609" s="271"/>
      <c r="I609" s="5"/>
      <c r="J609" s="5"/>
      <c r="K609" s="193"/>
      <c r="L609" s="193"/>
      <c r="M609" s="193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</row>
    <row r="610" ht="15.75" customHeight="1">
      <c r="A610" s="5"/>
      <c r="B610" s="5"/>
      <c r="C610" s="271"/>
      <c r="D610" s="271"/>
      <c r="E610" s="271"/>
      <c r="F610" s="271"/>
      <c r="G610" s="271"/>
      <c r="H610" s="271"/>
      <c r="I610" s="5"/>
      <c r="J610" s="5"/>
      <c r="K610" s="193"/>
      <c r="L610" s="193"/>
      <c r="M610" s="193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</row>
    <row r="611" ht="15.75" customHeight="1">
      <c r="A611" s="5"/>
      <c r="B611" s="5"/>
      <c r="C611" s="271"/>
      <c r="D611" s="271"/>
      <c r="E611" s="271"/>
      <c r="F611" s="271"/>
      <c r="G611" s="271"/>
      <c r="H611" s="271"/>
      <c r="I611" s="5"/>
      <c r="J611" s="5"/>
      <c r="K611" s="193"/>
      <c r="L611" s="193"/>
      <c r="M611" s="193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</row>
    <row r="612" ht="15.75" customHeight="1">
      <c r="A612" s="5"/>
      <c r="B612" s="5"/>
      <c r="C612" s="271"/>
      <c r="D612" s="271"/>
      <c r="E612" s="271"/>
      <c r="F612" s="271"/>
      <c r="G612" s="271"/>
      <c r="H612" s="271"/>
      <c r="I612" s="5"/>
      <c r="J612" s="5"/>
      <c r="K612" s="193"/>
      <c r="L612" s="193"/>
      <c r="M612" s="193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</row>
    <row r="613" ht="15.75" customHeight="1">
      <c r="A613" s="5"/>
      <c r="B613" s="5"/>
      <c r="C613" s="271"/>
      <c r="D613" s="271"/>
      <c r="E613" s="271"/>
      <c r="F613" s="271"/>
      <c r="G613" s="271"/>
      <c r="H613" s="271"/>
      <c r="I613" s="5"/>
      <c r="J613" s="5"/>
      <c r="K613" s="193"/>
      <c r="L613" s="193"/>
      <c r="M613" s="193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</row>
    <row r="614" ht="15.75" customHeight="1">
      <c r="A614" s="5"/>
      <c r="B614" s="5"/>
      <c r="C614" s="271"/>
      <c r="D614" s="271"/>
      <c r="E614" s="271"/>
      <c r="F614" s="271"/>
      <c r="G614" s="271"/>
      <c r="H614" s="271"/>
      <c r="I614" s="5"/>
      <c r="J614" s="5"/>
      <c r="K614" s="193"/>
      <c r="L614" s="193"/>
      <c r="M614" s="193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</row>
    <row r="615" ht="15.75" customHeight="1">
      <c r="A615" s="5"/>
      <c r="B615" s="5"/>
      <c r="C615" s="271"/>
      <c r="D615" s="271"/>
      <c r="E615" s="271"/>
      <c r="F615" s="271"/>
      <c r="G615" s="271"/>
      <c r="H615" s="271"/>
      <c r="I615" s="5"/>
      <c r="J615" s="5"/>
      <c r="K615" s="193"/>
      <c r="L615" s="193"/>
      <c r="M615" s="193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</row>
    <row r="616" ht="15.75" customHeight="1">
      <c r="A616" s="5"/>
      <c r="B616" s="5"/>
      <c r="C616" s="271"/>
      <c r="D616" s="271"/>
      <c r="E616" s="271"/>
      <c r="F616" s="271"/>
      <c r="G616" s="271"/>
      <c r="H616" s="271"/>
      <c r="I616" s="5"/>
      <c r="J616" s="5"/>
      <c r="K616" s="193"/>
      <c r="L616" s="193"/>
      <c r="M616" s="193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</row>
    <row r="617" ht="15.75" customHeight="1">
      <c r="A617" s="5"/>
      <c r="B617" s="5"/>
      <c r="C617" s="271"/>
      <c r="D617" s="271"/>
      <c r="E617" s="271"/>
      <c r="F617" s="271"/>
      <c r="G617" s="271"/>
      <c r="H617" s="271"/>
      <c r="I617" s="5"/>
      <c r="J617" s="5"/>
      <c r="K617" s="193"/>
      <c r="L617" s="193"/>
      <c r="M617" s="193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</row>
    <row r="618" ht="15.75" customHeight="1">
      <c r="A618" s="5"/>
      <c r="B618" s="5"/>
      <c r="C618" s="271"/>
      <c r="D618" s="271"/>
      <c r="E618" s="271"/>
      <c r="F618" s="271"/>
      <c r="G618" s="271"/>
      <c r="H618" s="271"/>
      <c r="I618" s="5"/>
      <c r="J618" s="5"/>
      <c r="K618" s="193"/>
      <c r="L618" s="193"/>
      <c r="M618" s="193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</row>
    <row r="619" ht="15.75" customHeight="1">
      <c r="A619" s="5"/>
      <c r="B619" s="5"/>
      <c r="C619" s="271"/>
      <c r="D619" s="271"/>
      <c r="E619" s="271"/>
      <c r="F619" s="271"/>
      <c r="G619" s="271"/>
      <c r="H619" s="271"/>
      <c r="I619" s="5"/>
      <c r="J619" s="5"/>
      <c r="K619" s="193"/>
      <c r="L619" s="193"/>
      <c r="M619" s="193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</row>
    <row r="620" ht="15.75" customHeight="1">
      <c r="A620" s="5"/>
      <c r="B620" s="5"/>
      <c r="C620" s="271"/>
      <c r="D620" s="271"/>
      <c r="E620" s="271"/>
      <c r="F620" s="271"/>
      <c r="G620" s="271"/>
      <c r="H620" s="271"/>
      <c r="I620" s="5"/>
      <c r="J620" s="5"/>
      <c r="K620" s="193"/>
      <c r="L620" s="193"/>
      <c r="M620" s="193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</row>
    <row r="621" ht="15.75" customHeight="1">
      <c r="A621" s="5"/>
      <c r="B621" s="5"/>
      <c r="C621" s="271"/>
      <c r="D621" s="271"/>
      <c r="E621" s="271"/>
      <c r="F621" s="271"/>
      <c r="G621" s="271"/>
      <c r="H621" s="271"/>
      <c r="I621" s="5"/>
      <c r="J621" s="5"/>
      <c r="K621" s="193"/>
      <c r="L621" s="193"/>
      <c r="M621" s="193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</row>
    <row r="622" ht="15.75" customHeight="1">
      <c r="A622" s="5"/>
      <c r="B622" s="5"/>
      <c r="C622" s="271"/>
      <c r="D622" s="271"/>
      <c r="E622" s="271"/>
      <c r="F622" s="271"/>
      <c r="G622" s="271"/>
      <c r="H622" s="271"/>
      <c r="I622" s="5"/>
      <c r="J622" s="5"/>
      <c r="K622" s="193"/>
      <c r="L622" s="193"/>
      <c r="M622" s="193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</row>
    <row r="623" ht="15.75" customHeight="1">
      <c r="A623" s="5"/>
      <c r="B623" s="5"/>
      <c r="C623" s="271"/>
      <c r="D623" s="271"/>
      <c r="E623" s="271"/>
      <c r="F623" s="271"/>
      <c r="G623" s="271"/>
      <c r="H623" s="271"/>
      <c r="I623" s="5"/>
      <c r="J623" s="5"/>
      <c r="K623" s="193"/>
      <c r="L623" s="193"/>
      <c r="M623" s="193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</row>
    <row r="624" ht="15.75" customHeight="1">
      <c r="A624" s="5"/>
      <c r="B624" s="5"/>
      <c r="C624" s="271"/>
      <c r="D624" s="271"/>
      <c r="E624" s="271"/>
      <c r="F624" s="271"/>
      <c r="G624" s="271"/>
      <c r="H624" s="271"/>
      <c r="I624" s="5"/>
      <c r="J624" s="5"/>
      <c r="K624" s="193"/>
      <c r="L624" s="193"/>
      <c r="M624" s="193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</row>
    <row r="625" ht="15.75" customHeight="1">
      <c r="A625" s="5"/>
      <c r="B625" s="5"/>
      <c r="C625" s="271"/>
      <c r="D625" s="271"/>
      <c r="E625" s="271"/>
      <c r="F625" s="271"/>
      <c r="G625" s="271"/>
      <c r="H625" s="271"/>
      <c r="I625" s="5"/>
      <c r="J625" s="5"/>
      <c r="K625" s="193"/>
      <c r="L625" s="193"/>
      <c r="M625" s="193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</row>
    <row r="626" ht="15.75" customHeight="1">
      <c r="A626" s="5"/>
      <c r="B626" s="5"/>
      <c r="C626" s="271"/>
      <c r="D626" s="271"/>
      <c r="E626" s="271"/>
      <c r="F626" s="271"/>
      <c r="G626" s="271"/>
      <c r="H626" s="271"/>
      <c r="I626" s="5"/>
      <c r="J626" s="5"/>
      <c r="K626" s="193"/>
      <c r="L626" s="193"/>
      <c r="M626" s="193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</row>
    <row r="627" ht="15.75" customHeight="1">
      <c r="A627" s="5"/>
      <c r="B627" s="5"/>
      <c r="C627" s="271"/>
      <c r="D627" s="271"/>
      <c r="E627" s="271"/>
      <c r="F627" s="271"/>
      <c r="G627" s="271"/>
      <c r="H627" s="271"/>
      <c r="I627" s="5"/>
      <c r="J627" s="5"/>
      <c r="K627" s="193"/>
      <c r="L627" s="193"/>
      <c r="M627" s="193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</row>
    <row r="628" ht="15.75" customHeight="1">
      <c r="A628" s="5"/>
      <c r="B628" s="5"/>
      <c r="C628" s="271"/>
      <c r="D628" s="271"/>
      <c r="E628" s="271"/>
      <c r="F628" s="271"/>
      <c r="G628" s="271"/>
      <c r="H628" s="271"/>
      <c r="I628" s="5"/>
      <c r="J628" s="5"/>
      <c r="K628" s="193"/>
      <c r="L628" s="193"/>
      <c r="M628" s="193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</row>
    <row r="629" ht="15.75" customHeight="1">
      <c r="A629" s="5"/>
      <c r="B629" s="5"/>
      <c r="C629" s="271"/>
      <c r="D629" s="271"/>
      <c r="E629" s="271"/>
      <c r="F629" s="271"/>
      <c r="G629" s="271"/>
      <c r="H629" s="271"/>
      <c r="I629" s="5"/>
      <c r="J629" s="5"/>
      <c r="K629" s="193"/>
      <c r="L629" s="193"/>
      <c r="M629" s="193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</row>
    <row r="630" ht="15.75" customHeight="1">
      <c r="A630" s="5"/>
      <c r="B630" s="5"/>
      <c r="C630" s="271"/>
      <c r="D630" s="271"/>
      <c r="E630" s="271"/>
      <c r="F630" s="271"/>
      <c r="G630" s="271"/>
      <c r="H630" s="271"/>
      <c r="I630" s="5"/>
      <c r="J630" s="5"/>
      <c r="K630" s="193"/>
      <c r="L630" s="193"/>
      <c r="M630" s="193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</row>
    <row r="631" ht="15.75" customHeight="1">
      <c r="A631" s="5"/>
      <c r="B631" s="5"/>
      <c r="C631" s="271"/>
      <c r="D631" s="271"/>
      <c r="E631" s="271"/>
      <c r="F631" s="271"/>
      <c r="G631" s="271"/>
      <c r="H631" s="271"/>
      <c r="I631" s="5"/>
      <c r="J631" s="5"/>
      <c r="K631" s="193"/>
      <c r="L631" s="193"/>
      <c r="M631" s="193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</row>
    <row r="632" ht="15.75" customHeight="1">
      <c r="A632" s="5"/>
      <c r="B632" s="5"/>
      <c r="C632" s="271"/>
      <c r="D632" s="271"/>
      <c r="E632" s="271"/>
      <c r="F632" s="271"/>
      <c r="G632" s="271"/>
      <c r="H632" s="271"/>
      <c r="I632" s="5"/>
      <c r="J632" s="5"/>
      <c r="K632" s="193"/>
      <c r="L632" s="193"/>
      <c r="M632" s="193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</row>
    <row r="633" ht="15.75" customHeight="1">
      <c r="A633" s="5"/>
      <c r="B633" s="5"/>
      <c r="C633" s="271"/>
      <c r="D633" s="271"/>
      <c r="E633" s="271"/>
      <c r="F633" s="271"/>
      <c r="G633" s="271"/>
      <c r="H633" s="271"/>
      <c r="I633" s="5"/>
      <c r="J633" s="5"/>
      <c r="K633" s="193"/>
      <c r="L633" s="193"/>
      <c r="M633" s="193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</row>
    <row r="634" ht="15.75" customHeight="1">
      <c r="A634" s="5"/>
      <c r="B634" s="5"/>
      <c r="C634" s="271"/>
      <c r="D634" s="271"/>
      <c r="E634" s="271"/>
      <c r="F634" s="271"/>
      <c r="G634" s="271"/>
      <c r="H634" s="271"/>
      <c r="I634" s="5"/>
      <c r="J634" s="5"/>
      <c r="K634" s="193"/>
      <c r="L634" s="193"/>
      <c r="M634" s="193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</row>
    <row r="635" ht="15.75" customHeight="1">
      <c r="A635" s="5"/>
      <c r="B635" s="5"/>
      <c r="C635" s="271"/>
      <c r="D635" s="271"/>
      <c r="E635" s="271"/>
      <c r="F635" s="271"/>
      <c r="G635" s="271"/>
      <c r="H635" s="271"/>
      <c r="I635" s="5"/>
      <c r="J635" s="5"/>
      <c r="K635" s="193"/>
      <c r="L635" s="193"/>
      <c r="M635" s="193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</row>
    <row r="636" ht="15.75" customHeight="1">
      <c r="A636" s="5"/>
      <c r="B636" s="5"/>
      <c r="C636" s="271"/>
      <c r="D636" s="271"/>
      <c r="E636" s="271"/>
      <c r="F636" s="271"/>
      <c r="G636" s="271"/>
      <c r="H636" s="271"/>
      <c r="I636" s="5"/>
      <c r="J636" s="5"/>
      <c r="K636" s="193"/>
      <c r="L636" s="193"/>
      <c r="M636" s="193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</row>
    <row r="637" ht="15.75" customHeight="1">
      <c r="A637" s="5"/>
      <c r="B637" s="5"/>
      <c r="C637" s="271"/>
      <c r="D637" s="271"/>
      <c r="E637" s="271"/>
      <c r="F637" s="271"/>
      <c r="G637" s="271"/>
      <c r="H637" s="271"/>
      <c r="I637" s="5"/>
      <c r="J637" s="5"/>
      <c r="K637" s="193"/>
      <c r="L637" s="193"/>
      <c r="M637" s="193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</row>
    <row r="638" ht="15.75" customHeight="1">
      <c r="A638" s="5"/>
      <c r="B638" s="5"/>
      <c r="C638" s="271"/>
      <c r="D638" s="271"/>
      <c r="E638" s="271"/>
      <c r="F638" s="271"/>
      <c r="G638" s="271"/>
      <c r="H638" s="271"/>
      <c r="I638" s="5"/>
      <c r="J638" s="5"/>
      <c r="K638" s="193"/>
      <c r="L638" s="193"/>
      <c r="M638" s="193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</row>
    <row r="639" ht="15.75" customHeight="1">
      <c r="A639" s="5"/>
      <c r="B639" s="5"/>
      <c r="C639" s="271"/>
      <c r="D639" s="271"/>
      <c r="E639" s="271"/>
      <c r="F639" s="271"/>
      <c r="G639" s="271"/>
      <c r="H639" s="271"/>
      <c r="I639" s="5"/>
      <c r="J639" s="5"/>
      <c r="K639" s="193"/>
      <c r="L639" s="193"/>
      <c r="M639" s="193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</row>
    <row r="640" ht="15.75" customHeight="1">
      <c r="A640" s="5"/>
      <c r="B640" s="5"/>
      <c r="C640" s="271"/>
      <c r="D640" s="271"/>
      <c r="E640" s="271"/>
      <c r="F640" s="271"/>
      <c r="G640" s="271"/>
      <c r="H640" s="271"/>
      <c r="I640" s="5"/>
      <c r="J640" s="5"/>
      <c r="K640" s="193"/>
      <c r="L640" s="193"/>
      <c r="M640" s="193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</row>
    <row r="641" ht="15.75" customHeight="1">
      <c r="A641" s="5"/>
      <c r="B641" s="5"/>
      <c r="C641" s="271"/>
      <c r="D641" s="271"/>
      <c r="E641" s="271"/>
      <c r="F641" s="271"/>
      <c r="G641" s="271"/>
      <c r="H641" s="271"/>
      <c r="I641" s="5"/>
      <c r="J641" s="5"/>
      <c r="K641" s="193"/>
      <c r="L641" s="193"/>
      <c r="M641" s="193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</row>
    <row r="642" ht="15.75" customHeight="1">
      <c r="A642" s="5"/>
      <c r="B642" s="5"/>
      <c r="C642" s="271"/>
      <c r="D642" s="271"/>
      <c r="E642" s="271"/>
      <c r="F642" s="271"/>
      <c r="G642" s="271"/>
      <c r="H642" s="271"/>
      <c r="I642" s="5"/>
      <c r="J642" s="5"/>
      <c r="K642" s="193"/>
      <c r="L642" s="193"/>
      <c r="M642" s="193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</row>
    <row r="643" ht="15.75" customHeight="1">
      <c r="A643" s="5"/>
      <c r="B643" s="5"/>
      <c r="C643" s="271"/>
      <c r="D643" s="271"/>
      <c r="E643" s="271"/>
      <c r="F643" s="271"/>
      <c r="G643" s="271"/>
      <c r="H643" s="271"/>
      <c r="I643" s="5"/>
      <c r="J643" s="5"/>
      <c r="K643" s="193"/>
      <c r="L643" s="193"/>
      <c r="M643" s="193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</row>
    <row r="644" ht="15.75" customHeight="1">
      <c r="A644" s="5"/>
      <c r="B644" s="5"/>
      <c r="C644" s="271"/>
      <c r="D644" s="271"/>
      <c r="E644" s="271"/>
      <c r="F644" s="271"/>
      <c r="G644" s="271"/>
      <c r="H644" s="271"/>
      <c r="I644" s="5"/>
      <c r="J644" s="5"/>
      <c r="K644" s="193"/>
      <c r="L644" s="193"/>
      <c r="M644" s="193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</row>
    <row r="645" ht="15.75" customHeight="1">
      <c r="A645" s="5"/>
      <c r="B645" s="5"/>
      <c r="C645" s="271"/>
      <c r="D645" s="271"/>
      <c r="E645" s="271"/>
      <c r="F645" s="271"/>
      <c r="G645" s="271"/>
      <c r="H645" s="271"/>
      <c r="I645" s="5"/>
      <c r="J645" s="5"/>
      <c r="K645" s="193"/>
      <c r="L645" s="193"/>
      <c r="M645" s="193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</row>
    <row r="646" ht="15.75" customHeight="1">
      <c r="A646" s="5"/>
      <c r="B646" s="5"/>
      <c r="C646" s="271"/>
      <c r="D646" s="271"/>
      <c r="E646" s="271"/>
      <c r="F646" s="271"/>
      <c r="G646" s="271"/>
      <c r="H646" s="271"/>
      <c r="I646" s="5"/>
      <c r="J646" s="5"/>
      <c r="K646" s="193"/>
      <c r="L646" s="193"/>
      <c r="M646" s="193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</row>
    <row r="647" ht="15.75" customHeight="1">
      <c r="A647" s="5"/>
      <c r="B647" s="5"/>
      <c r="C647" s="271"/>
      <c r="D647" s="271"/>
      <c r="E647" s="271"/>
      <c r="F647" s="271"/>
      <c r="G647" s="271"/>
      <c r="H647" s="271"/>
      <c r="I647" s="5"/>
      <c r="J647" s="5"/>
      <c r="K647" s="193"/>
      <c r="L647" s="193"/>
      <c r="M647" s="193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</row>
    <row r="648" ht="15.75" customHeight="1">
      <c r="A648" s="5"/>
      <c r="B648" s="5"/>
      <c r="C648" s="271"/>
      <c r="D648" s="271"/>
      <c r="E648" s="271"/>
      <c r="F648" s="271"/>
      <c r="G648" s="271"/>
      <c r="H648" s="271"/>
      <c r="I648" s="5"/>
      <c r="J648" s="5"/>
      <c r="K648" s="193"/>
      <c r="L648" s="193"/>
      <c r="M648" s="193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</row>
    <row r="649" ht="15.75" customHeight="1">
      <c r="A649" s="5"/>
      <c r="B649" s="5"/>
      <c r="C649" s="271"/>
      <c r="D649" s="271"/>
      <c r="E649" s="271"/>
      <c r="F649" s="271"/>
      <c r="G649" s="271"/>
      <c r="H649" s="271"/>
      <c r="I649" s="5"/>
      <c r="J649" s="5"/>
      <c r="K649" s="193"/>
      <c r="L649" s="193"/>
      <c r="M649" s="193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</row>
    <row r="650" ht="15.75" customHeight="1">
      <c r="A650" s="5"/>
      <c r="B650" s="5"/>
      <c r="C650" s="271"/>
      <c r="D650" s="271"/>
      <c r="E650" s="271"/>
      <c r="F650" s="271"/>
      <c r="G650" s="271"/>
      <c r="H650" s="271"/>
      <c r="I650" s="5"/>
      <c r="J650" s="5"/>
      <c r="K650" s="193"/>
      <c r="L650" s="193"/>
      <c r="M650" s="193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</row>
    <row r="651" ht="15.75" customHeight="1">
      <c r="A651" s="5"/>
      <c r="B651" s="5"/>
      <c r="C651" s="271"/>
      <c r="D651" s="271"/>
      <c r="E651" s="271"/>
      <c r="F651" s="271"/>
      <c r="G651" s="271"/>
      <c r="H651" s="271"/>
      <c r="I651" s="5"/>
      <c r="J651" s="5"/>
      <c r="K651" s="193"/>
      <c r="L651" s="193"/>
      <c r="M651" s="193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</row>
    <row r="652" ht="15.75" customHeight="1">
      <c r="A652" s="5"/>
      <c r="B652" s="5"/>
      <c r="C652" s="271"/>
      <c r="D652" s="271"/>
      <c r="E652" s="271"/>
      <c r="F652" s="271"/>
      <c r="G652" s="271"/>
      <c r="H652" s="271"/>
      <c r="I652" s="5"/>
      <c r="J652" s="5"/>
      <c r="K652" s="193"/>
      <c r="L652" s="193"/>
      <c r="M652" s="193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</row>
    <row r="653" ht="15.75" customHeight="1">
      <c r="A653" s="5"/>
      <c r="B653" s="5"/>
      <c r="C653" s="271"/>
      <c r="D653" s="271"/>
      <c r="E653" s="271"/>
      <c r="F653" s="271"/>
      <c r="G653" s="271"/>
      <c r="H653" s="271"/>
      <c r="I653" s="5"/>
      <c r="J653" s="5"/>
      <c r="K653" s="193"/>
      <c r="L653" s="193"/>
      <c r="M653" s="193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</row>
    <row r="654" ht="15.75" customHeight="1">
      <c r="A654" s="5"/>
      <c r="B654" s="5"/>
      <c r="C654" s="271"/>
      <c r="D654" s="271"/>
      <c r="E654" s="271"/>
      <c r="F654" s="271"/>
      <c r="G654" s="271"/>
      <c r="H654" s="271"/>
      <c r="I654" s="5"/>
      <c r="J654" s="5"/>
      <c r="K654" s="193"/>
      <c r="L654" s="193"/>
      <c r="M654" s="193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</row>
    <row r="655" ht="15.75" customHeight="1">
      <c r="A655" s="5"/>
      <c r="B655" s="5"/>
      <c r="C655" s="271"/>
      <c r="D655" s="271"/>
      <c r="E655" s="271"/>
      <c r="F655" s="271"/>
      <c r="G655" s="271"/>
      <c r="H655" s="271"/>
      <c r="I655" s="5"/>
      <c r="J655" s="5"/>
      <c r="K655" s="193"/>
      <c r="L655" s="193"/>
      <c r="M655" s="193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</row>
    <row r="656" ht="15.75" customHeight="1">
      <c r="A656" s="5"/>
      <c r="B656" s="5"/>
      <c r="C656" s="271"/>
      <c r="D656" s="271"/>
      <c r="E656" s="271"/>
      <c r="F656" s="271"/>
      <c r="G656" s="271"/>
      <c r="H656" s="271"/>
      <c r="I656" s="5"/>
      <c r="J656" s="5"/>
      <c r="K656" s="193"/>
      <c r="L656" s="193"/>
      <c r="M656" s="193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</row>
    <row r="657" ht="15.75" customHeight="1">
      <c r="A657" s="5"/>
      <c r="B657" s="5"/>
      <c r="C657" s="271"/>
      <c r="D657" s="271"/>
      <c r="E657" s="271"/>
      <c r="F657" s="271"/>
      <c r="G657" s="271"/>
      <c r="H657" s="271"/>
      <c r="I657" s="5"/>
      <c r="J657" s="5"/>
      <c r="K657" s="193"/>
      <c r="L657" s="193"/>
      <c r="M657" s="193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</row>
    <row r="658" ht="15.75" customHeight="1">
      <c r="A658" s="5"/>
      <c r="B658" s="5"/>
      <c r="C658" s="271"/>
      <c r="D658" s="271"/>
      <c r="E658" s="271"/>
      <c r="F658" s="271"/>
      <c r="G658" s="271"/>
      <c r="H658" s="271"/>
      <c r="I658" s="5"/>
      <c r="J658" s="5"/>
      <c r="K658" s="193"/>
      <c r="L658" s="193"/>
      <c r="M658" s="193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</row>
    <row r="659" ht="15.75" customHeight="1">
      <c r="A659" s="5"/>
      <c r="B659" s="5"/>
      <c r="C659" s="271"/>
      <c r="D659" s="271"/>
      <c r="E659" s="271"/>
      <c r="F659" s="271"/>
      <c r="G659" s="271"/>
      <c r="H659" s="271"/>
      <c r="I659" s="5"/>
      <c r="J659" s="5"/>
      <c r="K659" s="193"/>
      <c r="L659" s="193"/>
      <c r="M659" s="193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</row>
    <row r="660" ht="15.75" customHeight="1">
      <c r="A660" s="5"/>
      <c r="B660" s="5"/>
      <c r="C660" s="271"/>
      <c r="D660" s="271"/>
      <c r="E660" s="271"/>
      <c r="F660" s="271"/>
      <c r="G660" s="271"/>
      <c r="H660" s="271"/>
      <c r="I660" s="5"/>
      <c r="J660" s="5"/>
      <c r="K660" s="193"/>
      <c r="L660" s="193"/>
      <c r="M660" s="193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</row>
    <row r="661" ht="15.75" customHeight="1">
      <c r="A661" s="5"/>
      <c r="B661" s="5"/>
      <c r="C661" s="271"/>
      <c r="D661" s="271"/>
      <c r="E661" s="271"/>
      <c r="F661" s="271"/>
      <c r="G661" s="271"/>
      <c r="H661" s="271"/>
      <c r="I661" s="5"/>
      <c r="J661" s="5"/>
      <c r="K661" s="193"/>
      <c r="L661" s="193"/>
      <c r="M661" s="193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</row>
    <row r="662" ht="15.75" customHeight="1">
      <c r="A662" s="5"/>
      <c r="B662" s="5"/>
      <c r="C662" s="271"/>
      <c r="D662" s="271"/>
      <c r="E662" s="271"/>
      <c r="F662" s="271"/>
      <c r="G662" s="271"/>
      <c r="H662" s="271"/>
      <c r="I662" s="5"/>
      <c r="J662" s="5"/>
      <c r="K662" s="193"/>
      <c r="L662" s="193"/>
      <c r="M662" s="193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</row>
    <row r="663" ht="15.75" customHeight="1">
      <c r="A663" s="5"/>
      <c r="B663" s="5"/>
      <c r="C663" s="271"/>
      <c r="D663" s="271"/>
      <c r="E663" s="271"/>
      <c r="F663" s="271"/>
      <c r="G663" s="271"/>
      <c r="H663" s="271"/>
      <c r="I663" s="5"/>
      <c r="J663" s="5"/>
      <c r="K663" s="193"/>
      <c r="L663" s="193"/>
      <c r="M663" s="193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</row>
    <row r="664" ht="15.75" customHeight="1">
      <c r="A664" s="5"/>
      <c r="B664" s="5"/>
      <c r="C664" s="271"/>
      <c r="D664" s="271"/>
      <c r="E664" s="271"/>
      <c r="F664" s="271"/>
      <c r="G664" s="271"/>
      <c r="H664" s="271"/>
      <c r="I664" s="5"/>
      <c r="J664" s="5"/>
      <c r="K664" s="193"/>
      <c r="L664" s="193"/>
      <c r="M664" s="193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</row>
    <row r="665" ht="15.75" customHeight="1">
      <c r="A665" s="5"/>
      <c r="B665" s="5"/>
      <c r="C665" s="271"/>
      <c r="D665" s="271"/>
      <c r="E665" s="271"/>
      <c r="F665" s="271"/>
      <c r="G665" s="271"/>
      <c r="H665" s="271"/>
      <c r="I665" s="5"/>
      <c r="J665" s="5"/>
      <c r="K665" s="193"/>
      <c r="L665" s="193"/>
      <c r="M665" s="193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</row>
    <row r="666" ht="15.75" customHeight="1">
      <c r="A666" s="5"/>
      <c r="B666" s="5"/>
      <c r="C666" s="271"/>
      <c r="D666" s="271"/>
      <c r="E666" s="271"/>
      <c r="F666" s="271"/>
      <c r="G666" s="271"/>
      <c r="H666" s="271"/>
      <c r="I666" s="5"/>
      <c r="J666" s="5"/>
      <c r="K666" s="193"/>
      <c r="L666" s="193"/>
      <c r="M666" s="193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</row>
    <row r="667" ht="15.75" customHeight="1">
      <c r="A667" s="5"/>
      <c r="B667" s="5"/>
      <c r="C667" s="271"/>
      <c r="D667" s="271"/>
      <c r="E667" s="271"/>
      <c r="F667" s="271"/>
      <c r="G667" s="271"/>
      <c r="H667" s="271"/>
      <c r="I667" s="5"/>
      <c r="J667" s="5"/>
      <c r="K667" s="193"/>
      <c r="L667" s="193"/>
      <c r="M667" s="193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</row>
    <row r="668" ht="15.75" customHeight="1">
      <c r="A668" s="5"/>
      <c r="B668" s="5"/>
      <c r="C668" s="271"/>
      <c r="D668" s="271"/>
      <c r="E668" s="271"/>
      <c r="F668" s="271"/>
      <c r="G668" s="271"/>
      <c r="H668" s="271"/>
      <c r="I668" s="5"/>
      <c r="J668" s="5"/>
      <c r="K668" s="193"/>
      <c r="L668" s="193"/>
      <c r="M668" s="193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</row>
    <row r="669" ht="15.75" customHeight="1">
      <c r="A669" s="5"/>
      <c r="B669" s="5"/>
      <c r="C669" s="271"/>
      <c r="D669" s="271"/>
      <c r="E669" s="271"/>
      <c r="F669" s="271"/>
      <c r="G669" s="271"/>
      <c r="H669" s="271"/>
      <c r="I669" s="5"/>
      <c r="J669" s="5"/>
      <c r="K669" s="193"/>
      <c r="L669" s="193"/>
      <c r="M669" s="193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</row>
    <row r="670" ht="15.75" customHeight="1">
      <c r="A670" s="5"/>
      <c r="B670" s="5"/>
      <c r="C670" s="271"/>
      <c r="D670" s="271"/>
      <c r="E670" s="271"/>
      <c r="F670" s="271"/>
      <c r="G670" s="271"/>
      <c r="H670" s="271"/>
      <c r="I670" s="5"/>
      <c r="J670" s="5"/>
      <c r="K670" s="193"/>
      <c r="L670" s="193"/>
      <c r="M670" s="193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</row>
    <row r="671" ht="15.75" customHeight="1">
      <c r="A671" s="5"/>
      <c r="B671" s="5"/>
      <c r="C671" s="271"/>
      <c r="D671" s="271"/>
      <c r="E671" s="271"/>
      <c r="F671" s="271"/>
      <c r="G671" s="271"/>
      <c r="H671" s="271"/>
      <c r="I671" s="5"/>
      <c r="J671" s="5"/>
      <c r="K671" s="193"/>
      <c r="L671" s="193"/>
      <c r="M671" s="193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</row>
    <row r="672" ht="15.75" customHeight="1">
      <c r="A672" s="5"/>
      <c r="B672" s="5"/>
      <c r="C672" s="271"/>
      <c r="D672" s="271"/>
      <c r="E672" s="271"/>
      <c r="F672" s="271"/>
      <c r="G672" s="271"/>
      <c r="H672" s="271"/>
      <c r="I672" s="5"/>
      <c r="J672" s="5"/>
      <c r="K672" s="193"/>
      <c r="L672" s="193"/>
      <c r="M672" s="193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</row>
    <row r="673" ht="15.75" customHeight="1">
      <c r="A673" s="5"/>
      <c r="B673" s="5"/>
      <c r="C673" s="271"/>
      <c r="D673" s="271"/>
      <c r="E673" s="271"/>
      <c r="F673" s="271"/>
      <c r="G673" s="271"/>
      <c r="H673" s="271"/>
      <c r="I673" s="5"/>
      <c r="J673" s="5"/>
      <c r="K673" s="193"/>
      <c r="L673" s="193"/>
      <c r="M673" s="193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</row>
    <row r="674" ht="15.75" customHeight="1">
      <c r="A674" s="5"/>
      <c r="B674" s="5"/>
      <c r="C674" s="271"/>
      <c r="D674" s="271"/>
      <c r="E674" s="271"/>
      <c r="F674" s="271"/>
      <c r="G674" s="271"/>
      <c r="H674" s="271"/>
      <c r="I674" s="5"/>
      <c r="J674" s="5"/>
      <c r="K674" s="193"/>
      <c r="L674" s="193"/>
      <c r="M674" s="193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</row>
    <row r="675" ht="15.75" customHeight="1">
      <c r="A675" s="5"/>
      <c r="B675" s="5"/>
      <c r="C675" s="271"/>
      <c r="D675" s="271"/>
      <c r="E675" s="271"/>
      <c r="F675" s="271"/>
      <c r="G675" s="271"/>
      <c r="H675" s="271"/>
      <c r="I675" s="5"/>
      <c r="J675" s="5"/>
      <c r="K675" s="193"/>
      <c r="L675" s="193"/>
      <c r="M675" s="193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</row>
    <row r="676" ht="15.75" customHeight="1">
      <c r="A676" s="5"/>
      <c r="B676" s="5"/>
      <c r="C676" s="271"/>
      <c r="D676" s="271"/>
      <c r="E676" s="271"/>
      <c r="F676" s="271"/>
      <c r="G676" s="271"/>
      <c r="H676" s="271"/>
      <c r="I676" s="5"/>
      <c r="J676" s="5"/>
      <c r="K676" s="193"/>
      <c r="L676" s="193"/>
      <c r="M676" s="193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</row>
    <row r="677" ht="15.75" customHeight="1">
      <c r="A677" s="5"/>
      <c r="B677" s="5"/>
      <c r="C677" s="271"/>
      <c r="D677" s="271"/>
      <c r="E677" s="271"/>
      <c r="F677" s="271"/>
      <c r="G677" s="271"/>
      <c r="H677" s="271"/>
      <c r="I677" s="5"/>
      <c r="J677" s="5"/>
      <c r="K677" s="193"/>
      <c r="L677" s="193"/>
      <c r="M677" s="193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</row>
    <row r="678" ht="15.75" customHeight="1">
      <c r="A678" s="5"/>
      <c r="B678" s="5"/>
      <c r="C678" s="271"/>
      <c r="D678" s="271"/>
      <c r="E678" s="271"/>
      <c r="F678" s="271"/>
      <c r="G678" s="271"/>
      <c r="H678" s="271"/>
      <c r="I678" s="5"/>
      <c r="J678" s="5"/>
      <c r="K678" s="193"/>
      <c r="L678" s="193"/>
      <c r="M678" s="193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</row>
    <row r="679" ht="15.75" customHeight="1">
      <c r="A679" s="5"/>
      <c r="B679" s="5"/>
      <c r="C679" s="271"/>
      <c r="D679" s="271"/>
      <c r="E679" s="271"/>
      <c r="F679" s="271"/>
      <c r="G679" s="271"/>
      <c r="H679" s="271"/>
      <c r="I679" s="5"/>
      <c r="J679" s="5"/>
      <c r="K679" s="193"/>
      <c r="L679" s="193"/>
      <c r="M679" s="193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</row>
    <row r="680" ht="15.75" customHeight="1">
      <c r="A680" s="5"/>
      <c r="B680" s="5"/>
      <c r="C680" s="271"/>
      <c r="D680" s="271"/>
      <c r="E680" s="271"/>
      <c r="F680" s="271"/>
      <c r="G680" s="271"/>
      <c r="H680" s="271"/>
      <c r="I680" s="5"/>
      <c r="J680" s="5"/>
      <c r="K680" s="193"/>
      <c r="L680" s="193"/>
      <c r="M680" s="193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</row>
    <row r="681" ht="15.75" customHeight="1">
      <c r="A681" s="5"/>
      <c r="B681" s="5"/>
      <c r="C681" s="271"/>
      <c r="D681" s="271"/>
      <c r="E681" s="271"/>
      <c r="F681" s="271"/>
      <c r="G681" s="271"/>
      <c r="H681" s="271"/>
      <c r="I681" s="5"/>
      <c r="J681" s="5"/>
      <c r="K681" s="193"/>
      <c r="L681" s="193"/>
      <c r="M681" s="193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</row>
    <row r="682" ht="15.75" customHeight="1">
      <c r="A682" s="5"/>
      <c r="B682" s="5"/>
      <c r="C682" s="271"/>
      <c r="D682" s="271"/>
      <c r="E682" s="271"/>
      <c r="F682" s="271"/>
      <c r="G682" s="271"/>
      <c r="H682" s="271"/>
      <c r="I682" s="5"/>
      <c r="J682" s="5"/>
      <c r="K682" s="193"/>
      <c r="L682" s="193"/>
      <c r="M682" s="193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</row>
    <row r="683" ht="15.75" customHeight="1">
      <c r="A683" s="5"/>
      <c r="B683" s="5"/>
      <c r="C683" s="271"/>
      <c r="D683" s="271"/>
      <c r="E683" s="271"/>
      <c r="F683" s="271"/>
      <c r="G683" s="271"/>
      <c r="H683" s="271"/>
      <c r="I683" s="5"/>
      <c r="J683" s="5"/>
      <c r="K683" s="193"/>
      <c r="L683" s="193"/>
      <c r="M683" s="193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</row>
    <row r="684" ht="15.75" customHeight="1">
      <c r="A684" s="5"/>
      <c r="B684" s="5"/>
      <c r="C684" s="271"/>
      <c r="D684" s="271"/>
      <c r="E684" s="271"/>
      <c r="F684" s="271"/>
      <c r="G684" s="271"/>
      <c r="H684" s="271"/>
      <c r="I684" s="5"/>
      <c r="J684" s="5"/>
      <c r="K684" s="193"/>
      <c r="L684" s="193"/>
      <c r="M684" s="193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</row>
    <row r="685" ht="15.75" customHeight="1">
      <c r="A685" s="5"/>
      <c r="B685" s="5"/>
      <c r="C685" s="271"/>
      <c r="D685" s="271"/>
      <c r="E685" s="271"/>
      <c r="F685" s="271"/>
      <c r="G685" s="271"/>
      <c r="H685" s="271"/>
      <c r="I685" s="5"/>
      <c r="J685" s="5"/>
      <c r="K685" s="193"/>
      <c r="L685" s="193"/>
      <c r="M685" s="193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</row>
    <row r="686" ht="15.75" customHeight="1">
      <c r="A686" s="5"/>
      <c r="B686" s="5"/>
      <c r="C686" s="271"/>
      <c r="D686" s="271"/>
      <c r="E686" s="271"/>
      <c r="F686" s="271"/>
      <c r="G686" s="271"/>
      <c r="H686" s="271"/>
      <c r="I686" s="5"/>
      <c r="J686" s="5"/>
      <c r="K686" s="193"/>
      <c r="L686" s="193"/>
      <c r="M686" s="193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</row>
    <row r="687" ht="15.75" customHeight="1">
      <c r="A687" s="5"/>
      <c r="B687" s="5"/>
      <c r="C687" s="271"/>
      <c r="D687" s="271"/>
      <c r="E687" s="271"/>
      <c r="F687" s="271"/>
      <c r="G687" s="271"/>
      <c r="H687" s="271"/>
      <c r="I687" s="5"/>
      <c r="J687" s="5"/>
      <c r="K687" s="193"/>
      <c r="L687" s="193"/>
      <c r="M687" s="193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</row>
    <row r="688" ht="15.75" customHeight="1">
      <c r="A688" s="5"/>
      <c r="B688" s="5"/>
      <c r="C688" s="271"/>
      <c r="D688" s="271"/>
      <c r="E688" s="271"/>
      <c r="F688" s="271"/>
      <c r="G688" s="271"/>
      <c r="H688" s="271"/>
      <c r="I688" s="5"/>
      <c r="J688" s="5"/>
      <c r="K688" s="193"/>
      <c r="L688" s="193"/>
      <c r="M688" s="193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</row>
    <row r="689" ht="15.75" customHeight="1">
      <c r="A689" s="5"/>
      <c r="B689" s="5"/>
      <c r="C689" s="271"/>
      <c r="D689" s="271"/>
      <c r="E689" s="271"/>
      <c r="F689" s="271"/>
      <c r="G689" s="271"/>
      <c r="H689" s="271"/>
      <c r="I689" s="5"/>
      <c r="J689" s="5"/>
      <c r="K689" s="193"/>
      <c r="L689" s="193"/>
      <c r="M689" s="193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</row>
    <row r="690" ht="15.75" customHeight="1">
      <c r="A690" s="5"/>
      <c r="B690" s="5"/>
      <c r="C690" s="271"/>
      <c r="D690" s="271"/>
      <c r="E690" s="271"/>
      <c r="F690" s="271"/>
      <c r="G690" s="271"/>
      <c r="H690" s="271"/>
      <c r="I690" s="5"/>
      <c r="J690" s="5"/>
      <c r="K690" s="193"/>
      <c r="L690" s="193"/>
      <c r="M690" s="193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</row>
    <row r="691" ht="15.75" customHeight="1">
      <c r="A691" s="5"/>
      <c r="B691" s="5"/>
      <c r="C691" s="271"/>
      <c r="D691" s="271"/>
      <c r="E691" s="271"/>
      <c r="F691" s="271"/>
      <c r="G691" s="271"/>
      <c r="H691" s="271"/>
      <c r="I691" s="5"/>
      <c r="J691" s="5"/>
      <c r="K691" s="193"/>
      <c r="L691" s="193"/>
      <c r="M691" s="193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</row>
    <row r="692" ht="15.75" customHeight="1">
      <c r="A692" s="5"/>
      <c r="B692" s="5"/>
      <c r="C692" s="271"/>
      <c r="D692" s="271"/>
      <c r="E692" s="271"/>
      <c r="F692" s="271"/>
      <c r="G692" s="271"/>
      <c r="H692" s="271"/>
      <c r="I692" s="5"/>
      <c r="J692" s="5"/>
      <c r="K692" s="193"/>
      <c r="L692" s="193"/>
      <c r="M692" s="193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</row>
    <row r="693" ht="15.75" customHeight="1">
      <c r="A693" s="5"/>
      <c r="B693" s="5"/>
      <c r="C693" s="271"/>
      <c r="D693" s="271"/>
      <c r="E693" s="271"/>
      <c r="F693" s="271"/>
      <c r="G693" s="271"/>
      <c r="H693" s="271"/>
      <c r="I693" s="5"/>
      <c r="J693" s="5"/>
      <c r="K693" s="193"/>
      <c r="L693" s="193"/>
      <c r="M693" s="193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</row>
    <row r="694" ht="15.75" customHeight="1">
      <c r="A694" s="5"/>
      <c r="B694" s="5"/>
      <c r="C694" s="271"/>
      <c r="D694" s="271"/>
      <c r="E694" s="271"/>
      <c r="F694" s="271"/>
      <c r="G694" s="271"/>
      <c r="H694" s="271"/>
      <c r="I694" s="5"/>
      <c r="J694" s="5"/>
      <c r="K694" s="193"/>
      <c r="L694" s="193"/>
      <c r="M694" s="193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</row>
    <row r="695" ht="15.75" customHeight="1">
      <c r="A695" s="5"/>
      <c r="B695" s="5"/>
      <c r="C695" s="271"/>
      <c r="D695" s="271"/>
      <c r="E695" s="271"/>
      <c r="F695" s="271"/>
      <c r="G695" s="271"/>
      <c r="H695" s="271"/>
      <c r="I695" s="5"/>
      <c r="J695" s="5"/>
      <c r="K695" s="193"/>
      <c r="L695" s="193"/>
      <c r="M695" s="193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</row>
    <row r="696" ht="15.75" customHeight="1">
      <c r="A696" s="5"/>
      <c r="B696" s="5"/>
      <c r="C696" s="271"/>
      <c r="D696" s="271"/>
      <c r="E696" s="271"/>
      <c r="F696" s="271"/>
      <c r="G696" s="271"/>
      <c r="H696" s="271"/>
      <c r="I696" s="5"/>
      <c r="J696" s="5"/>
      <c r="K696" s="193"/>
      <c r="L696" s="193"/>
      <c r="M696" s="193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</row>
    <row r="697" ht="15.75" customHeight="1">
      <c r="A697" s="5"/>
      <c r="B697" s="5"/>
      <c r="C697" s="271"/>
      <c r="D697" s="271"/>
      <c r="E697" s="271"/>
      <c r="F697" s="271"/>
      <c r="G697" s="271"/>
      <c r="H697" s="271"/>
      <c r="I697" s="5"/>
      <c r="J697" s="5"/>
      <c r="K697" s="193"/>
      <c r="L697" s="193"/>
      <c r="M697" s="193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</row>
    <row r="698" ht="15.75" customHeight="1">
      <c r="A698" s="5"/>
      <c r="B698" s="5"/>
      <c r="C698" s="271"/>
      <c r="D698" s="271"/>
      <c r="E698" s="271"/>
      <c r="F698" s="271"/>
      <c r="G698" s="271"/>
      <c r="H698" s="271"/>
      <c r="I698" s="5"/>
      <c r="J698" s="5"/>
      <c r="K698" s="193"/>
      <c r="L698" s="193"/>
      <c r="M698" s="193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</row>
    <row r="699" ht="15.75" customHeight="1">
      <c r="A699" s="5"/>
      <c r="B699" s="5"/>
      <c r="C699" s="271"/>
      <c r="D699" s="271"/>
      <c r="E699" s="271"/>
      <c r="F699" s="271"/>
      <c r="G699" s="271"/>
      <c r="H699" s="271"/>
      <c r="I699" s="5"/>
      <c r="J699" s="5"/>
      <c r="K699" s="193"/>
      <c r="L699" s="193"/>
      <c r="M699" s="193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</row>
    <row r="700" ht="15.75" customHeight="1">
      <c r="A700" s="5"/>
      <c r="B700" s="5"/>
      <c r="C700" s="271"/>
      <c r="D700" s="271"/>
      <c r="E700" s="271"/>
      <c r="F700" s="271"/>
      <c r="G700" s="271"/>
      <c r="H700" s="271"/>
      <c r="I700" s="5"/>
      <c r="J700" s="5"/>
      <c r="K700" s="193"/>
      <c r="L700" s="193"/>
      <c r="M700" s="193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</row>
    <row r="701" ht="15.75" customHeight="1">
      <c r="A701" s="5"/>
      <c r="B701" s="5"/>
      <c r="C701" s="271"/>
      <c r="D701" s="271"/>
      <c r="E701" s="271"/>
      <c r="F701" s="271"/>
      <c r="G701" s="271"/>
      <c r="H701" s="271"/>
      <c r="I701" s="5"/>
      <c r="J701" s="5"/>
      <c r="K701" s="193"/>
      <c r="L701" s="193"/>
      <c r="M701" s="193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</row>
    <row r="702" ht="15.75" customHeight="1">
      <c r="A702" s="5"/>
      <c r="B702" s="5"/>
      <c r="C702" s="271"/>
      <c r="D702" s="271"/>
      <c r="E702" s="271"/>
      <c r="F702" s="271"/>
      <c r="G702" s="271"/>
      <c r="H702" s="271"/>
      <c r="I702" s="5"/>
      <c r="J702" s="5"/>
      <c r="K702" s="193"/>
      <c r="L702" s="193"/>
      <c r="M702" s="193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</row>
    <row r="703" ht="15.75" customHeight="1">
      <c r="A703" s="5"/>
      <c r="B703" s="5"/>
      <c r="C703" s="271"/>
      <c r="D703" s="271"/>
      <c r="E703" s="271"/>
      <c r="F703" s="271"/>
      <c r="G703" s="271"/>
      <c r="H703" s="271"/>
      <c r="I703" s="5"/>
      <c r="J703" s="5"/>
      <c r="K703" s="193"/>
      <c r="L703" s="193"/>
      <c r="M703" s="193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</row>
    <row r="704" ht="15.75" customHeight="1">
      <c r="A704" s="5"/>
      <c r="B704" s="5"/>
      <c r="C704" s="271"/>
      <c r="D704" s="271"/>
      <c r="E704" s="271"/>
      <c r="F704" s="271"/>
      <c r="G704" s="271"/>
      <c r="H704" s="271"/>
      <c r="I704" s="5"/>
      <c r="J704" s="5"/>
      <c r="K704" s="193"/>
      <c r="L704" s="193"/>
      <c r="M704" s="193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</row>
    <row r="705" ht="15.75" customHeight="1">
      <c r="A705" s="5"/>
      <c r="B705" s="5"/>
      <c r="C705" s="271"/>
      <c r="D705" s="271"/>
      <c r="E705" s="271"/>
      <c r="F705" s="271"/>
      <c r="G705" s="271"/>
      <c r="H705" s="271"/>
      <c r="I705" s="5"/>
      <c r="J705" s="5"/>
      <c r="K705" s="193"/>
      <c r="L705" s="193"/>
      <c r="M705" s="193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</row>
    <row r="706" ht="15.75" customHeight="1">
      <c r="A706" s="5"/>
      <c r="B706" s="5"/>
      <c r="C706" s="271"/>
      <c r="D706" s="271"/>
      <c r="E706" s="271"/>
      <c r="F706" s="271"/>
      <c r="G706" s="271"/>
      <c r="H706" s="271"/>
      <c r="I706" s="5"/>
      <c r="J706" s="5"/>
      <c r="K706" s="193"/>
      <c r="L706" s="193"/>
      <c r="M706" s="193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</row>
    <row r="707" ht="15.75" customHeight="1">
      <c r="A707" s="5"/>
      <c r="B707" s="5"/>
      <c r="C707" s="271"/>
      <c r="D707" s="271"/>
      <c r="E707" s="271"/>
      <c r="F707" s="271"/>
      <c r="G707" s="271"/>
      <c r="H707" s="271"/>
      <c r="I707" s="5"/>
      <c r="J707" s="5"/>
      <c r="K707" s="193"/>
      <c r="L707" s="193"/>
      <c r="M707" s="193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</row>
    <row r="708" ht="15.75" customHeight="1">
      <c r="A708" s="5"/>
      <c r="B708" s="5"/>
      <c r="C708" s="271"/>
      <c r="D708" s="271"/>
      <c r="E708" s="271"/>
      <c r="F708" s="271"/>
      <c r="G708" s="271"/>
      <c r="H708" s="271"/>
      <c r="I708" s="5"/>
      <c r="J708" s="5"/>
      <c r="K708" s="193"/>
      <c r="L708" s="193"/>
      <c r="M708" s="193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</row>
    <row r="709" ht="15.75" customHeight="1">
      <c r="A709" s="5"/>
      <c r="B709" s="5"/>
      <c r="C709" s="271"/>
      <c r="D709" s="271"/>
      <c r="E709" s="271"/>
      <c r="F709" s="271"/>
      <c r="G709" s="271"/>
      <c r="H709" s="271"/>
      <c r="I709" s="5"/>
      <c r="J709" s="5"/>
      <c r="K709" s="193"/>
      <c r="L709" s="193"/>
      <c r="M709" s="193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</row>
    <row r="710" ht="15.75" customHeight="1">
      <c r="A710" s="5"/>
      <c r="B710" s="5"/>
      <c r="C710" s="271"/>
      <c r="D710" s="271"/>
      <c r="E710" s="271"/>
      <c r="F710" s="271"/>
      <c r="G710" s="271"/>
      <c r="H710" s="271"/>
      <c r="I710" s="5"/>
      <c r="J710" s="5"/>
      <c r="K710" s="193"/>
      <c r="L710" s="193"/>
      <c r="M710" s="193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</row>
    <row r="711" ht="15.75" customHeight="1">
      <c r="A711" s="5"/>
      <c r="B711" s="5"/>
      <c r="C711" s="271"/>
      <c r="D711" s="271"/>
      <c r="E711" s="271"/>
      <c r="F711" s="271"/>
      <c r="G711" s="271"/>
      <c r="H711" s="271"/>
      <c r="I711" s="5"/>
      <c r="J711" s="5"/>
      <c r="K711" s="193"/>
      <c r="L711" s="193"/>
      <c r="M711" s="193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</row>
    <row r="712" ht="15.75" customHeight="1">
      <c r="A712" s="5"/>
      <c r="B712" s="5"/>
      <c r="C712" s="271"/>
      <c r="D712" s="271"/>
      <c r="E712" s="271"/>
      <c r="F712" s="271"/>
      <c r="G712" s="271"/>
      <c r="H712" s="271"/>
      <c r="I712" s="5"/>
      <c r="J712" s="5"/>
      <c r="K712" s="193"/>
      <c r="L712" s="193"/>
      <c r="M712" s="193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</row>
    <row r="713" ht="15.75" customHeight="1">
      <c r="A713" s="5"/>
      <c r="B713" s="5"/>
      <c r="C713" s="271"/>
      <c r="D713" s="271"/>
      <c r="E713" s="271"/>
      <c r="F713" s="271"/>
      <c r="G713" s="271"/>
      <c r="H713" s="271"/>
      <c r="I713" s="5"/>
      <c r="J713" s="5"/>
      <c r="K713" s="193"/>
      <c r="L713" s="193"/>
      <c r="M713" s="193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</row>
    <row r="714" ht="15.75" customHeight="1">
      <c r="A714" s="5"/>
      <c r="B714" s="5"/>
      <c r="C714" s="271"/>
      <c r="D714" s="271"/>
      <c r="E714" s="271"/>
      <c r="F714" s="271"/>
      <c r="G714" s="271"/>
      <c r="H714" s="271"/>
      <c r="I714" s="5"/>
      <c r="J714" s="5"/>
      <c r="K714" s="193"/>
      <c r="L714" s="193"/>
      <c r="M714" s="193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</row>
    <row r="715" ht="15.75" customHeight="1">
      <c r="A715" s="5"/>
      <c r="B715" s="5"/>
      <c r="C715" s="271"/>
      <c r="D715" s="271"/>
      <c r="E715" s="271"/>
      <c r="F715" s="271"/>
      <c r="G715" s="271"/>
      <c r="H715" s="271"/>
      <c r="I715" s="5"/>
      <c r="J715" s="5"/>
      <c r="K715" s="193"/>
      <c r="L715" s="193"/>
      <c r="M715" s="193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</row>
    <row r="716" ht="15.75" customHeight="1">
      <c r="A716" s="5"/>
      <c r="B716" s="5"/>
      <c r="C716" s="271"/>
      <c r="D716" s="271"/>
      <c r="E716" s="271"/>
      <c r="F716" s="271"/>
      <c r="G716" s="271"/>
      <c r="H716" s="271"/>
      <c r="I716" s="5"/>
      <c r="J716" s="5"/>
      <c r="K716" s="193"/>
      <c r="L716" s="193"/>
      <c r="M716" s="193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</row>
    <row r="717" ht="15.75" customHeight="1">
      <c r="A717" s="5"/>
      <c r="B717" s="5"/>
      <c r="C717" s="271"/>
      <c r="D717" s="271"/>
      <c r="E717" s="271"/>
      <c r="F717" s="271"/>
      <c r="G717" s="271"/>
      <c r="H717" s="271"/>
      <c r="I717" s="5"/>
      <c r="J717" s="5"/>
      <c r="K717" s="193"/>
      <c r="L717" s="193"/>
      <c r="M717" s="193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</row>
    <row r="718" ht="15.75" customHeight="1">
      <c r="A718" s="5"/>
      <c r="B718" s="5"/>
      <c r="C718" s="271"/>
      <c r="D718" s="271"/>
      <c r="E718" s="271"/>
      <c r="F718" s="271"/>
      <c r="G718" s="271"/>
      <c r="H718" s="271"/>
      <c r="I718" s="5"/>
      <c r="J718" s="5"/>
      <c r="K718" s="193"/>
      <c r="L718" s="193"/>
      <c r="M718" s="193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</row>
    <row r="719" ht="15.75" customHeight="1">
      <c r="A719" s="5"/>
      <c r="B719" s="5"/>
      <c r="C719" s="271"/>
      <c r="D719" s="271"/>
      <c r="E719" s="271"/>
      <c r="F719" s="271"/>
      <c r="G719" s="271"/>
      <c r="H719" s="271"/>
      <c r="I719" s="5"/>
      <c r="J719" s="5"/>
      <c r="K719" s="193"/>
      <c r="L719" s="193"/>
      <c r="M719" s="193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</row>
    <row r="720" ht="15.75" customHeight="1">
      <c r="A720" s="5"/>
      <c r="B720" s="5"/>
      <c r="C720" s="271"/>
      <c r="D720" s="271"/>
      <c r="E720" s="271"/>
      <c r="F720" s="271"/>
      <c r="G720" s="271"/>
      <c r="H720" s="271"/>
      <c r="I720" s="5"/>
      <c r="J720" s="5"/>
      <c r="K720" s="193"/>
      <c r="L720" s="193"/>
      <c r="M720" s="193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</row>
    <row r="721" ht="15.75" customHeight="1">
      <c r="A721" s="5"/>
      <c r="B721" s="5"/>
      <c r="C721" s="271"/>
      <c r="D721" s="271"/>
      <c r="E721" s="271"/>
      <c r="F721" s="271"/>
      <c r="G721" s="271"/>
      <c r="H721" s="271"/>
      <c r="I721" s="5"/>
      <c r="J721" s="5"/>
      <c r="K721" s="193"/>
      <c r="L721" s="193"/>
      <c r="M721" s="193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</row>
    <row r="722" ht="15.75" customHeight="1">
      <c r="A722" s="5"/>
      <c r="B722" s="5"/>
      <c r="C722" s="271"/>
      <c r="D722" s="271"/>
      <c r="E722" s="271"/>
      <c r="F722" s="271"/>
      <c r="G722" s="271"/>
      <c r="H722" s="271"/>
      <c r="I722" s="5"/>
      <c r="J722" s="5"/>
      <c r="K722" s="193"/>
      <c r="L722" s="193"/>
      <c r="M722" s="193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</row>
    <row r="723" ht="15.75" customHeight="1">
      <c r="A723" s="5"/>
      <c r="B723" s="5"/>
      <c r="C723" s="271"/>
      <c r="D723" s="271"/>
      <c r="E723" s="271"/>
      <c r="F723" s="271"/>
      <c r="G723" s="271"/>
      <c r="H723" s="271"/>
      <c r="I723" s="5"/>
      <c r="J723" s="5"/>
      <c r="K723" s="193"/>
      <c r="L723" s="193"/>
      <c r="M723" s="193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</row>
    <row r="724" ht="15.75" customHeight="1">
      <c r="A724" s="5"/>
      <c r="B724" s="5"/>
      <c r="C724" s="271"/>
      <c r="D724" s="271"/>
      <c r="E724" s="271"/>
      <c r="F724" s="271"/>
      <c r="G724" s="271"/>
      <c r="H724" s="271"/>
      <c r="I724" s="5"/>
      <c r="J724" s="5"/>
      <c r="K724" s="193"/>
      <c r="L724" s="193"/>
      <c r="M724" s="193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</row>
    <row r="725" ht="15.75" customHeight="1">
      <c r="A725" s="5"/>
      <c r="B725" s="5"/>
      <c r="C725" s="271"/>
      <c r="D725" s="271"/>
      <c r="E725" s="271"/>
      <c r="F725" s="271"/>
      <c r="G725" s="271"/>
      <c r="H725" s="271"/>
      <c r="I725" s="5"/>
      <c r="J725" s="5"/>
      <c r="K725" s="193"/>
      <c r="L725" s="193"/>
      <c r="M725" s="193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</row>
    <row r="726" ht="15.75" customHeight="1">
      <c r="A726" s="5"/>
      <c r="B726" s="5"/>
      <c r="C726" s="271"/>
      <c r="D726" s="271"/>
      <c r="E726" s="271"/>
      <c r="F726" s="271"/>
      <c r="G726" s="271"/>
      <c r="H726" s="271"/>
      <c r="I726" s="5"/>
      <c r="J726" s="5"/>
      <c r="K726" s="193"/>
      <c r="L726" s="193"/>
      <c r="M726" s="193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</row>
    <row r="727" ht="15.75" customHeight="1">
      <c r="A727" s="5"/>
      <c r="B727" s="5"/>
      <c r="C727" s="271"/>
      <c r="D727" s="271"/>
      <c r="E727" s="271"/>
      <c r="F727" s="271"/>
      <c r="G727" s="271"/>
      <c r="H727" s="271"/>
      <c r="I727" s="5"/>
      <c r="J727" s="5"/>
      <c r="K727" s="193"/>
      <c r="L727" s="193"/>
      <c r="M727" s="193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</row>
    <row r="728" ht="15.75" customHeight="1">
      <c r="A728" s="5"/>
      <c r="B728" s="5"/>
      <c r="C728" s="271"/>
      <c r="D728" s="271"/>
      <c r="E728" s="271"/>
      <c r="F728" s="271"/>
      <c r="G728" s="271"/>
      <c r="H728" s="271"/>
      <c r="I728" s="5"/>
      <c r="J728" s="5"/>
      <c r="K728" s="193"/>
      <c r="L728" s="193"/>
      <c r="M728" s="193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</row>
    <row r="729" ht="15.75" customHeight="1">
      <c r="A729" s="5"/>
      <c r="B729" s="5"/>
      <c r="C729" s="271"/>
      <c r="D729" s="271"/>
      <c r="E729" s="271"/>
      <c r="F729" s="271"/>
      <c r="G729" s="271"/>
      <c r="H729" s="271"/>
      <c r="I729" s="5"/>
      <c r="J729" s="5"/>
      <c r="K729" s="193"/>
      <c r="L729" s="193"/>
      <c r="M729" s="193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</row>
    <row r="730" ht="15.75" customHeight="1">
      <c r="A730" s="5"/>
      <c r="B730" s="5"/>
      <c r="C730" s="271"/>
      <c r="D730" s="271"/>
      <c r="E730" s="271"/>
      <c r="F730" s="271"/>
      <c r="G730" s="271"/>
      <c r="H730" s="271"/>
      <c r="I730" s="5"/>
      <c r="J730" s="5"/>
      <c r="K730" s="193"/>
      <c r="L730" s="193"/>
      <c r="M730" s="193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</row>
    <row r="731" ht="15.75" customHeight="1">
      <c r="A731" s="5"/>
      <c r="B731" s="5"/>
      <c r="C731" s="271"/>
      <c r="D731" s="271"/>
      <c r="E731" s="271"/>
      <c r="F731" s="271"/>
      <c r="G731" s="271"/>
      <c r="H731" s="271"/>
      <c r="I731" s="5"/>
      <c r="J731" s="5"/>
      <c r="K731" s="193"/>
      <c r="L731" s="193"/>
      <c r="M731" s="193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</row>
    <row r="732" ht="15.75" customHeight="1">
      <c r="A732" s="5"/>
      <c r="B732" s="5"/>
      <c r="C732" s="271"/>
      <c r="D732" s="271"/>
      <c r="E732" s="271"/>
      <c r="F732" s="271"/>
      <c r="G732" s="271"/>
      <c r="H732" s="271"/>
      <c r="I732" s="5"/>
      <c r="J732" s="5"/>
      <c r="K732" s="193"/>
      <c r="L732" s="193"/>
      <c r="M732" s="193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</row>
    <row r="733" ht="15.75" customHeight="1">
      <c r="A733" s="5"/>
      <c r="B733" s="5"/>
      <c r="C733" s="271"/>
      <c r="D733" s="271"/>
      <c r="E733" s="271"/>
      <c r="F733" s="271"/>
      <c r="G733" s="271"/>
      <c r="H733" s="271"/>
      <c r="I733" s="5"/>
      <c r="J733" s="5"/>
      <c r="K733" s="193"/>
      <c r="L733" s="193"/>
      <c r="M733" s="193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</row>
    <row r="734" ht="15.75" customHeight="1">
      <c r="A734" s="5"/>
      <c r="B734" s="5"/>
      <c r="C734" s="271"/>
      <c r="D734" s="271"/>
      <c r="E734" s="271"/>
      <c r="F734" s="271"/>
      <c r="G734" s="271"/>
      <c r="H734" s="271"/>
      <c r="I734" s="5"/>
      <c r="J734" s="5"/>
      <c r="K734" s="193"/>
      <c r="L734" s="193"/>
      <c r="M734" s="193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</row>
    <row r="735" ht="15.75" customHeight="1">
      <c r="A735" s="5"/>
      <c r="B735" s="5"/>
      <c r="C735" s="271"/>
      <c r="D735" s="271"/>
      <c r="E735" s="271"/>
      <c r="F735" s="271"/>
      <c r="G735" s="271"/>
      <c r="H735" s="271"/>
      <c r="I735" s="5"/>
      <c r="J735" s="5"/>
      <c r="K735" s="193"/>
      <c r="L735" s="193"/>
      <c r="M735" s="193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</row>
    <row r="736" ht="15.75" customHeight="1">
      <c r="A736" s="5"/>
      <c r="B736" s="5"/>
      <c r="C736" s="271"/>
      <c r="D736" s="271"/>
      <c r="E736" s="271"/>
      <c r="F736" s="271"/>
      <c r="G736" s="271"/>
      <c r="H736" s="271"/>
      <c r="I736" s="5"/>
      <c r="J736" s="5"/>
      <c r="K736" s="193"/>
      <c r="L736" s="193"/>
      <c r="M736" s="193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</row>
    <row r="737" ht="15.75" customHeight="1">
      <c r="A737" s="5"/>
      <c r="B737" s="5"/>
      <c r="C737" s="271"/>
      <c r="D737" s="271"/>
      <c r="E737" s="271"/>
      <c r="F737" s="271"/>
      <c r="G737" s="271"/>
      <c r="H737" s="271"/>
      <c r="I737" s="5"/>
      <c r="J737" s="5"/>
      <c r="K737" s="193"/>
      <c r="L737" s="193"/>
      <c r="M737" s="193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</row>
    <row r="738" ht="15.75" customHeight="1">
      <c r="A738" s="5"/>
      <c r="B738" s="5"/>
      <c r="C738" s="271"/>
      <c r="D738" s="271"/>
      <c r="E738" s="271"/>
      <c r="F738" s="271"/>
      <c r="G738" s="271"/>
      <c r="H738" s="271"/>
      <c r="I738" s="5"/>
      <c r="J738" s="5"/>
      <c r="K738" s="193"/>
      <c r="L738" s="193"/>
      <c r="M738" s="193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</row>
    <row r="739" ht="15.75" customHeight="1">
      <c r="A739" s="5"/>
      <c r="B739" s="5"/>
      <c r="C739" s="271"/>
      <c r="D739" s="271"/>
      <c r="E739" s="271"/>
      <c r="F739" s="271"/>
      <c r="G739" s="271"/>
      <c r="H739" s="271"/>
      <c r="I739" s="5"/>
      <c r="J739" s="5"/>
      <c r="K739" s="193"/>
      <c r="L739" s="193"/>
      <c r="M739" s="193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</row>
    <row r="740" ht="15.75" customHeight="1">
      <c r="A740" s="5"/>
      <c r="B740" s="5"/>
      <c r="C740" s="271"/>
      <c r="D740" s="271"/>
      <c r="E740" s="271"/>
      <c r="F740" s="271"/>
      <c r="G740" s="271"/>
      <c r="H740" s="271"/>
      <c r="I740" s="5"/>
      <c r="J740" s="5"/>
      <c r="K740" s="193"/>
      <c r="L740" s="193"/>
      <c r="M740" s="193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</row>
    <row r="741" ht="15.75" customHeight="1">
      <c r="A741" s="5"/>
      <c r="B741" s="5"/>
      <c r="C741" s="271"/>
      <c r="D741" s="271"/>
      <c r="E741" s="271"/>
      <c r="F741" s="271"/>
      <c r="G741" s="271"/>
      <c r="H741" s="271"/>
      <c r="I741" s="5"/>
      <c r="J741" s="5"/>
      <c r="K741" s="193"/>
      <c r="L741" s="193"/>
      <c r="M741" s="193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</row>
    <row r="742" ht="15.75" customHeight="1">
      <c r="A742" s="5"/>
      <c r="B742" s="5"/>
      <c r="C742" s="271"/>
      <c r="D742" s="271"/>
      <c r="E742" s="271"/>
      <c r="F742" s="271"/>
      <c r="G742" s="271"/>
      <c r="H742" s="271"/>
      <c r="I742" s="5"/>
      <c r="J742" s="5"/>
      <c r="K742" s="193"/>
      <c r="L742" s="193"/>
      <c r="M742" s="193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</row>
    <row r="743" ht="15.75" customHeight="1">
      <c r="A743" s="5"/>
      <c r="B743" s="5"/>
      <c r="C743" s="271"/>
      <c r="D743" s="271"/>
      <c r="E743" s="271"/>
      <c r="F743" s="271"/>
      <c r="G743" s="271"/>
      <c r="H743" s="271"/>
      <c r="I743" s="5"/>
      <c r="J743" s="5"/>
      <c r="K743" s="193"/>
      <c r="L743" s="193"/>
      <c r="M743" s="193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</row>
    <row r="744" ht="15.75" customHeight="1">
      <c r="A744" s="5"/>
      <c r="B744" s="5"/>
      <c r="C744" s="271"/>
      <c r="D744" s="271"/>
      <c r="E744" s="271"/>
      <c r="F744" s="271"/>
      <c r="G744" s="271"/>
      <c r="H744" s="271"/>
      <c r="I744" s="5"/>
      <c r="J744" s="5"/>
      <c r="K744" s="193"/>
      <c r="L744" s="193"/>
      <c r="M744" s="193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</row>
    <row r="745" ht="15.75" customHeight="1">
      <c r="A745" s="5"/>
      <c r="B745" s="5"/>
      <c r="C745" s="271"/>
      <c r="D745" s="271"/>
      <c r="E745" s="271"/>
      <c r="F745" s="271"/>
      <c r="G745" s="271"/>
      <c r="H745" s="271"/>
      <c r="I745" s="5"/>
      <c r="J745" s="5"/>
      <c r="K745" s="193"/>
      <c r="L745" s="193"/>
      <c r="M745" s="193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</row>
    <row r="746" ht="15.75" customHeight="1">
      <c r="A746" s="5"/>
      <c r="B746" s="5"/>
      <c r="C746" s="271"/>
      <c r="D746" s="271"/>
      <c r="E746" s="271"/>
      <c r="F746" s="271"/>
      <c r="G746" s="271"/>
      <c r="H746" s="271"/>
      <c r="I746" s="5"/>
      <c r="J746" s="5"/>
      <c r="K746" s="193"/>
      <c r="L746" s="193"/>
      <c r="M746" s="193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</row>
    <row r="747" ht="15.75" customHeight="1">
      <c r="A747" s="5"/>
      <c r="B747" s="5"/>
      <c r="C747" s="271"/>
      <c r="D747" s="271"/>
      <c r="E747" s="271"/>
      <c r="F747" s="271"/>
      <c r="G747" s="271"/>
      <c r="H747" s="271"/>
      <c r="I747" s="5"/>
      <c r="J747" s="5"/>
      <c r="K747" s="193"/>
      <c r="L747" s="193"/>
      <c r="M747" s="193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</row>
    <row r="748" ht="15.75" customHeight="1">
      <c r="A748" s="5"/>
      <c r="B748" s="5"/>
      <c r="C748" s="271"/>
      <c r="D748" s="271"/>
      <c r="E748" s="271"/>
      <c r="F748" s="271"/>
      <c r="G748" s="271"/>
      <c r="H748" s="271"/>
      <c r="I748" s="5"/>
      <c r="J748" s="5"/>
      <c r="K748" s="193"/>
      <c r="L748" s="193"/>
      <c r="M748" s="193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</row>
    <row r="749" ht="15.75" customHeight="1">
      <c r="A749" s="5"/>
      <c r="B749" s="5"/>
      <c r="C749" s="271"/>
      <c r="D749" s="271"/>
      <c r="E749" s="271"/>
      <c r="F749" s="271"/>
      <c r="G749" s="271"/>
      <c r="H749" s="271"/>
      <c r="I749" s="5"/>
      <c r="J749" s="5"/>
      <c r="K749" s="193"/>
      <c r="L749" s="193"/>
      <c r="M749" s="193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</row>
    <row r="750" ht="15.75" customHeight="1">
      <c r="A750" s="5"/>
      <c r="B750" s="5"/>
      <c r="C750" s="271"/>
      <c r="D750" s="271"/>
      <c r="E750" s="271"/>
      <c r="F750" s="271"/>
      <c r="G750" s="271"/>
      <c r="H750" s="271"/>
      <c r="I750" s="5"/>
      <c r="J750" s="5"/>
      <c r="K750" s="193"/>
      <c r="L750" s="193"/>
      <c r="M750" s="193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</row>
    <row r="751" ht="15.75" customHeight="1">
      <c r="A751" s="5"/>
      <c r="B751" s="5"/>
      <c r="C751" s="271"/>
      <c r="D751" s="271"/>
      <c r="E751" s="271"/>
      <c r="F751" s="271"/>
      <c r="G751" s="271"/>
      <c r="H751" s="271"/>
      <c r="I751" s="5"/>
      <c r="J751" s="5"/>
      <c r="K751" s="193"/>
      <c r="L751" s="193"/>
      <c r="M751" s="193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</row>
    <row r="752" ht="15.75" customHeight="1">
      <c r="A752" s="5"/>
      <c r="B752" s="5"/>
      <c r="C752" s="271"/>
      <c r="D752" s="271"/>
      <c r="E752" s="271"/>
      <c r="F752" s="271"/>
      <c r="G752" s="271"/>
      <c r="H752" s="271"/>
      <c r="I752" s="5"/>
      <c r="J752" s="5"/>
      <c r="K752" s="193"/>
      <c r="L752" s="193"/>
      <c r="M752" s="193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</row>
    <row r="753" ht="15.75" customHeight="1">
      <c r="A753" s="5"/>
      <c r="B753" s="5"/>
      <c r="C753" s="271"/>
      <c r="D753" s="271"/>
      <c r="E753" s="271"/>
      <c r="F753" s="271"/>
      <c r="G753" s="271"/>
      <c r="H753" s="271"/>
      <c r="I753" s="5"/>
      <c r="J753" s="5"/>
      <c r="K753" s="193"/>
      <c r="L753" s="193"/>
      <c r="M753" s="193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</row>
    <row r="754" ht="15.75" customHeight="1">
      <c r="A754" s="5"/>
      <c r="B754" s="5"/>
      <c r="C754" s="271"/>
      <c r="D754" s="271"/>
      <c r="E754" s="271"/>
      <c r="F754" s="271"/>
      <c r="G754" s="271"/>
      <c r="H754" s="271"/>
      <c r="I754" s="5"/>
      <c r="J754" s="5"/>
      <c r="K754" s="193"/>
      <c r="L754" s="193"/>
      <c r="M754" s="193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</row>
    <row r="755" ht="15.75" customHeight="1">
      <c r="A755" s="5"/>
      <c r="B755" s="5"/>
      <c r="C755" s="271"/>
      <c r="D755" s="271"/>
      <c r="E755" s="271"/>
      <c r="F755" s="271"/>
      <c r="G755" s="271"/>
      <c r="H755" s="271"/>
      <c r="I755" s="5"/>
      <c r="J755" s="5"/>
      <c r="K755" s="193"/>
      <c r="L755" s="193"/>
      <c r="M755" s="193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</row>
    <row r="756" ht="15.75" customHeight="1">
      <c r="A756" s="5"/>
      <c r="B756" s="5"/>
      <c r="C756" s="271"/>
      <c r="D756" s="271"/>
      <c r="E756" s="271"/>
      <c r="F756" s="271"/>
      <c r="G756" s="271"/>
      <c r="H756" s="271"/>
      <c r="I756" s="5"/>
      <c r="J756" s="5"/>
      <c r="K756" s="193"/>
      <c r="L756" s="193"/>
      <c r="M756" s="193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</row>
    <row r="757" ht="15.75" customHeight="1">
      <c r="A757" s="5"/>
      <c r="B757" s="5"/>
      <c r="C757" s="271"/>
      <c r="D757" s="271"/>
      <c r="E757" s="271"/>
      <c r="F757" s="271"/>
      <c r="G757" s="271"/>
      <c r="H757" s="271"/>
      <c r="I757" s="5"/>
      <c r="J757" s="5"/>
      <c r="K757" s="193"/>
      <c r="L757" s="193"/>
      <c r="M757" s="193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</row>
    <row r="758" ht="15.75" customHeight="1">
      <c r="A758" s="5"/>
      <c r="B758" s="5"/>
      <c r="C758" s="271"/>
      <c r="D758" s="271"/>
      <c r="E758" s="271"/>
      <c r="F758" s="271"/>
      <c r="G758" s="271"/>
      <c r="H758" s="271"/>
      <c r="I758" s="5"/>
      <c r="J758" s="5"/>
      <c r="K758" s="193"/>
      <c r="L758" s="193"/>
      <c r="M758" s="193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</row>
    <row r="759" ht="15.75" customHeight="1">
      <c r="A759" s="5"/>
      <c r="B759" s="5"/>
      <c r="C759" s="271"/>
      <c r="D759" s="271"/>
      <c r="E759" s="271"/>
      <c r="F759" s="271"/>
      <c r="G759" s="271"/>
      <c r="H759" s="271"/>
      <c r="I759" s="5"/>
      <c r="J759" s="5"/>
      <c r="K759" s="193"/>
      <c r="L759" s="193"/>
      <c r="M759" s="193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</row>
    <row r="760" ht="15.75" customHeight="1">
      <c r="A760" s="5"/>
      <c r="B760" s="5"/>
      <c r="C760" s="271"/>
      <c r="D760" s="271"/>
      <c r="E760" s="271"/>
      <c r="F760" s="271"/>
      <c r="G760" s="271"/>
      <c r="H760" s="271"/>
      <c r="I760" s="5"/>
      <c r="J760" s="5"/>
      <c r="K760" s="193"/>
      <c r="L760" s="193"/>
      <c r="M760" s="193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</row>
    <row r="761" ht="15.75" customHeight="1">
      <c r="A761" s="5"/>
      <c r="B761" s="5"/>
      <c r="C761" s="271"/>
      <c r="D761" s="271"/>
      <c r="E761" s="271"/>
      <c r="F761" s="271"/>
      <c r="G761" s="271"/>
      <c r="H761" s="271"/>
      <c r="I761" s="5"/>
      <c r="J761" s="5"/>
      <c r="K761" s="193"/>
      <c r="L761" s="193"/>
      <c r="M761" s="193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</row>
    <row r="762" ht="15.75" customHeight="1">
      <c r="A762" s="5"/>
      <c r="B762" s="5"/>
      <c r="C762" s="271"/>
      <c r="D762" s="271"/>
      <c r="E762" s="271"/>
      <c r="F762" s="271"/>
      <c r="G762" s="271"/>
      <c r="H762" s="271"/>
      <c r="I762" s="5"/>
      <c r="J762" s="5"/>
      <c r="K762" s="193"/>
      <c r="L762" s="193"/>
      <c r="M762" s="193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</row>
    <row r="763" ht="15.75" customHeight="1">
      <c r="A763" s="5"/>
      <c r="B763" s="5"/>
      <c r="C763" s="271"/>
      <c r="D763" s="271"/>
      <c r="E763" s="271"/>
      <c r="F763" s="271"/>
      <c r="G763" s="271"/>
      <c r="H763" s="271"/>
      <c r="I763" s="5"/>
      <c r="J763" s="5"/>
      <c r="K763" s="193"/>
      <c r="L763" s="193"/>
      <c r="M763" s="193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</row>
    <row r="764" ht="15.75" customHeight="1">
      <c r="A764" s="5"/>
      <c r="B764" s="5"/>
      <c r="C764" s="271"/>
      <c r="D764" s="271"/>
      <c r="E764" s="271"/>
      <c r="F764" s="271"/>
      <c r="G764" s="271"/>
      <c r="H764" s="271"/>
      <c r="I764" s="5"/>
      <c r="J764" s="5"/>
      <c r="K764" s="193"/>
      <c r="L764" s="193"/>
      <c r="M764" s="193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</row>
    <row r="765" ht="15.75" customHeight="1">
      <c r="A765" s="5"/>
      <c r="B765" s="5"/>
      <c r="C765" s="271"/>
      <c r="D765" s="271"/>
      <c r="E765" s="271"/>
      <c r="F765" s="271"/>
      <c r="G765" s="271"/>
      <c r="H765" s="271"/>
      <c r="I765" s="5"/>
      <c r="J765" s="5"/>
      <c r="K765" s="193"/>
      <c r="L765" s="193"/>
      <c r="M765" s="193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</row>
    <row r="766" ht="15.75" customHeight="1">
      <c r="A766" s="5"/>
      <c r="B766" s="5"/>
      <c r="C766" s="271"/>
      <c r="D766" s="271"/>
      <c r="E766" s="271"/>
      <c r="F766" s="271"/>
      <c r="G766" s="271"/>
      <c r="H766" s="271"/>
      <c r="I766" s="5"/>
      <c r="J766" s="5"/>
      <c r="K766" s="193"/>
      <c r="L766" s="193"/>
      <c r="M766" s="193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</row>
    <row r="767" ht="15.75" customHeight="1">
      <c r="A767" s="5"/>
      <c r="B767" s="5"/>
      <c r="C767" s="271"/>
      <c r="D767" s="271"/>
      <c r="E767" s="271"/>
      <c r="F767" s="271"/>
      <c r="G767" s="271"/>
      <c r="H767" s="271"/>
      <c r="I767" s="5"/>
      <c r="J767" s="5"/>
      <c r="K767" s="193"/>
      <c r="L767" s="193"/>
      <c r="M767" s="193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</row>
    <row r="768" ht="15.75" customHeight="1">
      <c r="A768" s="5"/>
      <c r="B768" s="5"/>
      <c r="C768" s="271"/>
      <c r="D768" s="271"/>
      <c r="E768" s="271"/>
      <c r="F768" s="271"/>
      <c r="G768" s="271"/>
      <c r="H768" s="271"/>
      <c r="I768" s="5"/>
      <c r="J768" s="5"/>
      <c r="K768" s="193"/>
      <c r="L768" s="193"/>
      <c r="M768" s="193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</row>
    <row r="769" ht="15.75" customHeight="1">
      <c r="A769" s="5"/>
      <c r="B769" s="5"/>
      <c r="C769" s="271"/>
      <c r="D769" s="271"/>
      <c r="E769" s="271"/>
      <c r="F769" s="271"/>
      <c r="G769" s="271"/>
      <c r="H769" s="271"/>
      <c r="I769" s="5"/>
      <c r="J769" s="5"/>
      <c r="K769" s="193"/>
      <c r="L769" s="193"/>
      <c r="M769" s="193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</row>
    <row r="770" ht="15.75" customHeight="1">
      <c r="A770" s="5"/>
      <c r="B770" s="5"/>
      <c r="C770" s="271"/>
      <c r="D770" s="271"/>
      <c r="E770" s="271"/>
      <c r="F770" s="271"/>
      <c r="G770" s="271"/>
      <c r="H770" s="271"/>
      <c r="I770" s="5"/>
      <c r="J770" s="5"/>
      <c r="K770" s="193"/>
      <c r="L770" s="193"/>
      <c r="M770" s="193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</row>
    <row r="771" ht="15.75" customHeight="1">
      <c r="A771" s="5"/>
      <c r="B771" s="5"/>
      <c r="C771" s="271"/>
      <c r="D771" s="271"/>
      <c r="E771" s="271"/>
      <c r="F771" s="271"/>
      <c r="G771" s="271"/>
      <c r="H771" s="271"/>
      <c r="I771" s="5"/>
      <c r="J771" s="5"/>
      <c r="K771" s="193"/>
      <c r="L771" s="193"/>
      <c r="M771" s="193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</row>
    <row r="772" ht="15.75" customHeight="1">
      <c r="A772" s="5"/>
      <c r="B772" s="5"/>
      <c r="C772" s="271"/>
      <c r="D772" s="271"/>
      <c r="E772" s="271"/>
      <c r="F772" s="271"/>
      <c r="G772" s="271"/>
      <c r="H772" s="271"/>
      <c r="I772" s="5"/>
      <c r="J772" s="5"/>
      <c r="K772" s="193"/>
      <c r="L772" s="193"/>
      <c r="M772" s="193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</row>
    <row r="773" ht="15.75" customHeight="1">
      <c r="A773" s="5"/>
      <c r="B773" s="5"/>
      <c r="C773" s="271"/>
      <c r="D773" s="271"/>
      <c r="E773" s="271"/>
      <c r="F773" s="271"/>
      <c r="G773" s="271"/>
      <c r="H773" s="271"/>
      <c r="I773" s="5"/>
      <c r="J773" s="5"/>
      <c r="K773" s="193"/>
      <c r="L773" s="193"/>
      <c r="M773" s="193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</row>
    <row r="774" ht="15.75" customHeight="1">
      <c r="A774" s="5"/>
      <c r="B774" s="5"/>
      <c r="C774" s="271"/>
      <c r="D774" s="271"/>
      <c r="E774" s="271"/>
      <c r="F774" s="271"/>
      <c r="G774" s="271"/>
      <c r="H774" s="271"/>
      <c r="I774" s="5"/>
      <c r="J774" s="5"/>
      <c r="K774" s="193"/>
      <c r="L774" s="193"/>
      <c r="M774" s="193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</row>
    <row r="775" ht="15.75" customHeight="1">
      <c r="A775" s="5"/>
      <c r="B775" s="5"/>
      <c r="C775" s="271"/>
      <c r="D775" s="271"/>
      <c r="E775" s="271"/>
      <c r="F775" s="271"/>
      <c r="G775" s="271"/>
      <c r="H775" s="271"/>
      <c r="I775" s="5"/>
      <c r="J775" s="5"/>
      <c r="K775" s="193"/>
      <c r="L775" s="193"/>
      <c r="M775" s="193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</row>
    <row r="776" ht="15.75" customHeight="1">
      <c r="A776" s="5"/>
      <c r="B776" s="5"/>
      <c r="C776" s="271"/>
      <c r="D776" s="271"/>
      <c r="E776" s="271"/>
      <c r="F776" s="271"/>
      <c r="G776" s="271"/>
      <c r="H776" s="271"/>
      <c r="I776" s="5"/>
      <c r="J776" s="5"/>
      <c r="K776" s="193"/>
      <c r="L776" s="193"/>
      <c r="M776" s="193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</row>
    <row r="777" ht="15.75" customHeight="1">
      <c r="A777" s="5"/>
      <c r="B777" s="5"/>
      <c r="C777" s="271"/>
      <c r="D777" s="271"/>
      <c r="E777" s="271"/>
      <c r="F777" s="271"/>
      <c r="G777" s="271"/>
      <c r="H777" s="271"/>
      <c r="I777" s="5"/>
      <c r="J777" s="5"/>
      <c r="K777" s="193"/>
      <c r="L777" s="193"/>
      <c r="M777" s="193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</row>
    <row r="778" ht="15.75" customHeight="1">
      <c r="A778" s="5"/>
      <c r="B778" s="5"/>
      <c r="C778" s="271"/>
      <c r="D778" s="271"/>
      <c r="E778" s="271"/>
      <c r="F778" s="271"/>
      <c r="G778" s="271"/>
      <c r="H778" s="271"/>
      <c r="I778" s="5"/>
      <c r="J778" s="5"/>
      <c r="K778" s="193"/>
      <c r="L778" s="193"/>
      <c r="M778" s="193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</row>
    <row r="779" ht="15.75" customHeight="1">
      <c r="A779" s="5"/>
      <c r="B779" s="5"/>
      <c r="C779" s="271"/>
      <c r="D779" s="271"/>
      <c r="E779" s="271"/>
      <c r="F779" s="271"/>
      <c r="G779" s="271"/>
      <c r="H779" s="271"/>
      <c r="I779" s="5"/>
      <c r="J779" s="5"/>
      <c r="K779" s="193"/>
      <c r="L779" s="193"/>
      <c r="M779" s="193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</row>
    <row r="780" ht="15.75" customHeight="1">
      <c r="A780" s="5"/>
      <c r="B780" s="5"/>
      <c r="C780" s="271"/>
      <c r="D780" s="271"/>
      <c r="E780" s="271"/>
      <c r="F780" s="271"/>
      <c r="G780" s="271"/>
      <c r="H780" s="271"/>
      <c r="I780" s="5"/>
      <c r="J780" s="5"/>
      <c r="K780" s="193"/>
      <c r="L780" s="193"/>
      <c r="M780" s="193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</row>
    <row r="781" ht="15.75" customHeight="1">
      <c r="A781" s="5"/>
      <c r="B781" s="5"/>
      <c r="C781" s="271"/>
      <c r="D781" s="271"/>
      <c r="E781" s="271"/>
      <c r="F781" s="271"/>
      <c r="G781" s="271"/>
      <c r="H781" s="271"/>
      <c r="I781" s="5"/>
      <c r="J781" s="5"/>
      <c r="K781" s="193"/>
      <c r="L781" s="193"/>
      <c r="M781" s="193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</row>
    <row r="782" ht="15.75" customHeight="1">
      <c r="A782" s="5"/>
      <c r="B782" s="5"/>
      <c r="C782" s="271"/>
      <c r="D782" s="271"/>
      <c r="E782" s="271"/>
      <c r="F782" s="271"/>
      <c r="G782" s="271"/>
      <c r="H782" s="271"/>
      <c r="I782" s="5"/>
      <c r="J782" s="5"/>
      <c r="K782" s="193"/>
      <c r="L782" s="193"/>
      <c r="M782" s="193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</row>
    <row r="783" ht="15.75" customHeight="1">
      <c r="A783" s="5"/>
      <c r="B783" s="5"/>
      <c r="C783" s="271"/>
      <c r="D783" s="271"/>
      <c r="E783" s="271"/>
      <c r="F783" s="271"/>
      <c r="G783" s="271"/>
      <c r="H783" s="271"/>
      <c r="I783" s="5"/>
      <c r="J783" s="5"/>
      <c r="K783" s="193"/>
      <c r="L783" s="193"/>
      <c r="M783" s="193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</row>
    <row r="784" ht="15.75" customHeight="1">
      <c r="A784" s="5"/>
      <c r="B784" s="5"/>
      <c r="C784" s="271"/>
      <c r="D784" s="271"/>
      <c r="E784" s="271"/>
      <c r="F784" s="271"/>
      <c r="G784" s="271"/>
      <c r="H784" s="271"/>
      <c r="I784" s="5"/>
      <c r="J784" s="5"/>
      <c r="K784" s="193"/>
      <c r="L784" s="193"/>
      <c r="M784" s="193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</row>
    <row r="785" ht="15.75" customHeight="1">
      <c r="A785" s="5"/>
      <c r="B785" s="5"/>
      <c r="C785" s="271"/>
      <c r="D785" s="271"/>
      <c r="E785" s="271"/>
      <c r="F785" s="271"/>
      <c r="G785" s="271"/>
      <c r="H785" s="271"/>
      <c r="I785" s="5"/>
      <c r="J785" s="5"/>
      <c r="K785" s="193"/>
      <c r="L785" s="193"/>
      <c r="M785" s="193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</row>
    <row r="786" ht="15.75" customHeight="1">
      <c r="A786" s="5"/>
      <c r="B786" s="5"/>
      <c r="C786" s="271"/>
      <c r="D786" s="271"/>
      <c r="E786" s="271"/>
      <c r="F786" s="271"/>
      <c r="G786" s="271"/>
      <c r="H786" s="271"/>
      <c r="I786" s="5"/>
      <c r="J786" s="5"/>
      <c r="K786" s="193"/>
      <c r="L786" s="193"/>
      <c r="M786" s="193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</row>
    <row r="787" ht="15.75" customHeight="1">
      <c r="A787" s="5"/>
      <c r="B787" s="5"/>
      <c r="C787" s="271"/>
      <c r="D787" s="271"/>
      <c r="E787" s="271"/>
      <c r="F787" s="271"/>
      <c r="G787" s="271"/>
      <c r="H787" s="271"/>
      <c r="I787" s="5"/>
      <c r="J787" s="5"/>
      <c r="K787" s="193"/>
      <c r="L787" s="193"/>
      <c r="M787" s="193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</row>
    <row r="788" ht="15.75" customHeight="1">
      <c r="A788" s="5"/>
      <c r="B788" s="5"/>
      <c r="C788" s="271"/>
      <c r="D788" s="271"/>
      <c r="E788" s="271"/>
      <c r="F788" s="271"/>
      <c r="G788" s="271"/>
      <c r="H788" s="271"/>
      <c r="I788" s="5"/>
      <c r="J788" s="5"/>
      <c r="K788" s="193"/>
      <c r="L788" s="193"/>
      <c r="M788" s="193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</row>
    <row r="789" ht="15.75" customHeight="1">
      <c r="A789" s="5"/>
      <c r="B789" s="5"/>
      <c r="C789" s="271"/>
      <c r="D789" s="271"/>
      <c r="E789" s="271"/>
      <c r="F789" s="271"/>
      <c r="G789" s="271"/>
      <c r="H789" s="271"/>
      <c r="I789" s="5"/>
      <c r="J789" s="5"/>
      <c r="K789" s="193"/>
      <c r="L789" s="193"/>
      <c r="M789" s="193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</row>
    <row r="790" ht="15.75" customHeight="1">
      <c r="A790" s="5"/>
      <c r="B790" s="5"/>
      <c r="C790" s="271"/>
      <c r="D790" s="271"/>
      <c r="E790" s="271"/>
      <c r="F790" s="271"/>
      <c r="G790" s="271"/>
      <c r="H790" s="271"/>
      <c r="I790" s="5"/>
      <c r="J790" s="5"/>
      <c r="K790" s="193"/>
      <c r="L790" s="193"/>
      <c r="M790" s="193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</row>
    <row r="791" ht="15.75" customHeight="1">
      <c r="A791" s="5"/>
      <c r="B791" s="5"/>
      <c r="C791" s="271"/>
      <c r="D791" s="271"/>
      <c r="E791" s="271"/>
      <c r="F791" s="271"/>
      <c r="G791" s="271"/>
      <c r="H791" s="271"/>
      <c r="I791" s="5"/>
      <c r="J791" s="5"/>
      <c r="K791" s="193"/>
      <c r="L791" s="193"/>
      <c r="M791" s="193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</row>
    <row r="792" ht="15.75" customHeight="1">
      <c r="A792" s="5"/>
      <c r="B792" s="5"/>
      <c r="C792" s="271"/>
      <c r="D792" s="271"/>
      <c r="E792" s="271"/>
      <c r="F792" s="271"/>
      <c r="G792" s="271"/>
      <c r="H792" s="271"/>
      <c r="I792" s="5"/>
      <c r="J792" s="5"/>
      <c r="K792" s="193"/>
      <c r="L792" s="193"/>
      <c r="M792" s="193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</row>
    <row r="793" ht="15.75" customHeight="1">
      <c r="A793" s="5"/>
      <c r="B793" s="5"/>
      <c r="C793" s="271"/>
      <c r="D793" s="271"/>
      <c r="E793" s="271"/>
      <c r="F793" s="271"/>
      <c r="G793" s="271"/>
      <c r="H793" s="271"/>
      <c r="I793" s="5"/>
      <c r="J793" s="5"/>
      <c r="K793" s="193"/>
      <c r="L793" s="193"/>
      <c r="M793" s="193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</row>
    <row r="794" ht="15.75" customHeight="1">
      <c r="A794" s="5"/>
      <c r="B794" s="5"/>
      <c r="C794" s="271"/>
      <c r="D794" s="271"/>
      <c r="E794" s="271"/>
      <c r="F794" s="271"/>
      <c r="G794" s="271"/>
      <c r="H794" s="271"/>
      <c r="I794" s="5"/>
      <c r="J794" s="5"/>
      <c r="K794" s="193"/>
      <c r="L794" s="193"/>
      <c r="M794" s="193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</row>
    <row r="795" ht="15.75" customHeight="1">
      <c r="A795" s="5"/>
      <c r="B795" s="5"/>
      <c r="C795" s="271"/>
      <c r="D795" s="271"/>
      <c r="E795" s="271"/>
      <c r="F795" s="271"/>
      <c r="G795" s="271"/>
      <c r="H795" s="271"/>
      <c r="I795" s="5"/>
      <c r="J795" s="5"/>
      <c r="K795" s="193"/>
      <c r="L795" s="193"/>
      <c r="M795" s="193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</row>
    <row r="796" ht="15.75" customHeight="1">
      <c r="A796" s="5"/>
      <c r="B796" s="5"/>
      <c r="C796" s="271"/>
      <c r="D796" s="271"/>
      <c r="E796" s="271"/>
      <c r="F796" s="271"/>
      <c r="G796" s="271"/>
      <c r="H796" s="271"/>
      <c r="I796" s="5"/>
      <c r="J796" s="5"/>
      <c r="K796" s="193"/>
      <c r="L796" s="193"/>
      <c r="M796" s="193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</row>
    <row r="797" ht="15.75" customHeight="1">
      <c r="A797" s="5"/>
      <c r="B797" s="5"/>
      <c r="C797" s="271"/>
      <c r="D797" s="271"/>
      <c r="E797" s="271"/>
      <c r="F797" s="271"/>
      <c r="G797" s="271"/>
      <c r="H797" s="271"/>
      <c r="I797" s="5"/>
      <c r="J797" s="5"/>
      <c r="K797" s="193"/>
      <c r="L797" s="193"/>
      <c r="M797" s="193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</row>
    <row r="798" ht="15.75" customHeight="1">
      <c r="A798" s="5"/>
      <c r="B798" s="5"/>
      <c r="C798" s="271"/>
      <c r="D798" s="271"/>
      <c r="E798" s="271"/>
      <c r="F798" s="271"/>
      <c r="G798" s="271"/>
      <c r="H798" s="271"/>
      <c r="I798" s="5"/>
      <c r="J798" s="5"/>
      <c r="K798" s="193"/>
      <c r="L798" s="193"/>
      <c r="M798" s="193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</row>
    <row r="799" ht="15.75" customHeight="1">
      <c r="A799" s="5"/>
      <c r="B799" s="5"/>
      <c r="C799" s="271"/>
      <c r="D799" s="271"/>
      <c r="E799" s="271"/>
      <c r="F799" s="271"/>
      <c r="G799" s="271"/>
      <c r="H799" s="271"/>
      <c r="I799" s="5"/>
      <c r="J799" s="5"/>
      <c r="K799" s="193"/>
      <c r="L799" s="193"/>
      <c r="M799" s="193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</row>
    <row r="800" ht="15.75" customHeight="1">
      <c r="A800" s="5"/>
      <c r="B800" s="5"/>
      <c r="C800" s="271"/>
      <c r="D800" s="271"/>
      <c r="E800" s="271"/>
      <c r="F800" s="271"/>
      <c r="G800" s="271"/>
      <c r="H800" s="271"/>
      <c r="I800" s="5"/>
      <c r="J800" s="5"/>
      <c r="K800" s="193"/>
      <c r="L800" s="193"/>
      <c r="M800" s="193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</row>
    <row r="801" ht="15.75" customHeight="1">
      <c r="A801" s="5"/>
      <c r="B801" s="5"/>
      <c r="C801" s="271"/>
      <c r="D801" s="271"/>
      <c r="E801" s="271"/>
      <c r="F801" s="271"/>
      <c r="G801" s="271"/>
      <c r="H801" s="271"/>
      <c r="I801" s="5"/>
      <c r="J801" s="5"/>
      <c r="K801" s="193"/>
      <c r="L801" s="193"/>
      <c r="M801" s="193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</row>
    <row r="802" ht="15.75" customHeight="1">
      <c r="A802" s="5"/>
      <c r="B802" s="5"/>
      <c r="C802" s="271"/>
      <c r="D802" s="271"/>
      <c r="E802" s="271"/>
      <c r="F802" s="271"/>
      <c r="G802" s="271"/>
      <c r="H802" s="271"/>
      <c r="I802" s="5"/>
      <c r="J802" s="5"/>
      <c r="K802" s="193"/>
      <c r="L802" s="193"/>
      <c r="M802" s="193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</row>
    <row r="803" ht="15.75" customHeight="1">
      <c r="A803" s="5"/>
      <c r="B803" s="5"/>
      <c r="C803" s="271"/>
      <c r="D803" s="271"/>
      <c r="E803" s="271"/>
      <c r="F803" s="271"/>
      <c r="G803" s="271"/>
      <c r="H803" s="271"/>
      <c r="I803" s="5"/>
      <c r="J803" s="5"/>
      <c r="K803" s="193"/>
      <c r="L803" s="193"/>
      <c r="M803" s="193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</row>
    <row r="804" ht="15.75" customHeight="1">
      <c r="A804" s="5"/>
      <c r="B804" s="5"/>
      <c r="C804" s="271"/>
      <c r="D804" s="271"/>
      <c r="E804" s="271"/>
      <c r="F804" s="271"/>
      <c r="G804" s="271"/>
      <c r="H804" s="271"/>
      <c r="I804" s="5"/>
      <c r="J804" s="5"/>
      <c r="K804" s="193"/>
      <c r="L804" s="193"/>
      <c r="M804" s="193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</row>
    <row r="805" ht="15.75" customHeight="1">
      <c r="A805" s="5"/>
      <c r="B805" s="5"/>
      <c r="C805" s="271"/>
      <c r="D805" s="271"/>
      <c r="E805" s="271"/>
      <c r="F805" s="271"/>
      <c r="G805" s="271"/>
      <c r="H805" s="271"/>
      <c r="I805" s="5"/>
      <c r="J805" s="5"/>
      <c r="K805" s="193"/>
      <c r="L805" s="193"/>
      <c r="M805" s="193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</row>
    <row r="806" ht="15.75" customHeight="1">
      <c r="A806" s="5"/>
      <c r="B806" s="5"/>
      <c r="C806" s="271"/>
      <c r="D806" s="271"/>
      <c r="E806" s="271"/>
      <c r="F806" s="271"/>
      <c r="G806" s="271"/>
      <c r="H806" s="271"/>
      <c r="I806" s="5"/>
      <c r="J806" s="5"/>
      <c r="K806" s="193"/>
      <c r="L806" s="193"/>
      <c r="M806" s="193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</row>
    <row r="807" ht="15.75" customHeight="1">
      <c r="A807" s="5"/>
      <c r="B807" s="5"/>
      <c r="C807" s="271"/>
      <c r="D807" s="271"/>
      <c r="E807" s="271"/>
      <c r="F807" s="271"/>
      <c r="G807" s="271"/>
      <c r="H807" s="271"/>
      <c r="I807" s="5"/>
      <c r="J807" s="5"/>
      <c r="K807" s="193"/>
      <c r="L807" s="193"/>
      <c r="M807" s="193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</row>
    <row r="808" ht="15.75" customHeight="1">
      <c r="A808" s="5"/>
      <c r="B808" s="5"/>
      <c r="C808" s="271"/>
      <c r="D808" s="271"/>
      <c r="E808" s="271"/>
      <c r="F808" s="271"/>
      <c r="G808" s="271"/>
      <c r="H808" s="271"/>
      <c r="I808" s="5"/>
      <c r="J808" s="5"/>
      <c r="K808" s="193"/>
      <c r="L808" s="193"/>
      <c r="M808" s="193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</row>
    <row r="809" ht="15.75" customHeight="1">
      <c r="A809" s="5"/>
      <c r="B809" s="5"/>
      <c r="C809" s="271"/>
      <c r="D809" s="271"/>
      <c r="E809" s="271"/>
      <c r="F809" s="271"/>
      <c r="G809" s="271"/>
      <c r="H809" s="271"/>
      <c r="I809" s="5"/>
      <c r="J809" s="5"/>
      <c r="K809" s="193"/>
      <c r="L809" s="193"/>
      <c r="M809" s="193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</row>
    <row r="810" ht="15.75" customHeight="1">
      <c r="A810" s="5"/>
      <c r="B810" s="5"/>
      <c r="C810" s="271"/>
      <c r="D810" s="271"/>
      <c r="E810" s="271"/>
      <c r="F810" s="271"/>
      <c r="G810" s="271"/>
      <c r="H810" s="271"/>
      <c r="I810" s="5"/>
      <c r="J810" s="5"/>
      <c r="K810" s="193"/>
      <c r="L810" s="193"/>
      <c r="M810" s="193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</row>
    <row r="811" ht="15.75" customHeight="1">
      <c r="A811" s="5"/>
      <c r="B811" s="5"/>
      <c r="C811" s="271"/>
      <c r="D811" s="271"/>
      <c r="E811" s="271"/>
      <c r="F811" s="271"/>
      <c r="G811" s="271"/>
      <c r="H811" s="271"/>
      <c r="I811" s="5"/>
      <c r="J811" s="5"/>
      <c r="K811" s="193"/>
      <c r="L811" s="193"/>
      <c r="M811" s="193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</row>
    <row r="812" ht="15.75" customHeight="1">
      <c r="A812" s="5"/>
      <c r="B812" s="5"/>
      <c r="C812" s="271"/>
      <c r="D812" s="271"/>
      <c r="E812" s="271"/>
      <c r="F812" s="271"/>
      <c r="G812" s="271"/>
      <c r="H812" s="271"/>
      <c r="I812" s="5"/>
      <c r="J812" s="5"/>
      <c r="K812" s="193"/>
      <c r="L812" s="193"/>
      <c r="M812" s="193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</row>
    <row r="813" ht="15.75" customHeight="1">
      <c r="A813" s="5"/>
      <c r="B813" s="5"/>
      <c r="C813" s="271"/>
      <c r="D813" s="271"/>
      <c r="E813" s="271"/>
      <c r="F813" s="271"/>
      <c r="G813" s="271"/>
      <c r="H813" s="271"/>
      <c r="I813" s="5"/>
      <c r="J813" s="5"/>
      <c r="K813" s="193"/>
      <c r="L813" s="193"/>
      <c r="M813" s="193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</row>
    <row r="814" ht="15.75" customHeight="1">
      <c r="A814" s="5"/>
      <c r="B814" s="5"/>
      <c r="C814" s="271"/>
      <c r="D814" s="271"/>
      <c r="E814" s="271"/>
      <c r="F814" s="271"/>
      <c r="G814" s="271"/>
      <c r="H814" s="271"/>
      <c r="I814" s="5"/>
      <c r="J814" s="5"/>
      <c r="K814" s="193"/>
      <c r="L814" s="193"/>
      <c r="M814" s="193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</row>
    <row r="815" ht="15.75" customHeight="1">
      <c r="A815" s="5"/>
      <c r="B815" s="5"/>
      <c r="C815" s="271"/>
      <c r="D815" s="271"/>
      <c r="E815" s="271"/>
      <c r="F815" s="271"/>
      <c r="G815" s="271"/>
      <c r="H815" s="271"/>
      <c r="I815" s="5"/>
      <c r="J815" s="5"/>
      <c r="K815" s="193"/>
      <c r="L815" s="193"/>
      <c r="M815" s="193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</row>
    <row r="816" ht="15.75" customHeight="1">
      <c r="A816" s="5"/>
      <c r="B816" s="5"/>
      <c r="C816" s="271"/>
      <c r="D816" s="271"/>
      <c r="E816" s="271"/>
      <c r="F816" s="271"/>
      <c r="G816" s="271"/>
      <c r="H816" s="271"/>
      <c r="I816" s="5"/>
      <c r="J816" s="5"/>
      <c r="K816" s="193"/>
      <c r="L816" s="193"/>
      <c r="M816" s="193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</row>
    <row r="817" ht="15.75" customHeight="1">
      <c r="A817" s="5"/>
      <c r="B817" s="5"/>
      <c r="C817" s="271"/>
      <c r="D817" s="271"/>
      <c r="E817" s="271"/>
      <c r="F817" s="271"/>
      <c r="G817" s="271"/>
      <c r="H817" s="271"/>
      <c r="I817" s="5"/>
      <c r="J817" s="5"/>
      <c r="K817" s="193"/>
      <c r="L817" s="193"/>
      <c r="M817" s="193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</row>
    <row r="818" ht="15.75" customHeight="1">
      <c r="A818" s="5"/>
      <c r="B818" s="5"/>
      <c r="C818" s="271"/>
      <c r="D818" s="271"/>
      <c r="E818" s="271"/>
      <c r="F818" s="271"/>
      <c r="G818" s="271"/>
      <c r="H818" s="271"/>
      <c r="I818" s="5"/>
      <c r="J818" s="5"/>
      <c r="K818" s="193"/>
      <c r="L818" s="193"/>
      <c r="M818" s="193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</row>
    <row r="819" ht="15.75" customHeight="1">
      <c r="A819" s="5"/>
      <c r="B819" s="5"/>
      <c r="C819" s="271"/>
      <c r="D819" s="271"/>
      <c r="E819" s="271"/>
      <c r="F819" s="271"/>
      <c r="G819" s="271"/>
      <c r="H819" s="271"/>
      <c r="I819" s="5"/>
      <c r="J819" s="5"/>
      <c r="K819" s="193"/>
      <c r="L819" s="193"/>
      <c r="M819" s="193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</row>
    <row r="820" ht="15.75" customHeight="1">
      <c r="A820" s="5"/>
      <c r="B820" s="5"/>
      <c r="C820" s="271"/>
      <c r="D820" s="271"/>
      <c r="E820" s="271"/>
      <c r="F820" s="271"/>
      <c r="G820" s="271"/>
      <c r="H820" s="271"/>
      <c r="I820" s="5"/>
      <c r="J820" s="5"/>
      <c r="K820" s="193"/>
      <c r="L820" s="193"/>
      <c r="M820" s="193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</row>
    <row r="821" ht="15.75" customHeight="1">
      <c r="A821" s="5"/>
      <c r="B821" s="5"/>
      <c r="C821" s="271"/>
      <c r="D821" s="271"/>
      <c r="E821" s="271"/>
      <c r="F821" s="271"/>
      <c r="G821" s="271"/>
      <c r="H821" s="271"/>
      <c r="I821" s="5"/>
      <c r="J821" s="5"/>
      <c r="K821" s="193"/>
      <c r="L821" s="193"/>
      <c r="M821" s="193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</row>
    <row r="822" ht="15.75" customHeight="1">
      <c r="A822" s="5"/>
      <c r="B822" s="5"/>
      <c r="C822" s="271"/>
      <c r="D822" s="271"/>
      <c r="E822" s="271"/>
      <c r="F822" s="271"/>
      <c r="G822" s="271"/>
      <c r="H822" s="271"/>
      <c r="I822" s="5"/>
      <c r="J822" s="5"/>
      <c r="K822" s="193"/>
      <c r="L822" s="193"/>
      <c r="M822" s="193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</row>
    <row r="823" ht="15.75" customHeight="1">
      <c r="A823" s="5"/>
      <c r="B823" s="5"/>
      <c r="C823" s="271"/>
      <c r="D823" s="271"/>
      <c r="E823" s="271"/>
      <c r="F823" s="271"/>
      <c r="G823" s="271"/>
      <c r="H823" s="271"/>
      <c r="I823" s="5"/>
      <c r="J823" s="5"/>
      <c r="K823" s="193"/>
      <c r="L823" s="193"/>
      <c r="M823" s="193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</row>
    <row r="824" ht="15.75" customHeight="1">
      <c r="A824" s="5"/>
      <c r="B824" s="5"/>
      <c r="C824" s="271"/>
      <c r="D824" s="271"/>
      <c r="E824" s="271"/>
      <c r="F824" s="271"/>
      <c r="G824" s="271"/>
      <c r="H824" s="271"/>
      <c r="I824" s="5"/>
      <c r="J824" s="5"/>
      <c r="K824" s="193"/>
      <c r="L824" s="193"/>
      <c r="M824" s="193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</row>
    <row r="825" ht="15.75" customHeight="1">
      <c r="A825" s="5"/>
      <c r="B825" s="5"/>
      <c r="C825" s="271"/>
      <c r="D825" s="271"/>
      <c r="E825" s="271"/>
      <c r="F825" s="271"/>
      <c r="G825" s="271"/>
      <c r="H825" s="271"/>
      <c r="I825" s="5"/>
      <c r="J825" s="5"/>
      <c r="K825" s="193"/>
      <c r="L825" s="193"/>
      <c r="M825" s="193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</row>
    <row r="826" ht="15.75" customHeight="1">
      <c r="A826" s="5"/>
      <c r="B826" s="5"/>
      <c r="C826" s="271"/>
      <c r="D826" s="271"/>
      <c r="E826" s="271"/>
      <c r="F826" s="271"/>
      <c r="G826" s="271"/>
      <c r="H826" s="271"/>
      <c r="I826" s="5"/>
      <c r="J826" s="5"/>
      <c r="K826" s="193"/>
      <c r="L826" s="193"/>
      <c r="M826" s="193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</row>
    <row r="827" ht="15.75" customHeight="1">
      <c r="A827" s="5"/>
      <c r="B827" s="5"/>
      <c r="C827" s="271"/>
      <c r="D827" s="271"/>
      <c r="E827" s="271"/>
      <c r="F827" s="271"/>
      <c r="G827" s="271"/>
      <c r="H827" s="271"/>
      <c r="I827" s="5"/>
      <c r="J827" s="5"/>
      <c r="K827" s="193"/>
      <c r="L827" s="193"/>
      <c r="M827" s="193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</row>
    <row r="828" ht="15.75" customHeight="1">
      <c r="A828" s="5"/>
      <c r="B828" s="5"/>
      <c r="C828" s="271"/>
      <c r="D828" s="271"/>
      <c r="E828" s="271"/>
      <c r="F828" s="271"/>
      <c r="G828" s="271"/>
      <c r="H828" s="271"/>
      <c r="I828" s="5"/>
      <c r="J828" s="5"/>
      <c r="K828" s="193"/>
      <c r="L828" s="193"/>
      <c r="M828" s="193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</row>
    <row r="829" ht="15.75" customHeight="1">
      <c r="A829" s="5"/>
      <c r="B829" s="5"/>
      <c r="C829" s="271"/>
      <c r="D829" s="271"/>
      <c r="E829" s="271"/>
      <c r="F829" s="271"/>
      <c r="G829" s="271"/>
      <c r="H829" s="271"/>
      <c r="I829" s="5"/>
      <c r="J829" s="5"/>
      <c r="K829" s="193"/>
      <c r="L829" s="193"/>
      <c r="M829" s="193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</row>
    <row r="830" ht="15.75" customHeight="1">
      <c r="A830" s="5"/>
      <c r="B830" s="5"/>
      <c r="C830" s="271"/>
      <c r="D830" s="271"/>
      <c r="E830" s="271"/>
      <c r="F830" s="271"/>
      <c r="G830" s="271"/>
      <c r="H830" s="271"/>
      <c r="I830" s="5"/>
      <c r="J830" s="5"/>
      <c r="K830" s="193"/>
      <c r="L830" s="193"/>
      <c r="M830" s="193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</row>
    <row r="831" ht="15.75" customHeight="1">
      <c r="A831" s="5"/>
      <c r="B831" s="5"/>
      <c r="C831" s="271"/>
      <c r="D831" s="271"/>
      <c r="E831" s="271"/>
      <c r="F831" s="271"/>
      <c r="G831" s="271"/>
      <c r="H831" s="271"/>
      <c r="I831" s="5"/>
      <c r="J831" s="5"/>
      <c r="K831" s="193"/>
      <c r="L831" s="193"/>
      <c r="M831" s="193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</row>
    <row r="832" ht="15.75" customHeight="1">
      <c r="A832" s="5"/>
      <c r="B832" s="5"/>
      <c r="C832" s="271"/>
      <c r="D832" s="271"/>
      <c r="E832" s="271"/>
      <c r="F832" s="271"/>
      <c r="G832" s="271"/>
      <c r="H832" s="271"/>
      <c r="I832" s="5"/>
      <c r="J832" s="5"/>
      <c r="K832" s="193"/>
      <c r="L832" s="193"/>
      <c r="M832" s="193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</row>
    <row r="833" ht="15.75" customHeight="1">
      <c r="A833" s="5"/>
      <c r="B833" s="5"/>
      <c r="C833" s="271"/>
      <c r="D833" s="271"/>
      <c r="E833" s="271"/>
      <c r="F833" s="271"/>
      <c r="G833" s="271"/>
      <c r="H833" s="271"/>
      <c r="I833" s="5"/>
      <c r="J833" s="5"/>
      <c r="K833" s="193"/>
      <c r="L833" s="193"/>
      <c r="M833" s="193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</row>
    <row r="834" ht="15.75" customHeight="1">
      <c r="A834" s="5"/>
      <c r="B834" s="5"/>
      <c r="C834" s="271"/>
      <c r="D834" s="271"/>
      <c r="E834" s="271"/>
      <c r="F834" s="271"/>
      <c r="G834" s="271"/>
      <c r="H834" s="271"/>
      <c r="I834" s="5"/>
      <c r="J834" s="5"/>
      <c r="K834" s="193"/>
      <c r="L834" s="193"/>
      <c r="M834" s="193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</row>
    <row r="835" ht="15.75" customHeight="1">
      <c r="A835" s="5"/>
      <c r="B835" s="5"/>
      <c r="C835" s="271"/>
      <c r="D835" s="271"/>
      <c r="E835" s="271"/>
      <c r="F835" s="271"/>
      <c r="G835" s="271"/>
      <c r="H835" s="271"/>
      <c r="I835" s="5"/>
      <c r="J835" s="5"/>
      <c r="K835" s="193"/>
      <c r="L835" s="193"/>
      <c r="M835" s="193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</row>
    <row r="836" ht="15.75" customHeight="1">
      <c r="A836" s="5"/>
      <c r="B836" s="5"/>
      <c r="C836" s="271"/>
      <c r="D836" s="271"/>
      <c r="E836" s="271"/>
      <c r="F836" s="271"/>
      <c r="G836" s="271"/>
      <c r="H836" s="271"/>
      <c r="I836" s="5"/>
      <c r="J836" s="5"/>
      <c r="K836" s="193"/>
      <c r="L836" s="193"/>
      <c r="M836" s="193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</row>
    <row r="837" ht="15.75" customHeight="1">
      <c r="A837" s="5"/>
      <c r="B837" s="5"/>
      <c r="C837" s="271"/>
      <c r="D837" s="271"/>
      <c r="E837" s="271"/>
      <c r="F837" s="271"/>
      <c r="G837" s="271"/>
      <c r="H837" s="271"/>
      <c r="I837" s="5"/>
      <c r="J837" s="5"/>
      <c r="K837" s="193"/>
      <c r="L837" s="193"/>
      <c r="M837" s="193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</row>
    <row r="838" ht="15.75" customHeight="1">
      <c r="A838" s="5"/>
      <c r="B838" s="5"/>
      <c r="C838" s="271"/>
      <c r="D838" s="271"/>
      <c r="E838" s="271"/>
      <c r="F838" s="271"/>
      <c r="G838" s="271"/>
      <c r="H838" s="271"/>
      <c r="I838" s="5"/>
      <c r="J838" s="5"/>
      <c r="K838" s="193"/>
      <c r="L838" s="193"/>
      <c r="M838" s="193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</row>
    <row r="839" ht="15.75" customHeight="1">
      <c r="A839" s="5"/>
      <c r="B839" s="5"/>
      <c r="C839" s="271"/>
      <c r="D839" s="271"/>
      <c r="E839" s="271"/>
      <c r="F839" s="271"/>
      <c r="G839" s="271"/>
      <c r="H839" s="271"/>
      <c r="I839" s="5"/>
      <c r="J839" s="5"/>
      <c r="K839" s="193"/>
      <c r="L839" s="193"/>
      <c r="M839" s="193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</row>
    <row r="840" ht="15.75" customHeight="1">
      <c r="A840" s="5"/>
      <c r="B840" s="5"/>
      <c r="C840" s="271"/>
      <c r="D840" s="271"/>
      <c r="E840" s="271"/>
      <c r="F840" s="271"/>
      <c r="G840" s="271"/>
      <c r="H840" s="271"/>
      <c r="I840" s="5"/>
      <c r="J840" s="5"/>
      <c r="K840" s="193"/>
      <c r="L840" s="193"/>
      <c r="M840" s="193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</row>
    <row r="841" ht="15.75" customHeight="1">
      <c r="A841" s="5"/>
      <c r="B841" s="5"/>
      <c r="C841" s="271"/>
      <c r="D841" s="271"/>
      <c r="E841" s="271"/>
      <c r="F841" s="271"/>
      <c r="G841" s="271"/>
      <c r="H841" s="271"/>
      <c r="I841" s="5"/>
      <c r="J841" s="5"/>
      <c r="K841" s="193"/>
      <c r="L841" s="193"/>
      <c r="M841" s="193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</row>
    <row r="842" ht="15.75" customHeight="1">
      <c r="A842" s="5"/>
      <c r="B842" s="5"/>
      <c r="C842" s="271"/>
      <c r="D842" s="271"/>
      <c r="E842" s="271"/>
      <c r="F842" s="271"/>
      <c r="G842" s="271"/>
      <c r="H842" s="271"/>
      <c r="I842" s="5"/>
      <c r="J842" s="5"/>
      <c r="K842" s="193"/>
      <c r="L842" s="193"/>
      <c r="M842" s="193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</row>
    <row r="843" ht="15.75" customHeight="1">
      <c r="A843" s="5"/>
      <c r="B843" s="5"/>
      <c r="C843" s="271"/>
      <c r="D843" s="271"/>
      <c r="E843" s="271"/>
      <c r="F843" s="271"/>
      <c r="G843" s="271"/>
      <c r="H843" s="271"/>
      <c r="I843" s="5"/>
      <c r="J843" s="5"/>
      <c r="K843" s="193"/>
      <c r="L843" s="193"/>
      <c r="M843" s="193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</row>
    <row r="844" ht="15.75" customHeight="1">
      <c r="A844" s="5"/>
      <c r="B844" s="5"/>
      <c r="C844" s="271"/>
      <c r="D844" s="271"/>
      <c r="E844" s="271"/>
      <c r="F844" s="271"/>
      <c r="G844" s="271"/>
      <c r="H844" s="271"/>
      <c r="I844" s="5"/>
      <c r="J844" s="5"/>
      <c r="K844" s="193"/>
      <c r="L844" s="193"/>
      <c r="M844" s="193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</row>
    <row r="845" ht="15.75" customHeight="1">
      <c r="A845" s="5"/>
      <c r="B845" s="5"/>
      <c r="C845" s="271"/>
      <c r="D845" s="271"/>
      <c r="E845" s="271"/>
      <c r="F845" s="271"/>
      <c r="G845" s="271"/>
      <c r="H845" s="271"/>
      <c r="I845" s="5"/>
      <c r="J845" s="5"/>
      <c r="K845" s="193"/>
      <c r="L845" s="193"/>
      <c r="M845" s="193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</row>
    <row r="846" ht="15.75" customHeight="1">
      <c r="A846" s="5"/>
      <c r="B846" s="5"/>
      <c r="C846" s="271"/>
      <c r="D846" s="271"/>
      <c r="E846" s="271"/>
      <c r="F846" s="271"/>
      <c r="G846" s="271"/>
      <c r="H846" s="271"/>
      <c r="I846" s="5"/>
      <c r="J846" s="5"/>
      <c r="K846" s="193"/>
      <c r="L846" s="193"/>
      <c r="M846" s="193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</row>
    <row r="847" ht="15.75" customHeight="1">
      <c r="A847" s="5"/>
      <c r="B847" s="5"/>
      <c r="C847" s="271"/>
      <c r="D847" s="271"/>
      <c r="E847" s="271"/>
      <c r="F847" s="271"/>
      <c r="G847" s="271"/>
      <c r="H847" s="271"/>
      <c r="I847" s="5"/>
      <c r="J847" s="5"/>
      <c r="K847" s="193"/>
      <c r="L847" s="193"/>
      <c r="M847" s="193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</row>
    <row r="848" ht="15.75" customHeight="1">
      <c r="A848" s="5"/>
      <c r="B848" s="5"/>
      <c r="C848" s="271"/>
      <c r="D848" s="271"/>
      <c r="E848" s="271"/>
      <c r="F848" s="271"/>
      <c r="G848" s="271"/>
      <c r="H848" s="271"/>
      <c r="I848" s="5"/>
      <c r="J848" s="5"/>
      <c r="K848" s="193"/>
      <c r="L848" s="193"/>
      <c r="M848" s="193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</row>
    <row r="849" ht="15.75" customHeight="1">
      <c r="A849" s="5"/>
      <c r="B849" s="5"/>
      <c r="C849" s="271"/>
      <c r="D849" s="271"/>
      <c r="E849" s="271"/>
      <c r="F849" s="271"/>
      <c r="G849" s="271"/>
      <c r="H849" s="271"/>
      <c r="I849" s="5"/>
      <c r="J849" s="5"/>
      <c r="K849" s="193"/>
      <c r="L849" s="193"/>
      <c r="M849" s="193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</row>
    <row r="850" ht="15.75" customHeight="1">
      <c r="A850" s="5"/>
      <c r="B850" s="5"/>
      <c r="C850" s="271"/>
      <c r="D850" s="271"/>
      <c r="E850" s="271"/>
      <c r="F850" s="271"/>
      <c r="G850" s="271"/>
      <c r="H850" s="271"/>
      <c r="I850" s="5"/>
      <c r="J850" s="5"/>
      <c r="K850" s="193"/>
      <c r="L850" s="193"/>
      <c r="M850" s="193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</row>
    <row r="851" ht="15.75" customHeight="1">
      <c r="A851" s="5"/>
      <c r="B851" s="5"/>
      <c r="C851" s="271"/>
      <c r="D851" s="271"/>
      <c r="E851" s="271"/>
      <c r="F851" s="271"/>
      <c r="G851" s="271"/>
      <c r="H851" s="271"/>
      <c r="I851" s="5"/>
      <c r="J851" s="5"/>
      <c r="K851" s="193"/>
      <c r="L851" s="193"/>
      <c r="M851" s="193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</row>
    <row r="852" ht="15.75" customHeight="1">
      <c r="A852" s="5"/>
      <c r="B852" s="5"/>
      <c r="C852" s="271"/>
      <c r="D852" s="271"/>
      <c r="E852" s="271"/>
      <c r="F852" s="271"/>
      <c r="G852" s="271"/>
      <c r="H852" s="271"/>
      <c r="I852" s="5"/>
      <c r="J852" s="5"/>
      <c r="K852" s="193"/>
      <c r="L852" s="193"/>
      <c r="M852" s="193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</row>
    <row r="853" ht="15.75" customHeight="1">
      <c r="A853" s="5"/>
      <c r="B853" s="5"/>
      <c r="C853" s="271"/>
      <c r="D853" s="271"/>
      <c r="E853" s="271"/>
      <c r="F853" s="271"/>
      <c r="G853" s="271"/>
      <c r="H853" s="271"/>
      <c r="I853" s="5"/>
      <c r="J853" s="5"/>
      <c r="K853" s="193"/>
      <c r="L853" s="193"/>
      <c r="M853" s="193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</row>
    <row r="854" ht="15.75" customHeight="1">
      <c r="A854" s="5"/>
      <c r="B854" s="5"/>
      <c r="C854" s="271"/>
      <c r="D854" s="271"/>
      <c r="E854" s="271"/>
      <c r="F854" s="271"/>
      <c r="G854" s="271"/>
      <c r="H854" s="271"/>
      <c r="I854" s="5"/>
      <c r="J854" s="5"/>
      <c r="K854" s="193"/>
      <c r="L854" s="193"/>
      <c r="M854" s="193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</row>
    <row r="855" ht="15.75" customHeight="1">
      <c r="A855" s="5"/>
      <c r="B855" s="5"/>
      <c r="C855" s="271"/>
      <c r="D855" s="271"/>
      <c r="E855" s="271"/>
      <c r="F855" s="271"/>
      <c r="G855" s="271"/>
      <c r="H855" s="271"/>
      <c r="I855" s="5"/>
      <c r="J855" s="5"/>
      <c r="K855" s="193"/>
      <c r="L855" s="193"/>
      <c r="M855" s="193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</row>
    <row r="856" ht="15.75" customHeight="1">
      <c r="A856" s="5"/>
      <c r="B856" s="5"/>
      <c r="C856" s="271"/>
      <c r="D856" s="271"/>
      <c r="E856" s="271"/>
      <c r="F856" s="271"/>
      <c r="G856" s="271"/>
      <c r="H856" s="271"/>
      <c r="I856" s="5"/>
      <c r="J856" s="5"/>
      <c r="K856" s="193"/>
      <c r="L856" s="193"/>
      <c r="M856" s="193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</row>
    <row r="857" ht="15.75" customHeight="1">
      <c r="A857" s="5"/>
      <c r="B857" s="5"/>
      <c r="C857" s="271"/>
      <c r="D857" s="271"/>
      <c r="E857" s="271"/>
      <c r="F857" s="271"/>
      <c r="G857" s="271"/>
      <c r="H857" s="271"/>
      <c r="I857" s="5"/>
      <c r="J857" s="5"/>
      <c r="K857" s="193"/>
      <c r="L857" s="193"/>
      <c r="M857" s="193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</row>
    <row r="858" ht="15.75" customHeight="1">
      <c r="A858" s="5"/>
      <c r="B858" s="5"/>
      <c r="C858" s="271"/>
      <c r="D858" s="271"/>
      <c r="E858" s="271"/>
      <c r="F858" s="271"/>
      <c r="G858" s="271"/>
      <c r="H858" s="271"/>
      <c r="I858" s="5"/>
      <c r="J858" s="5"/>
      <c r="K858" s="193"/>
      <c r="L858" s="193"/>
      <c r="M858" s="193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</row>
    <row r="859" ht="15.75" customHeight="1">
      <c r="A859" s="5"/>
      <c r="B859" s="5"/>
      <c r="C859" s="271"/>
      <c r="D859" s="271"/>
      <c r="E859" s="271"/>
      <c r="F859" s="271"/>
      <c r="G859" s="271"/>
      <c r="H859" s="271"/>
      <c r="I859" s="5"/>
      <c r="J859" s="5"/>
      <c r="K859" s="193"/>
      <c r="L859" s="193"/>
      <c r="M859" s="193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</row>
    <row r="860" ht="15.75" customHeight="1">
      <c r="A860" s="5"/>
      <c r="B860" s="5"/>
      <c r="C860" s="271"/>
      <c r="D860" s="271"/>
      <c r="E860" s="271"/>
      <c r="F860" s="271"/>
      <c r="G860" s="271"/>
      <c r="H860" s="271"/>
      <c r="I860" s="5"/>
      <c r="J860" s="5"/>
      <c r="K860" s="193"/>
      <c r="L860" s="193"/>
      <c r="M860" s="193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</row>
    <row r="861" ht="15.75" customHeight="1">
      <c r="A861" s="5"/>
      <c r="B861" s="5"/>
      <c r="C861" s="271"/>
      <c r="D861" s="271"/>
      <c r="E861" s="271"/>
      <c r="F861" s="271"/>
      <c r="G861" s="271"/>
      <c r="H861" s="271"/>
      <c r="I861" s="5"/>
      <c r="J861" s="5"/>
      <c r="K861" s="193"/>
      <c r="L861" s="193"/>
      <c r="M861" s="193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</row>
    <row r="862" ht="15.75" customHeight="1">
      <c r="A862" s="5"/>
      <c r="B862" s="5"/>
      <c r="C862" s="271"/>
      <c r="D862" s="271"/>
      <c r="E862" s="271"/>
      <c r="F862" s="271"/>
      <c r="G862" s="271"/>
      <c r="H862" s="271"/>
      <c r="I862" s="5"/>
      <c r="J862" s="5"/>
      <c r="K862" s="193"/>
      <c r="L862" s="193"/>
      <c r="M862" s="193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</row>
    <row r="863" ht="15.75" customHeight="1">
      <c r="A863" s="5"/>
      <c r="B863" s="5"/>
      <c r="C863" s="271"/>
      <c r="D863" s="271"/>
      <c r="E863" s="271"/>
      <c r="F863" s="271"/>
      <c r="G863" s="271"/>
      <c r="H863" s="271"/>
      <c r="I863" s="5"/>
      <c r="J863" s="5"/>
      <c r="K863" s="193"/>
      <c r="L863" s="193"/>
      <c r="M863" s="193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</row>
    <row r="864" ht="15.75" customHeight="1">
      <c r="A864" s="5"/>
      <c r="B864" s="5"/>
      <c r="C864" s="271"/>
      <c r="D864" s="271"/>
      <c r="E864" s="271"/>
      <c r="F864" s="271"/>
      <c r="G864" s="271"/>
      <c r="H864" s="271"/>
      <c r="I864" s="5"/>
      <c r="J864" s="5"/>
      <c r="K864" s="193"/>
      <c r="L864" s="193"/>
      <c r="M864" s="193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</row>
    <row r="865" ht="15.75" customHeight="1">
      <c r="A865" s="5"/>
      <c r="B865" s="5"/>
      <c r="C865" s="271"/>
      <c r="D865" s="271"/>
      <c r="E865" s="271"/>
      <c r="F865" s="271"/>
      <c r="G865" s="271"/>
      <c r="H865" s="271"/>
      <c r="I865" s="5"/>
      <c r="J865" s="5"/>
      <c r="K865" s="193"/>
      <c r="L865" s="193"/>
      <c r="M865" s="193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</row>
    <row r="866" ht="15.75" customHeight="1">
      <c r="A866" s="5"/>
      <c r="B866" s="5"/>
      <c r="C866" s="271"/>
      <c r="D866" s="271"/>
      <c r="E866" s="271"/>
      <c r="F866" s="271"/>
      <c r="G866" s="271"/>
      <c r="H866" s="271"/>
      <c r="I866" s="5"/>
      <c r="J866" s="5"/>
      <c r="K866" s="193"/>
      <c r="L866" s="193"/>
      <c r="M866" s="193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</row>
    <row r="867" ht="15.75" customHeight="1">
      <c r="A867" s="5"/>
      <c r="B867" s="5"/>
      <c r="C867" s="271"/>
      <c r="D867" s="271"/>
      <c r="E867" s="271"/>
      <c r="F867" s="271"/>
      <c r="G867" s="271"/>
      <c r="H867" s="271"/>
      <c r="I867" s="5"/>
      <c r="J867" s="5"/>
      <c r="K867" s="193"/>
      <c r="L867" s="193"/>
      <c r="M867" s="193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</row>
    <row r="868" ht="15.75" customHeight="1">
      <c r="A868" s="5"/>
      <c r="B868" s="5"/>
      <c r="C868" s="271"/>
      <c r="D868" s="271"/>
      <c r="E868" s="271"/>
      <c r="F868" s="271"/>
      <c r="G868" s="271"/>
      <c r="H868" s="271"/>
      <c r="I868" s="5"/>
      <c r="J868" s="5"/>
      <c r="K868" s="193"/>
      <c r="L868" s="193"/>
      <c r="M868" s="193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</row>
    <row r="869" ht="15.75" customHeight="1">
      <c r="A869" s="5"/>
      <c r="B869" s="5"/>
      <c r="C869" s="271"/>
      <c r="D869" s="271"/>
      <c r="E869" s="271"/>
      <c r="F869" s="271"/>
      <c r="G869" s="271"/>
      <c r="H869" s="271"/>
      <c r="I869" s="5"/>
      <c r="J869" s="5"/>
      <c r="K869" s="193"/>
      <c r="L869" s="193"/>
      <c r="M869" s="193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</row>
    <row r="870" ht="15.75" customHeight="1">
      <c r="A870" s="5"/>
      <c r="B870" s="5"/>
      <c r="C870" s="271"/>
      <c r="D870" s="271"/>
      <c r="E870" s="271"/>
      <c r="F870" s="271"/>
      <c r="G870" s="271"/>
      <c r="H870" s="271"/>
      <c r="I870" s="5"/>
      <c r="J870" s="5"/>
      <c r="K870" s="193"/>
      <c r="L870" s="193"/>
      <c r="M870" s="193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</row>
    <row r="871" ht="15.75" customHeight="1">
      <c r="A871" s="5"/>
      <c r="B871" s="5"/>
      <c r="C871" s="271"/>
      <c r="D871" s="271"/>
      <c r="E871" s="271"/>
      <c r="F871" s="271"/>
      <c r="G871" s="271"/>
      <c r="H871" s="271"/>
      <c r="I871" s="5"/>
      <c r="J871" s="5"/>
      <c r="K871" s="193"/>
      <c r="L871" s="193"/>
      <c r="M871" s="193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</row>
    <row r="872" ht="15.75" customHeight="1">
      <c r="A872" s="5"/>
      <c r="B872" s="5"/>
      <c r="C872" s="271"/>
      <c r="D872" s="271"/>
      <c r="E872" s="271"/>
      <c r="F872" s="271"/>
      <c r="G872" s="271"/>
      <c r="H872" s="271"/>
      <c r="I872" s="5"/>
      <c r="J872" s="5"/>
      <c r="K872" s="193"/>
      <c r="L872" s="193"/>
      <c r="M872" s="193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</row>
    <row r="873" ht="15.75" customHeight="1">
      <c r="A873" s="5"/>
      <c r="B873" s="5"/>
      <c r="C873" s="271"/>
      <c r="D873" s="271"/>
      <c r="E873" s="271"/>
      <c r="F873" s="271"/>
      <c r="G873" s="271"/>
      <c r="H873" s="271"/>
      <c r="I873" s="5"/>
      <c r="J873" s="5"/>
      <c r="K873" s="193"/>
      <c r="L873" s="193"/>
      <c r="M873" s="193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</row>
    <row r="874" ht="15.75" customHeight="1">
      <c r="A874" s="5"/>
      <c r="B874" s="5"/>
      <c r="C874" s="271"/>
      <c r="D874" s="271"/>
      <c r="E874" s="271"/>
      <c r="F874" s="271"/>
      <c r="G874" s="271"/>
      <c r="H874" s="271"/>
      <c r="I874" s="5"/>
      <c r="J874" s="5"/>
      <c r="K874" s="193"/>
      <c r="L874" s="193"/>
      <c r="M874" s="193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</row>
    <row r="875" ht="15.75" customHeight="1">
      <c r="A875" s="5"/>
      <c r="B875" s="5"/>
      <c r="C875" s="271"/>
      <c r="D875" s="271"/>
      <c r="E875" s="271"/>
      <c r="F875" s="271"/>
      <c r="G875" s="271"/>
      <c r="H875" s="271"/>
      <c r="I875" s="5"/>
      <c r="J875" s="5"/>
      <c r="K875" s="193"/>
      <c r="L875" s="193"/>
      <c r="M875" s="193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</row>
    <row r="876" ht="15.75" customHeight="1">
      <c r="A876" s="5"/>
      <c r="B876" s="5"/>
      <c r="C876" s="271"/>
      <c r="D876" s="271"/>
      <c r="E876" s="271"/>
      <c r="F876" s="271"/>
      <c r="G876" s="271"/>
      <c r="H876" s="271"/>
      <c r="I876" s="5"/>
      <c r="J876" s="5"/>
      <c r="K876" s="193"/>
      <c r="L876" s="193"/>
      <c r="M876" s="193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</row>
    <row r="877" ht="15.75" customHeight="1">
      <c r="A877" s="5"/>
      <c r="B877" s="5"/>
      <c r="C877" s="271"/>
      <c r="D877" s="271"/>
      <c r="E877" s="271"/>
      <c r="F877" s="271"/>
      <c r="G877" s="271"/>
      <c r="H877" s="271"/>
      <c r="I877" s="5"/>
      <c r="J877" s="5"/>
      <c r="K877" s="193"/>
      <c r="L877" s="193"/>
      <c r="M877" s="193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</row>
    <row r="878" ht="15.75" customHeight="1">
      <c r="A878" s="5"/>
      <c r="B878" s="5"/>
      <c r="C878" s="271"/>
      <c r="D878" s="271"/>
      <c r="E878" s="271"/>
      <c r="F878" s="271"/>
      <c r="G878" s="271"/>
      <c r="H878" s="271"/>
      <c r="I878" s="5"/>
      <c r="J878" s="5"/>
      <c r="K878" s="193"/>
      <c r="L878" s="193"/>
      <c r="M878" s="193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</row>
    <row r="879" ht="15.75" customHeight="1">
      <c r="A879" s="5"/>
      <c r="B879" s="5"/>
      <c r="C879" s="271"/>
      <c r="D879" s="271"/>
      <c r="E879" s="271"/>
      <c r="F879" s="271"/>
      <c r="G879" s="271"/>
      <c r="H879" s="271"/>
      <c r="I879" s="5"/>
      <c r="J879" s="5"/>
      <c r="K879" s="193"/>
      <c r="L879" s="193"/>
      <c r="M879" s="193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</row>
    <row r="880" ht="15.75" customHeight="1">
      <c r="A880" s="5"/>
      <c r="B880" s="5"/>
      <c r="C880" s="271"/>
      <c r="D880" s="271"/>
      <c r="E880" s="271"/>
      <c r="F880" s="271"/>
      <c r="G880" s="271"/>
      <c r="H880" s="271"/>
      <c r="I880" s="5"/>
      <c r="J880" s="5"/>
      <c r="K880" s="193"/>
      <c r="L880" s="193"/>
      <c r="M880" s="193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</row>
    <row r="881" ht="15.75" customHeight="1">
      <c r="A881" s="5"/>
      <c r="B881" s="5"/>
      <c r="C881" s="271"/>
      <c r="D881" s="271"/>
      <c r="E881" s="271"/>
      <c r="F881" s="271"/>
      <c r="G881" s="271"/>
      <c r="H881" s="271"/>
      <c r="I881" s="5"/>
      <c r="J881" s="5"/>
      <c r="K881" s="193"/>
      <c r="L881" s="193"/>
      <c r="M881" s="193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</row>
    <row r="882" ht="15.75" customHeight="1">
      <c r="A882" s="5"/>
      <c r="B882" s="5"/>
      <c r="C882" s="271"/>
      <c r="D882" s="271"/>
      <c r="E882" s="271"/>
      <c r="F882" s="271"/>
      <c r="G882" s="271"/>
      <c r="H882" s="271"/>
      <c r="I882" s="5"/>
      <c r="J882" s="5"/>
      <c r="K882" s="193"/>
      <c r="L882" s="193"/>
      <c r="M882" s="193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</row>
    <row r="883" ht="15.75" customHeight="1">
      <c r="A883" s="5"/>
      <c r="B883" s="5"/>
      <c r="C883" s="271"/>
      <c r="D883" s="271"/>
      <c r="E883" s="271"/>
      <c r="F883" s="271"/>
      <c r="G883" s="271"/>
      <c r="H883" s="271"/>
      <c r="I883" s="5"/>
      <c r="J883" s="5"/>
      <c r="K883" s="193"/>
      <c r="L883" s="193"/>
      <c r="M883" s="193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</row>
    <row r="884" ht="15.75" customHeight="1">
      <c r="A884" s="5"/>
      <c r="B884" s="5"/>
      <c r="C884" s="271"/>
      <c r="D884" s="271"/>
      <c r="E884" s="271"/>
      <c r="F884" s="271"/>
      <c r="G884" s="271"/>
      <c r="H884" s="271"/>
      <c r="I884" s="5"/>
      <c r="J884" s="5"/>
      <c r="K884" s="193"/>
      <c r="L884" s="193"/>
      <c r="M884" s="193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</row>
    <row r="885" ht="15.75" customHeight="1">
      <c r="A885" s="5"/>
      <c r="B885" s="5"/>
      <c r="C885" s="271"/>
      <c r="D885" s="271"/>
      <c r="E885" s="271"/>
      <c r="F885" s="271"/>
      <c r="G885" s="271"/>
      <c r="H885" s="271"/>
      <c r="I885" s="5"/>
      <c r="J885" s="5"/>
      <c r="K885" s="193"/>
      <c r="L885" s="193"/>
      <c r="M885" s="193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</row>
    <row r="886" ht="15.75" customHeight="1">
      <c r="A886" s="5"/>
      <c r="B886" s="5"/>
      <c r="C886" s="271"/>
      <c r="D886" s="271"/>
      <c r="E886" s="271"/>
      <c r="F886" s="271"/>
      <c r="G886" s="271"/>
      <c r="H886" s="271"/>
      <c r="I886" s="5"/>
      <c r="J886" s="5"/>
      <c r="K886" s="193"/>
      <c r="L886" s="193"/>
      <c r="M886" s="193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</row>
    <row r="887" ht="15.75" customHeight="1">
      <c r="A887" s="5"/>
      <c r="B887" s="5"/>
      <c r="C887" s="271"/>
      <c r="D887" s="271"/>
      <c r="E887" s="271"/>
      <c r="F887" s="271"/>
      <c r="G887" s="271"/>
      <c r="H887" s="271"/>
      <c r="I887" s="5"/>
      <c r="J887" s="5"/>
      <c r="K887" s="193"/>
      <c r="L887" s="193"/>
      <c r="M887" s="193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</row>
    <row r="888" ht="15.75" customHeight="1">
      <c r="A888" s="5"/>
      <c r="B888" s="5"/>
      <c r="C888" s="271"/>
      <c r="D888" s="271"/>
      <c r="E888" s="271"/>
      <c r="F888" s="271"/>
      <c r="G888" s="271"/>
      <c r="H888" s="271"/>
      <c r="I888" s="5"/>
      <c r="J888" s="5"/>
      <c r="K888" s="193"/>
      <c r="L888" s="193"/>
      <c r="M888" s="193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</row>
    <row r="889" ht="15.75" customHeight="1">
      <c r="A889" s="5"/>
      <c r="B889" s="5"/>
      <c r="C889" s="271"/>
      <c r="D889" s="271"/>
      <c r="E889" s="271"/>
      <c r="F889" s="271"/>
      <c r="G889" s="271"/>
      <c r="H889" s="271"/>
      <c r="I889" s="5"/>
      <c r="J889" s="5"/>
      <c r="K889" s="193"/>
      <c r="L889" s="193"/>
      <c r="M889" s="193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</row>
    <row r="890" ht="15.75" customHeight="1">
      <c r="A890" s="5"/>
      <c r="B890" s="5"/>
      <c r="C890" s="271"/>
      <c r="D890" s="271"/>
      <c r="E890" s="271"/>
      <c r="F890" s="271"/>
      <c r="G890" s="271"/>
      <c r="H890" s="271"/>
      <c r="I890" s="5"/>
      <c r="J890" s="5"/>
      <c r="K890" s="193"/>
      <c r="L890" s="193"/>
      <c r="M890" s="193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</row>
    <row r="891" ht="15.75" customHeight="1">
      <c r="A891" s="5"/>
      <c r="B891" s="5"/>
      <c r="C891" s="271"/>
      <c r="D891" s="271"/>
      <c r="E891" s="271"/>
      <c r="F891" s="271"/>
      <c r="G891" s="271"/>
      <c r="H891" s="271"/>
      <c r="I891" s="5"/>
      <c r="J891" s="5"/>
      <c r="K891" s="193"/>
      <c r="L891" s="193"/>
      <c r="M891" s="193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</row>
    <row r="892" ht="15.75" customHeight="1">
      <c r="A892" s="5"/>
      <c r="B892" s="5"/>
      <c r="C892" s="271"/>
      <c r="D892" s="271"/>
      <c r="E892" s="271"/>
      <c r="F892" s="271"/>
      <c r="G892" s="271"/>
      <c r="H892" s="271"/>
      <c r="I892" s="5"/>
      <c r="J892" s="5"/>
      <c r="K892" s="193"/>
      <c r="L892" s="193"/>
      <c r="M892" s="193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</row>
    <row r="893" ht="15.75" customHeight="1">
      <c r="A893" s="5"/>
      <c r="B893" s="5"/>
      <c r="C893" s="271"/>
      <c r="D893" s="271"/>
      <c r="E893" s="271"/>
      <c r="F893" s="271"/>
      <c r="G893" s="271"/>
      <c r="H893" s="271"/>
      <c r="I893" s="5"/>
      <c r="J893" s="5"/>
      <c r="K893" s="193"/>
      <c r="L893" s="193"/>
      <c r="M893" s="193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</row>
    <row r="894" ht="15.75" customHeight="1">
      <c r="A894" s="5"/>
      <c r="B894" s="5"/>
      <c r="C894" s="271"/>
      <c r="D894" s="271"/>
      <c r="E894" s="271"/>
      <c r="F894" s="271"/>
      <c r="G894" s="271"/>
      <c r="H894" s="271"/>
      <c r="I894" s="5"/>
      <c r="J894" s="5"/>
      <c r="K894" s="193"/>
      <c r="L894" s="193"/>
      <c r="M894" s="193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</row>
    <row r="895" ht="15.75" customHeight="1">
      <c r="A895" s="5"/>
      <c r="B895" s="5"/>
      <c r="C895" s="271"/>
      <c r="D895" s="271"/>
      <c r="E895" s="271"/>
      <c r="F895" s="271"/>
      <c r="G895" s="271"/>
      <c r="H895" s="271"/>
      <c r="I895" s="5"/>
      <c r="J895" s="5"/>
      <c r="K895" s="193"/>
      <c r="L895" s="193"/>
      <c r="M895" s="193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</row>
    <row r="896" ht="15.75" customHeight="1">
      <c r="A896" s="5"/>
      <c r="B896" s="5"/>
      <c r="C896" s="271"/>
      <c r="D896" s="271"/>
      <c r="E896" s="271"/>
      <c r="F896" s="271"/>
      <c r="G896" s="271"/>
      <c r="H896" s="271"/>
      <c r="I896" s="5"/>
      <c r="J896" s="5"/>
      <c r="K896" s="193"/>
      <c r="L896" s="193"/>
      <c r="M896" s="193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</row>
    <row r="897" ht="15.75" customHeight="1">
      <c r="A897" s="5"/>
      <c r="B897" s="5"/>
      <c r="C897" s="271"/>
      <c r="D897" s="271"/>
      <c r="E897" s="271"/>
      <c r="F897" s="271"/>
      <c r="G897" s="271"/>
      <c r="H897" s="271"/>
      <c r="I897" s="5"/>
      <c r="J897" s="5"/>
      <c r="K897" s="193"/>
      <c r="L897" s="193"/>
      <c r="M897" s="193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</row>
    <row r="898" ht="15.75" customHeight="1">
      <c r="A898" s="5"/>
      <c r="B898" s="5"/>
      <c r="C898" s="271"/>
      <c r="D898" s="271"/>
      <c r="E898" s="271"/>
      <c r="F898" s="271"/>
      <c r="G898" s="271"/>
      <c r="H898" s="271"/>
      <c r="I898" s="5"/>
      <c r="J898" s="5"/>
      <c r="K898" s="193"/>
      <c r="L898" s="193"/>
      <c r="M898" s="193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</row>
    <row r="899" ht="15.75" customHeight="1">
      <c r="A899" s="5"/>
      <c r="B899" s="5"/>
      <c r="C899" s="271"/>
      <c r="D899" s="271"/>
      <c r="E899" s="271"/>
      <c r="F899" s="271"/>
      <c r="G899" s="271"/>
      <c r="H899" s="271"/>
      <c r="I899" s="5"/>
      <c r="J899" s="5"/>
      <c r="K899" s="193"/>
      <c r="L899" s="193"/>
      <c r="M899" s="193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</row>
    <row r="900" ht="15.75" customHeight="1">
      <c r="A900" s="5"/>
      <c r="B900" s="5"/>
      <c r="C900" s="271"/>
      <c r="D900" s="271"/>
      <c r="E900" s="271"/>
      <c r="F900" s="271"/>
      <c r="G900" s="271"/>
      <c r="H900" s="271"/>
      <c r="I900" s="5"/>
      <c r="J900" s="5"/>
      <c r="K900" s="193"/>
      <c r="L900" s="193"/>
      <c r="M900" s="193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</row>
    <row r="901" ht="15.75" customHeight="1">
      <c r="A901" s="5"/>
      <c r="B901" s="5"/>
      <c r="C901" s="271"/>
      <c r="D901" s="271"/>
      <c r="E901" s="271"/>
      <c r="F901" s="271"/>
      <c r="G901" s="271"/>
      <c r="H901" s="271"/>
      <c r="I901" s="5"/>
      <c r="J901" s="5"/>
      <c r="K901" s="193"/>
      <c r="L901" s="193"/>
      <c r="M901" s="193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</row>
    <row r="902" ht="15.75" customHeight="1">
      <c r="A902" s="5"/>
      <c r="B902" s="5"/>
      <c r="C902" s="271"/>
      <c r="D902" s="271"/>
      <c r="E902" s="271"/>
      <c r="F902" s="271"/>
      <c r="G902" s="271"/>
      <c r="H902" s="271"/>
      <c r="I902" s="5"/>
      <c r="J902" s="5"/>
      <c r="K902" s="193"/>
      <c r="L902" s="193"/>
      <c r="M902" s="193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</row>
    <row r="903" ht="15.75" customHeight="1">
      <c r="A903" s="5"/>
      <c r="B903" s="5"/>
      <c r="C903" s="271"/>
      <c r="D903" s="271"/>
      <c r="E903" s="271"/>
      <c r="F903" s="271"/>
      <c r="G903" s="271"/>
      <c r="H903" s="271"/>
      <c r="I903" s="5"/>
      <c r="J903" s="5"/>
      <c r="K903" s="193"/>
      <c r="L903" s="193"/>
      <c r="M903" s="193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</row>
    <row r="904" ht="15.75" customHeight="1">
      <c r="A904" s="5"/>
      <c r="B904" s="5"/>
      <c r="C904" s="271"/>
      <c r="D904" s="271"/>
      <c r="E904" s="271"/>
      <c r="F904" s="271"/>
      <c r="G904" s="271"/>
      <c r="H904" s="271"/>
      <c r="I904" s="5"/>
      <c r="J904" s="5"/>
      <c r="K904" s="193"/>
      <c r="L904" s="193"/>
      <c r="M904" s="193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</row>
    <row r="905" ht="15.75" customHeight="1">
      <c r="A905" s="5"/>
      <c r="B905" s="5"/>
      <c r="C905" s="271"/>
      <c r="D905" s="271"/>
      <c r="E905" s="271"/>
      <c r="F905" s="271"/>
      <c r="G905" s="271"/>
      <c r="H905" s="271"/>
      <c r="I905" s="5"/>
      <c r="J905" s="5"/>
      <c r="K905" s="193"/>
      <c r="L905" s="193"/>
      <c r="M905" s="193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</row>
    <row r="906" ht="15.75" customHeight="1">
      <c r="A906" s="5"/>
      <c r="B906" s="5"/>
      <c r="C906" s="271"/>
      <c r="D906" s="271"/>
      <c r="E906" s="271"/>
      <c r="F906" s="271"/>
      <c r="G906" s="271"/>
      <c r="H906" s="271"/>
      <c r="I906" s="5"/>
      <c r="J906" s="5"/>
      <c r="K906" s="193"/>
      <c r="L906" s="193"/>
      <c r="M906" s="193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</row>
    <row r="907" ht="15.75" customHeight="1">
      <c r="A907" s="5"/>
      <c r="B907" s="5"/>
      <c r="C907" s="271"/>
      <c r="D907" s="271"/>
      <c r="E907" s="271"/>
      <c r="F907" s="271"/>
      <c r="G907" s="271"/>
      <c r="H907" s="271"/>
      <c r="I907" s="5"/>
      <c r="J907" s="5"/>
      <c r="K907" s="193"/>
      <c r="L907" s="193"/>
      <c r="M907" s="193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</row>
    <row r="908" ht="15.75" customHeight="1">
      <c r="A908" s="5"/>
      <c r="B908" s="5"/>
      <c r="C908" s="271"/>
      <c r="D908" s="271"/>
      <c r="E908" s="271"/>
      <c r="F908" s="271"/>
      <c r="G908" s="271"/>
      <c r="H908" s="271"/>
      <c r="I908" s="5"/>
      <c r="J908" s="5"/>
      <c r="K908" s="193"/>
      <c r="L908" s="193"/>
      <c r="M908" s="193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</row>
    <row r="909" ht="15.75" customHeight="1">
      <c r="A909" s="5"/>
      <c r="B909" s="5"/>
      <c r="C909" s="271"/>
      <c r="D909" s="271"/>
      <c r="E909" s="271"/>
      <c r="F909" s="271"/>
      <c r="G909" s="271"/>
      <c r="H909" s="271"/>
      <c r="I909" s="5"/>
      <c r="J909" s="5"/>
      <c r="K909" s="193"/>
      <c r="L909" s="193"/>
      <c r="M909" s="193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</row>
    <row r="910" ht="15.75" customHeight="1">
      <c r="A910" s="5"/>
      <c r="B910" s="5"/>
      <c r="C910" s="271"/>
      <c r="D910" s="271"/>
      <c r="E910" s="271"/>
      <c r="F910" s="271"/>
      <c r="G910" s="271"/>
      <c r="H910" s="271"/>
      <c r="I910" s="5"/>
      <c r="J910" s="5"/>
      <c r="K910" s="193"/>
      <c r="L910" s="193"/>
      <c r="M910" s="193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</row>
    <row r="911" ht="15.75" customHeight="1">
      <c r="A911" s="5"/>
      <c r="B911" s="5"/>
      <c r="C911" s="271"/>
      <c r="D911" s="271"/>
      <c r="E911" s="271"/>
      <c r="F911" s="271"/>
      <c r="G911" s="271"/>
      <c r="H911" s="271"/>
      <c r="I911" s="5"/>
      <c r="J911" s="5"/>
      <c r="K911" s="193"/>
      <c r="L911" s="193"/>
      <c r="M911" s="193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</row>
    <row r="912" ht="15.75" customHeight="1">
      <c r="A912" s="5"/>
      <c r="B912" s="5"/>
      <c r="C912" s="271"/>
      <c r="D912" s="271"/>
      <c r="E912" s="271"/>
      <c r="F912" s="271"/>
      <c r="G912" s="271"/>
      <c r="H912" s="271"/>
      <c r="I912" s="5"/>
      <c r="J912" s="5"/>
      <c r="K912" s="193"/>
      <c r="L912" s="193"/>
      <c r="M912" s="193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</row>
    <row r="913" ht="15.75" customHeight="1">
      <c r="A913" s="5"/>
      <c r="B913" s="5"/>
      <c r="C913" s="271"/>
      <c r="D913" s="271"/>
      <c r="E913" s="271"/>
      <c r="F913" s="271"/>
      <c r="G913" s="271"/>
      <c r="H913" s="271"/>
      <c r="I913" s="5"/>
      <c r="J913" s="5"/>
      <c r="K913" s="193"/>
      <c r="L913" s="193"/>
      <c r="M913" s="193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</row>
    <row r="914" ht="15.75" customHeight="1">
      <c r="A914" s="5"/>
      <c r="B914" s="5"/>
      <c r="C914" s="271"/>
      <c r="D914" s="271"/>
      <c r="E914" s="271"/>
      <c r="F914" s="271"/>
      <c r="G914" s="271"/>
      <c r="H914" s="271"/>
      <c r="I914" s="5"/>
      <c r="J914" s="5"/>
      <c r="K914" s="193"/>
      <c r="L914" s="193"/>
      <c r="M914" s="193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</row>
    <row r="915" ht="15.75" customHeight="1">
      <c r="A915" s="5"/>
      <c r="B915" s="5"/>
      <c r="C915" s="271"/>
      <c r="D915" s="271"/>
      <c r="E915" s="271"/>
      <c r="F915" s="271"/>
      <c r="G915" s="271"/>
      <c r="H915" s="271"/>
      <c r="I915" s="5"/>
      <c r="J915" s="5"/>
      <c r="K915" s="193"/>
      <c r="L915" s="193"/>
      <c r="M915" s="193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</row>
    <row r="916" ht="15.75" customHeight="1">
      <c r="A916" s="5"/>
      <c r="B916" s="5"/>
      <c r="C916" s="271"/>
      <c r="D916" s="271"/>
      <c r="E916" s="271"/>
      <c r="F916" s="271"/>
      <c r="G916" s="271"/>
      <c r="H916" s="271"/>
      <c r="I916" s="5"/>
      <c r="J916" s="5"/>
      <c r="K916" s="193"/>
      <c r="L916" s="193"/>
      <c r="M916" s="193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</row>
    <row r="917" ht="15.75" customHeight="1">
      <c r="A917" s="5"/>
      <c r="B917" s="5"/>
      <c r="C917" s="271"/>
      <c r="D917" s="271"/>
      <c r="E917" s="271"/>
      <c r="F917" s="271"/>
      <c r="G917" s="271"/>
      <c r="H917" s="271"/>
      <c r="I917" s="5"/>
      <c r="J917" s="5"/>
      <c r="K917" s="193"/>
      <c r="L917" s="193"/>
      <c r="M917" s="193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</row>
    <row r="918" ht="15.75" customHeight="1">
      <c r="A918" s="5"/>
      <c r="B918" s="5"/>
      <c r="C918" s="271"/>
      <c r="D918" s="271"/>
      <c r="E918" s="271"/>
      <c r="F918" s="271"/>
      <c r="G918" s="271"/>
      <c r="H918" s="271"/>
      <c r="I918" s="5"/>
      <c r="J918" s="5"/>
      <c r="K918" s="193"/>
      <c r="L918" s="193"/>
      <c r="M918" s="193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</row>
    <row r="919" ht="15.75" customHeight="1">
      <c r="A919" s="5"/>
      <c r="B919" s="5"/>
      <c r="C919" s="271"/>
      <c r="D919" s="271"/>
      <c r="E919" s="271"/>
      <c r="F919" s="271"/>
      <c r="G919" s="271"/>
      <c r="H919" s="271"/>
      <c r="I919" s="5"/>
      <c r="J919" s="5"/>
      <c r="K919" s="193"/>
      <c r="L919" s="193"/>
      <c r="M919" s="193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</row>
    <row r="920" ht="15.75" customHeight="1">
      <c r="A920" s="5"/>
      <c r="B920" s="5"/>
      <c r="C920" s="271"/>
      <c r="D920" s="271"/>
      <c r="E920" s="271"/>
      <c r="F920" s="271"/>
      <c r="G920" s="271"/>
      <c r="H920" s="271"/>
      <c r="I920" s="5"/>
      <c r="J920" s="5"/>
      <c r="K920" s="193"/>
      <c r="L920" s="193"/>
      <c r="M920" s="193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</row>
    <row r="921" ht="15.75" customHeight="1">
      <c r="A921" s="5"/>
      <c r="B921" s="5"/>
      <c r="C921" s="271"/>
      <c r="D921" s="271"/>
      <c r="E921" s="271"/>
      <c r="F921" s="271"/>
      <c r="G921" s="271"/>
      <c r="H921" s="271"/>
      <c r="I921" s="5"/>
      <c r="J921" s="5"/>
      <c r="K921" s="193"/>
      <c r="L921" s="193"/>
      <c r="M921" s="193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</row>
    <row r="922" ht="15.75" customHeight="1">
      <c r="A922" s="5"/>
      <c r="B922" s="5"/>
      <c r="C922" s="271"/>
      <c r="D922" s="271"/>
      <c r="E922" s="271"/>
      <c r="F922" s="271"/>
      <c r="G922" s="271"/>
      <c r="H922" s="271"/>
      <c r="I922" s="5"/>
      <c r="J922" s="5"/>
      <c r="K922" s="193"/>
      <c r="L922" s="193"/>
      <c r="M922" s="193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</row>
    <row r="923" ht="15.75" customHeight="1">
      <c r="A923" s="5"/>
      <c r="B923" s="5"/>
      <c r="C923" s="271"/>
      <c r="D923" s="271"/>
      <c r="E923" s="271"/>
      <c r="F923" s="271"/>
      <c r="G923" s="271"/>
      <c r="H923" s="271"/>
      <c r="I923" s="5"/>
      <c r="J923" s="5"/>
      <c r="K923" s="193"/>
      <c r="L923" s="193"/>
      <c r="M923" s="193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</row>
    <row r="924" ht="15.75" customHeight="1">
      <c r="A924" s="5"/>
      <c r="B924" s="5"/>
      <c r="C924" s="271"/>
      <c r="D924" s="271"/>
      <c r="E924" s="271"/>
      <c r="F924" s="271"/>
      <c r="G924" s="271"/>
      <c r="H924" s="271"/>
      <c r="I924" s="5"/>
      <c r="J924" s="5"/>
      <c r="K924" s="193"/>
      <c r="L924" s="193"/>
      <c r="M924" s="193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</row>
    <row r="925" ht="15.75" customHeight="1">
      <c r="A925" s="5"/>
      <c r="B925" s="5"/>
      <c r="C925" s="271"/>
      <c r="D925" s="271"/>
      <c r="E925" s="271"/>
      <c r="F925" s="271"/>
      <c r="G925" s="271"/>
      <c r="H925" s="271"/>
      <c r="I925" s="5"/>
      <c r="J925" s="5"/>
      <c r="K925" s="193"/>
      <c r="L925" s="193"/>
      <c r="M925" s="193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</row>
    <row r="926" ht="15.75" customHeight="1">
      <c r="A926" s="5"/>
      <c r="B926" s="5"/>
      <c r="C926" s="271"/>
      <c r="D926" s="271"/>
      <c r="E926" s="271"/>
      <c r="F926" s="271"/>
      <c r="G926" s="271"/>
      <c r="H926" s="271"/>
      <c r="I926" s="5"/>
      <c r="J926" s="5"/>
      <c r="K926" s="193"/>
      <c r="L926" s="193"/>
      <c r="M926" s="193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</row>
    <row r="927" ht="15.75" customHeight="1">
      <c r="A927" s="5"/>
      <c r="B927" s="5"/>
      <c r="C927" s="271"/>
      <c r="D927" s="271"/>
      <c r="E927" s="271"/>
      <c r="F927" s="271"/>
      <c r="G927" s="271"/>
      <c r="H927" s="271"/>
      <c r="I927" s="5"/>
      <c r="J927" s="5"/>
      <c r="K927" s="193"/>
      <c r="L927" s="193"/>
      <c r="M927" s="193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</row>
    <row r="928" ht="15.75" customHeight="1">
      <c r="A928" s="5"/>
      <c r="B928" s="5"/>
      <c r="C928" s="271"/>
      <c r="D928" s="271"/>
      <c r="E928" s="271"/>
      <c r="F928" s="271"/>
      <c r="G928" s="271"/>
      <c r="H928" s="271"/>
      <c r="I928" s="5"/>
      <c r="J928" s="5"/>
      <c r="K928" s="193"/>
      <c r="L928" s="193"/>
      <c r="M928" s="193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</row>
    <row r="929" ht="15.75" customHeight="1">
      <c r="A929" s="5"/>
      <c r="B929" s="5"/>
      <c r="C929" s="271"/>
      <c r="D929" s="271"/>
      <c r="E929" s="271"/>
      <c r="F929" s="271"/>
      <c r="G929" s="271"/>
      <c r="H929" s="271"/>
      <c r="I929" s="5"/>
      <c r="J929" s="5"/>
      <c r="K929" s="193"/>
      <c r="L929" s="193"/>
      <c r="M929" s="193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</row>
    <row r="930" ht="15.75" customHeight="1">
      <c r="A930" s="5"/>
      <c r="B930" s="5"/>
      <c r="C930" s="271"/>
      <c r="D930" s="271"/>
      <c r="E930" s="271"/>
      <c r="F930" s="271"/>
      <c r="G930" s="271"/>
      <c r="H930" s="271"/>
      <c r="I930" s="5"/>
      <c r="J930" s="5"/>
      <c r="K930" s="193"/>
      <c r="L930" s="193"/>
      <c r="M930" s="193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</row>
    <row r="931" ht="15.75" customHeight="1">
      <c r="A931" s="5"/>
      <c r="B931" s="5"/>
      <c r="C931" s="271"/>
      <c r="D931" s="271"/>
      <c r="E931" s="271"/>
      <c r="F931" s="271"/>
      <c r="G931" s="271"/>
      <c r="H931" s="271"/>
      <c r="I931" s="5"/>
      <c r="J931" s="5"/>
      <c r="K931" s="193"/>
      <c r="L931" s="193"/>
      <c r="M931" s="193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</row>
    <row r="932" ht="15.75" customHeight="1">
      <c r="A932" s="5"/>
      <c r="B932" s="5"/>
      <c r="C932" s="271"/>
      <c r="D932" s="271"/>
      <c r="E932" s="271"/>
      <c r="F932" s="271"/>
      <c r="G932" s="271"/>
      <c r="H932" s="271"/>
      <c r="I932" s="5"/>
      <c r="J932" s="5"/>
      <c r="K932" s="193"/>
      <c r="L932" s="193"/>
      <c r="M932" s="193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</row>
    <row r="933" ht="15.75" customHeight="1">
      <c r="A933" s="5"/>
      <c r="B933" s="5"/>
      <c r="C933" s="271"/>
      <c r="D933" s="271"/>
      <c r="E933" s="271"/>
      <c r="F933" s="271"/>
      <c r="G933" s="271"/>
      <c r="H933" s="271"/>
      <c r="I933" s="5"/>
      <c r="J933" s="5"/>
      <c r="K933" s="193"/>
      <c r="L933" s="193"/>
      <c r="M933" s="193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</row>
    <row r="934" ht="15.75" customHeight="1">
      <c r="A934" s="5"/>
      <c r="B934" s="5"/>
      <c r="C934" s="271"/>
      <c r="D934" s="271"/>
      <c r="E934" s="271"/>
      <c r="F934" s="271"/>
      <c r="G934" s="271"/>
      <c r="H934" s="271"/>
      <c r="I934" s="5"/>
      <c r="J934" s="5"/>
      <c r="K934" s="193"/>
      <c r="L934" s="193"/>
      <c r="M934" s="193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</row>
    <row r="935" ht="15.75" customHeight="1">
      <c r="A935" s="5"/>
      <c r="B935" s="5"/>
      <c r="C935" s="271"/>
      <c r="D935" s="271"/>
      <c r="E935" s="271"/>
      <c r="F935" s="271"/>
      <c r="G935" s="271"/>
      <c r="H935" s="271"/>
      <c r="I935" s="5"/>
      <c r="J935" s="5"/>
      <c r="K935" s="193"/>
      <c r="L935" s="193"/>
      <c r="M935" s="193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</row>
    <row r="936" ht="15.75" customHeight="1">
      <c r="A936" s="5"/>
      <c r="B936" s="5"/>
      <c r="C936" s="271"/>
      <c r="D936" s="271"/>
      <c r="E936" s="271"/>
      <c r="F936" s="271"/>
      <c r="G936" s="271"/>
      <c r="H936" s="271"/>
      <c r="I936" s="5"/>
      <c r="J936" s="5"/>
      <c r="K936" s="193"/>
      <c r="L936" s="193"/>
      <c r="M936" s="193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</row>
    <row r="937" ht="15.75" customHeight="1">
      <c r="A937" s="5"/>
      <c r="B937" s="5"/>
      <c r="C937" s="271"/>
      <c r="D937" s="271"/>
      <c r="E937" s="271"/>
      <c r="F937" s="271"/>
      <c r="G937" s="271"/>
      <c r="H937" s="271"/>
      <c r="I937" s="5"/>
      <c r="J937" s="5"/>
      <c r="K937" s="193"/>
      <c r="L937" s="193"/>
      <c r="M937" s="193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</row>
    <row r="938" ht="15.75" customHeight="1">
      <c r="A938" s="5"/>
      <c r="B938" s="5"/>
      <c r="C938" s="271"/>
      <c r="D938" s="271"/>
      <c r="E938" s="271"/>
      <c r="F938" s="271"/>
      <c r="G938" s="271"/>
      <c r="H938" s="271"/>
      <c r="I938" s="5"/>
      <c r="J938" s="5"/>
      <c r="K938" s="193"/>
      <c r="L938" s="193"/>
      <c r="M938" s="193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</row>
    <row r="939" ht="15.75" customHeight="1">
      <c r="A939" s="5"/>
      <c r="B939" s="5"/>
      <c r="C939" s="271"/>
      <c r="D939" s="271"/>
      <c r="E939" s="271"/>
      <c r="F939" s="271"/>
      <c r="G939" s="271"/>
      <c r="H939" s="271"/>
      <c r="I939" s="5"/>
      <c r="J939" s="5"/>
      <c r="K939" s="193"/>
      <c r="L939" s="193"/>
      <c r="M939" s="193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</row>
    <row r="940" ht="15.75" customHeight="1">
      <c r="A940" s="5"/>
      <c r="B940" s="5"/>
      <c r="C940" s="271"/>
      <c r="D940" s="271"/>
      <c r="E940" s="271"/>
      <c r="F940" s="271"/>
      <c r="G940" s="271"/>
      <c r="H940" s="271"/>
      <c r="I940" s="5"/>
      <c r="J940" s="5"/>
      <c r="K940" s="193"/>
      <c r="L940" s="193"/>
      <c r="M940" s="193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</row>
    <row r="941" ht="15.75" customHeight="1">
      <c r="A941" s="5"/>
      <c r="B941" s="5"/>
      <c r="C941" s="271"/>
      <c r="D941" s="271"/>
      <c r="E941" s="271"/>
      <c r="F941" s="271"/>
      <c r="G941" s="271"/>
      <c r="H941" s="271"/>
      <c r="I941" s="5"/>
      <c r="J941" s="5"/>
      <c r="K941" s="193"/>
      <c r="L941" s="193"/>
      <c r="M941" s="193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</row>
    <row r="942" ht="15.75" customHeight="1">
      <c r="A942" s="5"/>
      <c r="B942" s="5"/>
      <c r="C942" s="271"/>
      <c r="D942" s="271"/>
      <c r="E942" s="271"/>
      <c r="F942" s="271"/>
      <c r="G942" s="271"/>
      <c r="H942" s="271"/>
      <c r="I942" s="5"/>
      <c r="J942" s="5"/>
      <c r="K942" s="193"/>
      <c r="L942" s="193"/>
      <c r="M942" s="193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</row>
    <row r="943" ht="15.75" customHeight="1">
      <c r="A943" s="5"/>
      <c r="B943" s="5"/>
      <c r="C943" s="271"/>
      <c r="D943" s="271"/>
      <c r="E943" s="271"/>
      <c r="F943" s="271"/>
      <c r="G943" s="271"/>
      <c r="H943" s="271"/>
      <c r="I943" s="5"/>
      <c r="J943" s="5"/>
      <c r="K943" s="193"/>
      <c r="L943" s="193"/>
      <c r="M943" s="193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</row>
    <row r="944" ht="15.75" customHeight="1">
      <c r="A944" s="5"/>
      <c r="B944" s="5"/>
      <c r="C944" s="271"/>
      <c r="D944" s="271"/>
      <c r="E944" s="271"/>
      <c r="F944" s="271"/>
      <c r="G944" s="271"/>
      <c r="H944" s="271"/>
      <c r="I944" s="5"/>
      <c r="J944" s="5"/>
      <c r="K944" s="193"/>
      <c r="L944" s="193"/>
      <c r="M944" s="193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</row>
    <row r="945" ht="15.75" customHeight="1">
      <c r="A945" s="5"/>
      <c r="B945" s="5"/>
      <c r="C945" s="271"/>
      <c r="D945" s="271"/>
      <c r="E945" s="271"/>
      <c r="F945" s="271"/>
      <c r="G945" s="271"/>
      <c r="H945" s="271"/>
      <c r="I945" s="5"/>
      <c r="J945" s="5"/>
      <c r="K945" s="193"/>
      <c r="L945" s="193"/>
      <c r="M945" s="193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</row>
    <row r="946" ht="15.75" customHeight="1">
      <c r="A946" s="5"/>
      <c r="B946" s="5"/>
      <c r="C946" s="271"/>
      <c r="D946" s="271"/>
      <c r="E946" s="271"/>
      <c r="F946" s="271"/>
      <c r="G946" s="271"/>
      <c r="H946" s="271"/>
      <c r="I946" s="5"/>
      <c r="J946" s="5"/>
      <c r="K946" s="193"/>
      <c r="L946" s="193"/>
      <c r="M946" s="193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</row>
    <row r="947" ht="15.75" customHeight="1">
      <c r="A947" s="5"/>
      <c r="B947" s="5"/>
      <c r="C947" s="271"/>
      <c r="D947" s="271"/>
      <c r="E947" s="271"/>
      <c r="F947" s="271"/>
      <c r="G947" s="271"/>
      <c r="H947" s="271"/>
      <c r="I947" s="5"/>
      <c r="J947" s="5"/>
      <c r="K947" s="193"/>
      <c r="L947" s="193"/>
      <c r="M947" s="193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</row>
    <row r="948" ht="15.75" customHeight="1">
      <c r="A948" s="5"/>
      <c r="B948" s="5"/>
      <c r="C948" s="271"/>
      <c r="D948" s="271"/>
      <c r="E948" s="271"/>
      <c r="F948" s="271"/>
      <c r="G948" s="271"/>
      <c r="H948" s="271"/>
      <c r="I948" s="5"/>
      <c r="J948" s="5"/>
      <c r="K948" s="193"/>
      <c r="L948" s="193"/>
      <c r="M948" s="193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</row>
    <row r="949" ht="15.75" customHeight="1">
      <c r="A949" s="5"/>
      <c r="B949" s="5"/>
      <c r="C949" s="271"/>
      <c r="D949" s="271"/>
      <c r="E949" s="271"/>
      <c r="F949" s="271"/>
      <c r="G949" s="271"/>
      <c r="H949" s="271"/>
      <c r="I949" s="5"/>
      <c r="J949" s="5"/>
      <c r="K949" s="193"/>
      <c r="L949" s="193"/>
      <c r="M949" s="193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</row>
    <row r="950" ht="15.75" customHeight="1">
      <c r="A950" s="5"/>
      <c r="B950" s="5"/>
      <c r="C950" s="271"/>
      <c r="D950" s="271"/>
      <c r="E950" s="271"/>
      <c r="F950" s="271"/>
      <c r="G950" s="271"/>
      <c r="H950" s="271"/>
      <c r="I950" s="5"/>
      <c r="J950" s="5"/>
      <c r="K950" s="193"/>
      <c r="L950" s="193"/>
      <c r="M950" s="193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</row>
    <row r="951" ht="15.75" customHeight="1">
      <c r="A951" s="5"/>
      <c r="B951" s="5"/>
      <c r="C951" s="271"/>
      <c r="D951" s="271"/>
      <c r="E951" s="271"/>
      <c r="F951" s="271"/>
      <c r="G951" s="271"/>
      <c r="H951" s="271"/>
      <c r="I951" s="5"/>
      <c r="J951" s="5"/>
      <c r="K951" s="193"/>
      <c r="L951" s="193"/>
      <c r="M951" s="193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</row>
    <row r="952" ht="15.75" customHeight="1">
      <c r="A952" s="5"/>
      <c r="B952" s="5"/>
      <c r="C952" s="271"/>
      <c r="D952" s="271"/>
      <c r="E952" s="271"/>
      <c r="F952" s="271"/>
      <c r="G952" s="271"/>
      <c r="H952" s="271"/>
      <c r="I952" s="5"/>
      <c r="J952" s="5"/>
      <c r="K952" s="193"/>
      <c r="L952" s="193"/>
      <c r="M952" s="193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</row>
    <row r="953" ht="15.75" customHeight="1">
      <c r="A953" s="5"/>
      <c r="B953" s="5"/>
      <c r="C953" s="271"/>
      <c r="D953" s="271"/>
      <c r="E953" s="271"/>
      <c r="F953" s="271"/>
      <c r="G953" s="271"/>
      <c r="H953" s="271"/>
      <c r="I953" s="5"/>
      <c r="J953" s="5"/>
      <c r="K953" s="193"/>
      <c r="L953" s="193"/>
      <c r="M953" s="193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</row>
    <row r="954" ht="15.75" customHeight="1">
      <c r="A954" s="5"/>
      <c r="B954" s="5"/>
      <c r="C954" s="271"/>
      <c r="D954" s="271"/>
      <c r="E954" s="271"/>
      <c r="F954" s="271"/>
      <c r="G954" s="271"/>
      <c r="H954" s="271"/>
      <c r="I954" s="5"/>
      <c r="J954" s="5"/>
      <c r="K954" s="193"/>
      <c r="L954" s="193"/>
      <c r="M954" s="193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</row>
    <row r="955" ht="15.75" customHeight="1">
      <c r="A955" s="5"/>
      <c r="B955" s="5"/>
      <c r="C955" s="271"/>
      <c r="D955" s="271"/>
      <c r="E955" s="271"/>
      <c r="F955" s="271"/>
      <c r="G955" s="271"/>
      <c r="H955" s="271"/>
      <c r="I955" s="5"/>
      <c r="J955" s="5"/>
      <c r="K955" s="193"/>
      <c r="L955" s="193"/>
      <c r="M955" s="193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</row>
    <row r="956" ht="15.75" customHeight="1">
      <c r="A956" s="5"/>
      <c r="B956" s="5"/>
      <c r="C956" s="271"/>
      <c r="D956" s="271"/>
      <c r="E956" s="271"/>
      <c r="F956" s="271"/>
      <c r="G956" s="271"/>
      <c r="H956" s="271"/>
      <c r="I956" s="5"/>
      <c r="J956" s="5"/>
      <c r="K956" s="193"/>
      <c r="L956" s="193"/>
      <c r="M956" s="193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</row>
    <row r="957" ht="15.75" customHeight="1">
      <c r="A957" s="5"/>
      <c r="B957" s="5"/>
      <c r="C957" s="271"/>
      <c r="D957" s="271"/>
      <c r="E957" s="271"/>
      <c r="F957" s="271"/>
      <c r="G957" s="271"/>
      <c r="H957" s="271"/>
      <c r="I957" s="5"/>
      <c r="J957" s="5"/>
      <c r="K957" s="193"/>
      <c r="L957" s="193"/>
      <c r="M957" s="193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</row>
    <row r="958" ht="15.75" customHeight="1">
      <c r="A958" s="5"/>
      <c r="B958" s="5"/>
      <c r="C958" s="271"/>
      <c r="D958" s="271"/>
      <c r="E958" s="271"/>
      <c r="F958" s="271"/>
      <c r="G958" s="271"/>
      <c r="H958" s="271"/>
      <c r="I958" s="5"/>
      <c r="J958" s="5"/>
      <c r="K958" s="193"/>
      <c r="L958" s="193"/>
      <c r="M958" s="193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</row>
    <row r="959" ht="15.75" customHeight="1">
      <c r="A959" s="5"/>
      <c r="B959" s="5"/>
      <c r="C959" s="271"/>
      <c r="D959" s="271"/>
      <c r="E959" s="271"/>
      <c r="F959" s="271"/>
      <c r="G959" s="271"/>
      <c r="H959" s="271"/>
      <c r="I959" s="5"/>
      <c r="J959" s="5"/>
      <c r="K959" s="193"/>
      <c r="L959" s="193"/>
      <c r="M959" s="193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</row>
    <row r="960" ht="15.75" customHeight="1">
      <c r="A960" s="5"/>
      <c r="B960" s="5"/>
      <c r="C960" s="271"/>
      <c r="D960" s="271"/>
      <c r="E960" s="271"/>
      <c r="F960" s="271"/>
      <c r="G960" s="271"/>
      <c r="H960" s="271"/>
      <c r="I960" s="5"/>
      <c r="J960" s="5"/>
      <c r="K960" s="193"/>
      <c r="L960" s="193"/>
      <c r="M960" s="193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</row>
    <row r="961" ht="15.75" customHeight="1">
      <c r="A961" s="5"/>
      <c r="B961" s="5"/>
      <c r="C961" s="271"/>
      <c r="D961" s="271"/>
      <c r="E961" s="271"/>
      <c r="F961" s="271"/>
      <c r="G961" s="271"/>
      <c r="H961" s="271"/>
      <c r="I961" s="5"/>
      <c r="J961" s="5"/>
      <c r="K961" s="193"/>
      <c r="L961" s="193"/>
      <c r="M961" s="193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</row>
    <row r="962" ht="15.75" customHeight="1">
      <c r="A962" s="5"/>
      <c r="B962" s="5"/>
      <c r="C962" s="271"/>
      <c r="D962" s="271"/>
      <c r="E962" s="271"/>
      <c r="F962" s="271"/>
      <c r="G962" s="271"/>
      <c r="H962" s="271"/>
      <c r="I962" s="5"/>
      <c r="J962" s="5"/>
      <c r="K962" s="193"/>
      <c r="L962" s="193"/>
      <c r="M962" s="193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</row>
    <row r="963" ht="15.75" customHeight="1">
      <c r="A963" s="5"/>
      <c r="B963" s="5"/>
      <c r="C963" s="271"/>
      <c r="D963" s="271"/>
      <c r="E963" s="271"/>
      <c r="F963" s="271"/>
      <c r="G963" s="271"/>
      <c r="H963" s="271"/>
      <c r="I963" s="5"/>
      <c r="J963" s="5"/>
      <c r="K963" s="193"/>
      <c r="L963" s="193"/>
      <c r="M963" s="193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</row>
    <row r="964" ht="15.75" customHeight="1">
      <c r="A964" s="5"/>
      <c r="B964" s="5"/>
      <c r="C964" s="271"/>
      <c r="D964" s="271"/>
      <c r="E964" s="271"/>
      <c r="F964" s="271"/>
      <c r="G964" s="271"/>
      <c r="H964" s="271"/>
      <c r="I964" s="5"/>
      <c r="J964" s="5"/>
      <c r="K964" s="193"/>
      <c r="L964" s="193"/>
      <c r="M964" s="193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</row>
    <row r="965" ht="15.75" customHeight="1">
      <c r="A965" s="5"/>
      <c r="B965" s="5"/>
      <c r="C965" s="271"/>
      <c r="D965" s="271"/>
      <c r="E965" s="271"/>
      <c r="F965" s="271"/>
      <c r="G965" s="271"/>
      <c r="H965" s="271"/>
      <c r="I965" s="5"/>
      <c r="J965" s="5"/>
      <c r="K965" s="193"/>
      <c r="L965" s="193"/>
      <c r="M965" s="193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</row>
    <row r="966" ht="15.75" customHeight="1">
      <c r="A966" s="5"/>
      <c r="B966" s="5"/>
      <c r="C966" s="271"/>
      <c r="D966" s="271"/>
      <c r="E966" s="271"/>
      <c r="F966" s="271"/>
      <c r="G966" s="271"/>
      <c r="H966" s="271"/>
      <c r="I966" s="5"/>
      <c r="J966" s="5"/>
      <c r="K966" s="193"/>
      <c r="L966" s="193"/>
      <c r="M966" s="193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</row>
    <row r="967" ht="15.75" customHeight="1">
      <c r="A967" s="5"/>
      <c r="B967" s="5"/>
      <c r="C967" s="271"/>
      <c r="D967" s="271"/>
      <c r="E967" s="271"/>
      <c r="F967" s="271"/>
      <c r="G967" s="271"/>
      <c r="H967" s="271"/>
      <c r="I967" s="5"/>
      <c r="J967" s="5"/>
      <c r="K967" s="193"/>
      <c r="L967" s="193"/>
      <c r="M967" s="193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</row>
    <row r="968" ht="15.75" customHeight="1">
      <c r="A968" s="5"/>
      <c r="B968" s="5"/>
      <c r="C968" s="271"/>
      <c r="D968" s="271"/>
      <c r="E968" s="271"/>
      <c r="F968" s="271"/>
      <c r="G968" s="271"/>
      <c r="H968" s="271"/>
      <c r="I968" s="5"/>
      <c r="J968" s="5"/>
      <c r="K968" s="193"/>
      <c r="L968" s="193"/>
      <c r="M968" s="193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</row>
    <row r="969" ht="15.75" customHeight="1">
      <c r="A969" s="5"/>
      <c r="B969" s="5"/>
      <c r="C969" s="271"/>
      <c r="D969" s="271"/>
      <c r="E969" s="271"/>
      <c r="F969" s="271"/>
      <c r="G969" s="271"/>
      <c r="H969" s="271"/>
      <c r="I969" s="5"/>
      <c r="J969" s="5"/>
      <c r="K969" s="193"/>
      <c r="L969" s="193"/>
      <c r="M969" s="193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</row>
    <row r="970" ht="15.75" customHeight="1">
      <c r="A970" s="5"/>
      <c r="B970" s="5"/>
      <c r="C970" s="271"/>
      <c r="D970" s="271"/>
      <c r="E970" s="271"/>
      <c r="F970" s="271"/>
      <c r="G970" s="271"/>
      <c r="H970" s="271"/>
      <c r="I970" s="5"/>
      <c r="J970" s="5"/>
      <c r="K970" s="193"/>
      <c r="L970" s="193"/>
      <c r="M970" s="193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</row>
    <row r="971" ht="15.75" customHeight="1">
      <c r="A971" s="5"/>
      <c r="B971" s="5"/>
      <c r="C971" s="271"/>
      <c r="D971" s="271"/>
      <c r="E971" s="271"/>
      <c r="F971" s="271"/>
      <c r="G971" s="271"/>
      <c r="H971" s="271"/>
      <c r="I971" s="5"/>
      <c r="J971" s="5"/>
      <c r="K971" s="193"/>
      <c r="L971" s="193"/>
      <c r="M971" s="193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</row>
    <row r="972" ht="15.75" customHeight="1">
      <c r="A972" s="5"/>
      <c r="B972" s="5"/>
      <c r="C972" s="271"/>
      <c r="D972" s="271"/>
      <c r="E972" s="271"/>
      <c r="F972" s="271"/>
      <c r="G972" s="271"/>
      <c r="H972" s="271"/>
      <c r="I972" s="5"/>
      <c r="J972" s="5"/>
      <c r="K972" s="193"/>
      <c r="L972" s="193"/>
      <c r="M972" s="193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</row>
    <row r="973" ht="15.75" customHeight="1">
      <c r="A973" s="5"/>
      <c r="B973" s="5"/>
      <c r="C973" s="271"/>
      <c r="D973" s="271"/>
      <c r="E973" s="271"/>
      <c r="F973" s="271"/>
      <c r="G973" s="271"/>
      <c r="H973" s="271"/>
      <c r="I973" s="5"/>
      <c r="J973" s="5"/>
      <c r="K973" s="193"/>
      <c r="L973" s="193"/>
      <c r="M973" s="193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</row>
    <row r="974" ht="15.75" customHeight="1">
      <c r="A974" s="5"/>
      <c r="B974" s="5"/>
      <c r="C974" s="271"/>
      <c r="D974" s="271"/>
      <c r="E974" s="271"/>
      <c r="F974" s="271"/>
      <c r="G974" s="271"/>
      <c r="H974" s="271"/>
      <c r="I974" s="5"/>
      <c r="J974" s="5"/>
      <c r="K974" s="193"/>
      <c r="L974" s="193"/>
      <c r="M974" s="193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</row>
    <row r="975" ht="15.75" customHeight="1">
      <c r="A975" s="5"/>
      <c r="B975" s="5"/>
      <c r="C975" s="271"/>
      <c r="D975" s="271"/>
      <c r="E975" s="271"/>
      <c r="F975" s="271"/>
      <c r="G975" s="271"/>
      <c r="H975" s="271"/>
      <c r="I975" s="5"/>
      <c r="J975" s="5"/>
      <c r="K975" s="193"/>
      <c r="L975" s="193"/>
      <c r="M975" s="193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</row>
    <row r="976" ht="15.75" customHeight="1">
      <c r="A976" s="5"/>
      <c r="B976" s="5"/>
      <c r="C976" s="271"/>
      <c r="D976" s="271"/>
      <c r="E976" s="271"/>
      <c r="F976" s="271"/>
      <c r="G976" s="271"/>
      <c r="H976" s="271"/>
      <c r="I976" s="5"/>
      <c r="J976" s="5"/>
      <c r="K976" s="193"/>
      <c r="L976" s="193"/>
      <c r="M976" s="193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</row>
    <row r="977" ht="15.75" customHeight="1">
      <c r="A977" s="5"/>
      <c r="B977" s="5"/>
      <c r="C977" s="271"/>
      <c r="D977" s="271"/>
      <c r="E977" s="271"/>
      <c r="F977" s="271"/>
      <c r="G977" s="271"/>
      <c r="H977" s="271"/>
      <c r="I977" s="5"/>
      <c r="J977" s="5"/>
      <c r="K977" s="193"/>
      <c r="L977" s="193"/>
      <c r="M977" s="193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</row>
    <row r="978" ht="15.75" customHeight="1">
      <c r="A978" s="5"/>
      <c r="B978" s="5"/>
      <c r="C978" s="271"/>
      <c r="D978" s="271"/>
      <c r="E978" s="271"/>
      <c r="F978" s="271"/>
      <c r="G978" s="271"/>
      <c r="H978" s="271"/>
      <c r="I978" s="5"/>
      <c r="J978" s="5"/>
      <c r="K978" s="193"/>
      <c r="L978" s="193"/>
      <c r="M978" s="193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</row>
    <row r="979" ht="15.75" customHeight="1">
      <c r="A979" s="5"/>
      <c r="B979" s="5"/>
      <c r="C979" s="271"/>
      <c r="D979" s="271"/>
      <c r="E979" s="271"/>
      <c r="F979" s="271"/>
      <c r="G979" s="271"/>
      <c r="H979" s="271"/>
      <c r="I979" s="5"/>
      <c r="J979" s="5"/>
      <c r="K979" s="193"/>
      <c r="L979" s="193"/>
      <c r="M979" s="193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</row>
    <row r="980" ht="15.75" customHeight="1">
      <c r="A980" s="5"/>
      <c r="B980" s="5"/>
      <c r="C980" s="271"/>
      <c r="D980" s="271"/>
      <c r="E980" s="271"/>
      <c r="F980" s="271"/>
      <c r="G980" s="271"/>
      <c r="H980" s="271"/>
      <c r="I980" s="5"/>
      <c r="J980" s="5"/>
      <c r="K980" s="193"/>
      <c r="L980" s="193"/>
      <c r="M980" s="193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</row>
    <row r="981" ht="15.75" customHeight="1">
      <c r="A981" s="5"/>
      <c r="B981" s="5"/>
      <c r="C981" s="271"/>
      <c r="D981" s="271"/>
      <c r="E981" s="271"/>
      <c r="F981" s="271"/>
      <c r="G981" s="271"/>
      <c r="H981" s="271"/>
      <c r="I981" s="5"/>
      <c r="J981" s="5"/>
      <c r="K981" s="193"/>
      <c r="L981" s="193"/>
      <c r="M981" s="193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</row>
    <row r="982" ht="15.75" customHeight="1">
      <c r="A982" s="5"/>
      <c r="B982" s="5"/>
      <c r="C982" s="271"/>
      <c r="D982" s="271"/>
      <c r="E982" s="271"/>
      <c r="F982" s="271"/>
      <c r="G982" s="271"/>
      <c r="H982" s="271"/>
      <c r="I982" s="5"/>
      <c r="J982" s="5"/>
      <c r="K982" s="193"/>
      <c r="L982" s="193"/>
      <c r="M982" s="193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</row>
    <row r="983" ht="15.75" customHeight="1">
      <c r="A983" s="5"/>
      <c r="B983" s="5"/>
      <c r="C983" s="271"/>
      <c r="D983" s="271"/>
      <c r="E983" s="271"/>
      <c r="F983" s="271"/>
      <c r="G983" s="271"/>
      <c r="H983" s="271"/>
      <c r="I983" s="5"/>
      <c r="J983" s="5"/>
      <c r="K983" s="193"/>
      <c r="L983" s="193"/>
      <c r="M983" s="193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</row>
    <row r="984" ht="15.75" customHeight="1">
      <c r="A984" s="5"/>
      <c r="B984" s="5"/>
      <c r="C984" s="271"/>
      <c r="D984" s="271"/>
      <c r="E984" s="271"/>
      <c r="F984" s="271"/>
      <c r="G984" s="271"/>
      <c r="H984" s="271"/>
      <c r="I984" s="5"/>
      <c r="J984" s="5"/>
      <c r="K984" s="193"/>
      <c r="L984" s="193"/>
      <c r="M984" s="193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</row>
    <row r="985" ht="15.75" customHeight="1">
      <c r="A985" s="5"/>
      <c r="B985" s="5"/>
      <c r="C985" s="271"/>
      <c r="D985" s="271"/>
      <c r="E985" s="271"/>
      <c r="F985" s="271"/>
      <c r="G985" s="271"/>
      <c r="H985" s="271"/>
      <c r="I985" s="5"/>
      <c r="J985" s="5"/>
      <c r="K985" s="193"/>
      <c r="L985" s="193"/>
      <c r="M985" s="193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</row>
    <row r="986" ht="15.75" customHeight="1">
      <c r="A986" s="5"/>
      <c r="B986" s="5"/>
      <c r="C986" s="271"/>
      <c r="D986" s="271"/>
      <c r="E986" s="271"/>
      <c r="F986" s="271"/>
      <c r="G986" s="271"/>
      <c r="H986" s="271"/>
      <c r="I986" s="5"/>
      <c r="J986" s="5"/>
      <c r="K986" s="193"/>
      <c r="L986" s="193"/>
      <c r="M986" s="193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</row>
    <row r="987" ht="15.75" customHeight="1">
      <c r="A987" s="5"/>
      <c r="B987" s="5"/>
      <c r="C987" s="271"/>
      <c r="D987" s="271"/>
      <c r="E987" s="271"/>
      <c r="F987" s="271"/>
      <c r="G987" s="271"/>
      <c r="H987" s="271"/>
      <c r="I987" s="5"/>
      <c r="J987" s="5"/>
      <c r="K987" s="193"/>
      <c r="L987" s="193"/>
      <c r="M987" s="193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</row>
    <row r="988" ht="15.75" customHeight="1">
      <c r="A988" s="5"/>
      <c r="B988" s="5"/>
      <c r="C988" s="271"/>
      <c r="D988" s="271"/>
      <c r="E988" s="271"/>
      <c r="F988" s="271"/>
      <c r="G988" s="271"/>
      <c r="H988" s="271"/>
      <c r="I988" s="5"/>
      <c r="J988" s="5"/>
      <c r="K988" s="193"/>
      <c r="L988" s="193"/>
      <c r="M988" s="193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</row>
    <row r="989" ht="15.75" customHeight="1">
      <c r="A989" s="5"/>
      <c r="B989" s="5"/>
      <c r="C989" s="271"/>
      <c r="D989" s="271"/>
      <c r="E989" s="271"/>
      <c r="F989" s="271"/>
      <c r="G989" s="271"/>
      <c r="H989" s="271"/>
      <c r="I989" s="5"/>
      <c r="J989" s="5"/>
      <c r="K989" s="193"/>
      <c r="L989" s="193"/>
      <c r="M989" s="193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</row>
    <row r="990" ht="15.75" customHeight="1">
      <c r="A990" s="5"/>
      <c r="B990" s="5"/>
      <c r="C990" s="271"/>
      <c r="D990" s="271"/>
      <c r="E990" s="271"/>
      <c r="F990" s="271"/>
      <c r="G990" s="271"/>
      <c r="H990" s="271"/>
      <c r="I990" s="5"/>
      <c r="J990" s="5"/>
      <c r="K990" s="193"/>
      <c r="L990" s="193"/>
      <c r="M990" s="193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</row>
    <row r="991" ht="15.75" customHeight="1">
      <c r="A991" s="5"/>
      <c r="B991" s="5"/>
      <c r="C991" s="271"/>
      <c r="D991" s="271"/>
      <c r="E991" s="271"/>
      <c r="F991" s="271"/>
      <c r="G991" s="271"/>
      <c r="H991" s="271"/>
      <c r="I991" s="5"/>
      <c r="J991" s="5"/>
      <c r="K991" s="193"/>
      <c r="L991" s="193"/>
      <c r="M991" s="193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</row>
    <row r="992" ht="15.75" customHeight="1">
      <c r="A992" s="5"/>
      <c r="B992" s="5"/>
      <c r="C992" s="271"/>
      <c r="D992" s="271"/>
      <c r="E992" s="271"/>
      <c r="F992" s="271"/>
      <c r="G992" s="271"/>
      <c r="H992" s="271"/>
      <c r="I992" s="5"/>
      <c r="J992" s="5"/>
      <c r="K992" s="193"/>
      <c r="L992" s="193"/>
      <c r="M992" s="193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</row>
    <row r="993" ht="15.75" customHeight="1">
      <c r="A993" s="5"/>
      <c r="B993" s="5"/>
      <c r="C993" s="271"/>
      <c r="D993" s="271"/>
      <c r="E993" s="271"/>
      <c r="F993" s="271"/>
      <c r="G993" s="271"/>
      <c r="H993" s="271"/>
      <c r="I993" s="5"/>
      <c r="J993" s="5"/>
      <c r="K993" s="193"/>
      <c r="L993" s="193"/>
      <c r="M993" s="193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</row>
  </sheetData>
  <mergeCells count="1">
    <mergeCell ref="B2:H4"/>
  </mergeCells>
  <conditionalFormatting sqref="C5 C38 F38 C42 F42 C45 F45">
    <cfRule type="expression" dxfId="0" priority="1">
      <formula>#REF!&gt;=TODAY()</formula>
    </cfRule>
  </conditionalFormatting>
  <conditionalFormatting sqref="C5 C38 F38 C42 F42 C45 F45">
    <cfRule type="expression" dxfId="0" priority="2">
      <formula>#REF!&gt;=TODAY()</formula>
    </cfRule>
  </conditionalFormatting>
  <conditionalFormatting sqref="C5 C38 F38 C42 F42 C45 F45">
    <cfRule type="expression" dxfId="0" priority="3">
      <formula>#REF!&gt;=TODAY()</formula>
    </cfRule>
  </conditionalFormatting>
  <conditionalFormatting sqref="C5 C38 F38 C42 F42 C45 F45">
    <cfRule type="expression" dxfId="0" priority="4">
      <formula>#REF!&gt;=TODAY()</formula>
    </cfRule>
  </conditionalFormatting>
  <conditionalFormatting sqref="C5 C38 F38 C42 F42 C45 F45">
    <cfRule type="expression" dxfId="0" priority="5">
      <formula>#REF!&gt;=TODAY()</formula>
    </cfRule>
  </conditionalFormatting>
  <conditionalFormatting sqref="C5 C38 F38 C42 F42 C45 F45">
    <cfRule type="expression" dxfId="0" priority="6">
      <formula>#REF!&gt;=TODAY()</formula>
    </cfRule>
  </conditionalFormatting>
  <conditionalFormatting sqref="C5:D5 C38:D38 F38:G38 C42:D42 F42:G42 C45:D45 F45:G45">
    <cfRule type="expression" dxfId="0" priority="7">
      <formula>#REF!&gt;=TODAY()</formula>
    </cfRule>
  </conditionalFormatting>
  <conditionalFormatting sqref="C5:D5 C38:D38 F38:G38 C42:D42 F42:G42 C45:D45 F45:G45">
    <cfRule type="expression" dxfId="0" priority="8">
      <formula>#REF!&gt;=TODAY()</formula>
    </cfRule>
  </conditionalFormatting>
  <conditionalFormatting sqref="C5:D5 C38:D38 F38:G38 C42:D42 F42:G42 C45:D45 F45:G45">
    <cfRule type="expression" dxfId="0" priority="9">
      <formula>#REF!&gt;=TODAY()</formula>
    </cfRule>
  </conditionalFormatting>
  <conditionalFormatting sqref="C5:D5 C38:D38 F38:G38 C42:D42 F42:G42 C45:D45 F45:G45">
    <cfRule type="expression" dxfId="0" priority="10">
      <formula>#REF!&gt;=TODAY()</formula>
    </cfRule>
  </conditionalFormatting>
  <conditionalFormatting sqref="C5:D5 C38:D38 F38:G38 C42:D42 F42:G42 C45:D45 F45:G45">
    <cfRule type="expression" dxfId="0" priority="11">
      <formula>#REF!&gt;=TODAY()</formula>
    </cfRule>
  </conditionalFormatting>
  <conditionalFormatting sqref="C5:D5 C38:D38 F38:G38 C42:D42 F42:G42 C45:D45 F45:G45">
    <cfRule type="expression" dxfId="0" priority="12">
      <formula>#REF!&gt;=TODAY()</formula>
    </cfRule>
  </conditionalFormatting>
  <conditionalFormatting sqref="C38 F38 C42 F42 C45 F45">
    <cfRule type="expression" dxfId="0" priority="13">
      <formula>#REF!&gt;=TODAY()</formula>
    </cfRule>
  </conditionalFormatting>
  <conditionalFormatting sqref="C38 F38 C42 F42 C45 F45">
    <cfRule type="expression" dxfId="0" priority="14">
      <formula>#REF!&gt;=TODAY()</formula>
    </cfRule>
  </conditionalFormatting>
  <conditionalFormatting sqref="C38 F38 C42 F42 C45 F45">
    <cfRule type="expression" dxfId="0" priority="15">
      <formula>#REF!&gt;=TODAY()</formula>
    </cfRule>
  </conditionalFormatting>
  <conditionalFormatting sqref="C38 F38 C42 F42 C45 F45">
    <cfRule type="expression" dxfId="0" priority="16">
      <formula>#REF!&gt;=TODAY()</formula>
    </cfRule>
  </conditionalFormatting>
  <conditionalFormatting sqref="C38 F38 C42 F42 C45 F45">
    <cfRule type="expression" dxfId="0" priority="17">
      <formula>#REF!&gt;=TODAY()</formula>
    </cfRule>
  </conditionalFormatting>
  <conditionalFormatting sqref="C38 F38 C42 F42 C45 F45">
    <cfRule type="expression" dxfId="0" priority="18">
      <formula>#REF!&gt;=TODAY()</formula>
    </cfRule>
  </conditionalFormatting>
  <conditionalFormatting sqref="C38:D38 F38:G38 C42:D42 F42:G42 C45:D45 F45:G45">
    <cfRule type="expression" dxfId="0" priority="19">
      <formula>#REF!&gt;=TODAY()</formula>
    </cfRule>
  </conditionalFormatting>
  <conditionalFormatting sqref="C38:D38 F38:G38 C42:D42 F42:G42 C45:D45 F45:G45">
    <cfRule type="expression" dxfId="0" priority="20">
      <formula>#REF!&gt;=TODAY()</formula>
    </cfRule>
  </conditionalFormatting>
  <conditionalFormatting sqref="C38:D38 F38:G38 C42:D42 F42:G42 C45:D45 F45:G45">
    <cfRule type="expression" dxfId="0" priority="21">
      <formula>#REF!&gt;=TODAY()</formula>
    </cfRule>
  </conditionalFormatting>
  <conditionalFormatting sqref="C38:D38 F38:G38 C42:D42 F42:G42 C45:D45 F45:G45">
    <cfRule type="expression" dxfId="0" priority="22">
      <formula>#REF!&gt;=TODAY()</formula>
    </cfRule>
  </conditionalFormatting>
  <conditionalFormatting sqref="C38:D38 F38:G38 C42:D42 F42:G42 C45:D45 F45:G45">
    <cfRule type="expression" dxfId="0" priority="23">
      <formula>#REF!&gt;=TODAY()</formula>
    </cfRule>
  </conditionalFormatting>
  <conditionalFormatting sqref="C38:D38 F38:G38 C42:D42 F42:G42 C45:D45 F45:G45">
    <cfRule type="expression" dxfId="0" priority="24">
      <formula>#REF!&gt;=TODAY()</formula>
    </cfRule>
  </conditionalFormatting>
  <conditionalFormatting sqref="C38 F38 C42 F42 C45 F45">
    <cfRule type="expression" dxfId="0" priority="25">
      <formula>#REF!&gt;=TODAY()</formula>
    </cfRule>
  </conditionalFormatting>
  <conditionalFormatting sqref="C38:D38 F38:G38 C42:D42 F42:G42 C45:D45 F45:G45">
    <cfRule type="expression" dxfId="0" priority="26">
      <formula>#REF!&gt;=TODAY()</formula>
    </cfRule>
  </conditionalFormatting>
  <conditionalFormatting sqref="C38:D38 F38:G38 C42:D42 F42:G42 C45:D45 F45:G45">
    <cfRule type="expression" dxfId="0" priority="27">
      <formula>#REF!&gt;=TODAY()</formula>
    </cfRule>
  </conditionalFormatting>
  <conditionalFormatting sqref="C38:D38 F38:G38 C42:D42 F42:G42 C45:D45 F45:G45">
    <cfRule type="expression" dxfId="0" priority="28">
      <formula>#REF!&gt;=TODAY()</formula>
    </cfRule>
  </conditionalFormatting>
  <conditionalFormatting sqref="C38:D38 F38:G38 C42:D42 F42:G42 C45:D45 F45:G45">
    <cfRule type="expression" dxfId="0" priority="29">
      <formula>#REF!&gt;=TODAY()</formula>
    </cfRule>
  </conditionalFormatting>
  <conditionalFormatting sqref="C38:D38 F38:G38 C42:D42 F42:G42 C45:D45 F45:G45">
    <cfRule type="expression" dxfId="0" priority="30">
      <formula>#REF!&gt;=TODAY()</formula>
    </cfRule>
  </conditionalFormatting>
  <conditionalFormatting sqref="C38:D38 F38:G38 C42:D42 F42:G42 C45:D45 F45:G45">
    <cfRule type="expression" dxfId="0" priority="31">
      <formula>#REF!&gt;=TODAY()</formula>
    </cfRule>
  </conditionalFormatting>
  <conditionalFormatting sqref="C38:D38 F38:G38 C42:D42 F42:G42 C45:D45 F45:G45">
    <cfRule type="expression" dxfId="0" priority="32">
      <formula>#REF!&gt;=TODAY()</formula>
    </cfRule>
  </conditionalFormatting>
  <conditionalFormatting sqref="C38:D38 F38:G38 C42:D42 F42:G42 C45:D45 F45:G45">
    <cfRule type="expression" dxfId="0" priority="33">
      <formula>#REF!&gt;=TODAY()</formula>
    </cfRule>
  </conditionalFormatting>
  <conditionalFormatting sqref="C38:D38 F38:G38 C42:D42 F42:G42 C45:D45 F45:G45">
    <cfRule type="expression" dxfId="0" priority="34">
      <formula>#REF!&gt;=TODAY()</formula>
    </cfRule>
  </conditionalFormatting>
  <conditionalFormatting sqref="C38:D38 F38:G38 C42:D42 F42:G42 C45:D45 F45:G45">
    <cfRule type="expression" dxfId="0" priority="35">
      <formula>#REF!&gt;=TODAY()</formula>
    </cfRule>
  </conditionalFormatting>
  <conditionalFormatting sqref="C38:D38 F38:G38 C42:D42 F42:G42 C45:D45 F45:G45">
    <cfRule type="expression" dxfId="0" priority="36">
      <formula>#REF!&gt;=TODAY()</formula>
    </cfRule>
  </conditionalFormatting>
  <conditionalFormatting sqref="C5:D5 C38:D38 F38:G38 C42:D42 F42:G42 C45:D45 F45:G45">
    <cfRule type="expression" dxfId="0" priority="37">
      <formula>#REF!&gt;=TODAY()</formula>
    </cfRule>
  </conditionalFormatting>
  <conditionalFormatting sqref="C5:D5 C38:D38 F38:G38 C42:D42 F42:G42 C45:D45 F45:G45">
    <cfRule type="expression" dxfId="0" priority="38">
      <formula>#REF!&gt;=TODAY()</formula>
    </cfRule>
  </conditionalFormatting>
  <conditionalFormatting sqref="C5:D5 C38:D38 F38:G38 C42:D42 F42:G42 C45:D45 F45:G45">
    <cfRule type="expression" dxfId="0" priority="39">
      <formula>#REF!&gt;=TODAY()</formula>
    </cfRule>
  </conditionalFormatting>
  <conditionalFormatting sqref="C5:D5 C38:D38 F38:G38 C42:D42 F42:G42 C45:D45 F45:G45">
    <cfRule type="expression" dxfId="0" priority="40">
      <formula>#REF!&gt;=TODAY()</formula>
    </cfRule>
  </conditionalFormatting>
  <conditionalFormatting sqref="C5:D5 C38:D38 F38:G38 C42:D42 F42:G42 C45:D45 F45:G45">
    <cfRule type="expression" dxfId="0" priority="41">
      <formula>#REF!&gt;=TODAY()</formula>
    </cfRule>
  </conditionalFormatting>
  <conditionalFormatting sqref="C5:D5 C38:D38 F38:G38 C42:D42 F42:G42 C45:D45 F45:G45">
    <cfRule type="expression" dxfId="0" priority="42">
      <formula>#REF!&gt;=TODAY()</formula>
    </cfRule>
  </conditionalFormatting>
  <conditionalFormatting sqref="C5 C38 F38 C42 F42 C45 F45">
    <cfRule type="expression" dxfId="0" priority="43">
      <formula>#REF!&gt;=TODAY()</formula>
    </cfRule>
  </conditionalFormatting>
  <conditionalFormatting sqref="C5 C38 F38 C42 F42 C45 F45">
    <cfRule type="expression" dxfId="0" priority="44">
      <formula>#REF!&gt;=TODAY()</formula>
    </cfRule>
  </conditionalFormatting>
  <conditionalFormatting sqref="C5 C38 F38 C42 F42 C45 F45">
    <cfRule type="expression" dxfId="0" priority="45">
      <formula>#REF!&gt;=TODAY()</formula>
    </cfRule>
  </conditionalFormatting>
  <conditionalFormatting sqref="C5 C38 F38 C42 F42 C45 F45">
    <cfRule type="expression" dxfId="0" priority="46">
      <formula>#REF!&gt;=TODAY()</formula>
    </cfRule>
  </conditionalFormatting>
  <conditionalFormatting sqref="C5 C38 F38 C42 F42 C45 F45">
    <cfRule type="expression" dxfId="0" priority="47">
      <formula>#REF!&gt;=TODAY()</formula>
    </cfRule>
  </conditionalFormatting>
  <conditionalFormatting sqref="C5 C38 F38 C42 F42 C45 F45">
    <cfRule type="expression" dxfId="0" priority="48">
      <formula>#REF!&gt;=TODAY()</formula>
    </cfRule>
  </conditionalFormatting>
  <conditionalFormatting sqref="C5:D5 C38:D38 F38:G38 C42:D42 F42:G42 C45:D45 F45:G45">
    <cfRule type="expression" dxfId="0" priority="49">
      <formula>#REF!&gt;=TODAY()</formula>
    </cfRule>
  </conditionalFormatting>
  <conditionalFormatting sqref="C5:D5 C38:D38 F38:G38 C42:D42 F42:G42 C45:D45 F45:G45">
    <cfRule type="expression" dxfId="0" priority="50">
      <formula>#REF!&gt;=TODAY()</formula>
    </cfRule>
  </conditionalFormatting>
  <conditionalFormatting sqref="C5:D5 C38:D38 F38:G38 C42:D42 F42:G42 C45:D45 F45:G45">
    <cfRule type="expression" dxfId="0" priority="51">
      <formula>#REF!&gt;=TODAY()</formula>
    </cfRule>
  </conditionalFormatting>
  <conditionalFormatting sqref="C5:D5 C38:D38 F38:G38 C42:D42 F42:G42 C45:D45 F45:G45">
    <cfRule type="expression" dxfId="0" priority="52">
      <formula>#REF!&gt;=TODAY()</formula>
    </cfRule>
  </conditionalFormatting>
  <conditionalFormatting sqref="C5:D5 C38:D38 F38:G38 C42:D42 F42:G42 C45:D45 F45:G45">
    <cfRule type="expression" dxfId="0" priority="53">
      <formula>#REF!&gt;=TODAY()</formula>
    </cfRule>
  </conditionalFormatting>
  <conditionalFormatting sqref="C5:D5 C38:D38 F38:G38 C42:D42 F42:G42 C45:D45 F45:G45">
    <cfRule type="expression" dxfId="0" priority="54">
      <formula>#REF!&gt;=TODAY()</formula>
    </cfRule>
  </conditionalFormatting>
  <conditionalFormatting sqref="C38:D38 F38:G38 C42:D42 F42:G42 C45:D45 F45:G45">
    <cfRule type="expression" dxfId="0" priority="55">
      <formula>#REF!&gt;=TODAY()</formula>
    </cfRule>
  </conditionalFormatting>
  <conditionalFormatting sqref="C38:D38 F38:G38 C42:D42 F42:G42 C45:D45 F45:G45">
    <cfRule type="expression" dxfId="0" priority="56">
      <formula>#REF!&gt;=TODAY()</formula>
    </cfRule>
  </conditionalFormatting>
  <conditionalFormatting sqref="C38:D38 F38:G38 C42:D42 F42:G42 C45:D45 F45:G45">
    <cfRule type="expression" dxfId="0" priority="57">
      <formula>#REF!&gt;=TODAY()</formula>
    </cfRule>
  </conditionalFormatting>
  <conditionalFormatting sqref="C38:D38 F38:G38 C42:D42 F42:G42 C45:D45 F45:G45">
    <cfRule type="expression" dxfId="0" priority="58">
      <formula>#REF!&gt;=TODAY()</formula>
    </cfRule>
  </conditionalFormatting>
  <conditionalFormatting sqref="C38:D38 F38:G38 C42:D42 F42:G42 C45:D45 F45:G45">
    <cfRule type="expression" dxfId="0" priority="59">
      <formula>#REF!&gt;=TODAY()</formula>
    </cfRule>
  </conditionalFormatting>
  <conditionalFormatting sqref="C38:D38 F38:G38 C42:D42 F42:G42 C45:D45 F45:G45">
    <cfRule type="expression" dxfId="0" priority="60">
      <formula>#REF!&gt;=TODAY()</formula>
    </cfRule>
  </conditionalFormatting>
  <conditionalFormatting sqref="C38 F38 C42 F42 C45 F45">
    <cfRule type="expression" dxfId="0" priority="61">
      <formula>#REF!&gt;=TODAY()</formula>
    </cfRule>
  </conditionalFormatting>
  <conditionalFormatting sqref="C38 F38 C42 F42 C45 F45">
    <cfRule type="expression" dxfId="0" priority="62">
      <formula>#REF!&gt;=TODAY()</formula>
    </cfRule>
  </conditionalFormatting>
  <conditionalFormatting sqref="C38 F38 C42 F42 C45 F45">
    <cfRule type="expression" dxfId="0" priority="63">
      <formula>#REF!&gt;=TODAY()</formula>
    </cfRule>
  </conditionalFormatting>
  <conditionalFormatting sqref="C38 F38 C42 F42 C45 F45">
    <cfRule type="expression" dxfId="0" priority="64">
      <formula>#REF!&gt;=TODAY()</formula>
    </cfRule>
  </conditionalFormatting>
  <conditionalFormatting sqref="C38 F38 C42 F42 C45 F45">
    <cfRule type="expression" dxfId="0" priority="65">
      <formula>#REF!&gt;=TODAY()</formula>
    </cfRule>
  </conditionalFormatting>
  <conditionalFormatting sqref="C38 F38 C42 F42 C45 F45">
    <cfRule type="expression" dxfId="0" priority="66">
      <formula>#REF!&gt;=TODAY()</formula>
    </cfRule>
  </conditionalFormatting>
  <conditionalFormatting sqref="C38:D38 F38:G38 C42:D42 F42:G42 C45:D45 F45:G45">
    <cfRule type="expression" dxfId="0" priority="67">
      <formula>#REF!&gt;=TODAY()</formula>
    </cfRule>
  </conditionalFormatting>
  <conditionalFormatting sqref="C38:D38 F38:G38 C42:D42 F42:G42 C45:D45 F45:G45">
    <cfRule type="expression" dxfId="0" priority="68">
      <formula>#REF!&gt;=TODAY()</formula>
    </cfRule>
  </conditionalFormatting>
  <conditionalFormatting sqref="C38:D38 F38:G38 C42:D42 F42:G42 C45:D45 F45:G45">
    <cfRule type="expression" dxfId="0" priority="69">
      <formula>#REF!&gt;=TODAY()</formula>
    </cfRule>
  </conditionalFormatting>
  <conditionalFormatting sqref="C38:D38 F38:G38 C42:D42 F42:G42 C45:D45 F45:G45">
    <cfRule type="expression" dxfId="0" priority="70">
      <formula>#REF!&gt;=TODAY()</formula>
    </cfRule>
  </conditionalFormatting>
  <conditionalFormatting sqref="C38:D38 F38:G38 C42:D42 F42:G42 C45:D45 F45:G45">
    <cfRule type="expression" dxfId="0" priority="71">
      <formula>#REF!&gt;=TODAY()</formula>
    </cfRule>
  </conditionalFormatting>
  <conditionalFormatting sqref="C38:D38 F38:G38 C42:D42 F42:G42 C45:D45 F45:G45">
    <cfRule type="expression" dxfId="0" priority="72">
      <formula>#REF!&gt;=TODAY()</formula>
    </cfRule>
  </conditionalFormatting>
  <conditionalFormatting sqref="C5 C38 F38 C42 F42 C45 F45">
    <cfRule type="expression" dxfId="0" priority="73">
      <formula>#REF!&gt;=TODAY()</formula>
    </cfRule>
  </conditionalFormatting>
  <conditionalFormatting sqref="C5 C38 F38 C42 F42 C45 F45">
    <cfRule type="expression" dxfId="0" priority="74">
      <formula>#REF!&gt;=TODAY()</formula>
    </cfRule>
  </conditionalFormatting>
  <conditionalFormatting sqref="C5 C38 F38 C42 F42 C45 F45">
    <cfRule type="expression" dxfId="0" priority="75">
      <formula>#REF!&gt;=TODAY()</formula>
    </cfRule>
  </conditionalFormatting>
  <conditionalFormatting sqref="C5 C38 F38 C42 F42 C45 F45">
    <cfRule type="expression" dxfId="0" priority="76">
      <formula>#REF!&gt;=TODAY()</formula>
    </cfRule>
  </conditionalFormatting>
  <conditionalFormatting sqref="C5 C38 F38 C42 F42 C45 F45">
    <cfRule type="expression" dxfId="0" priority="77">
      <formula>#REF!&gt;=TODAY()</formula>
    </cfRule>
  </conditionalFormatting>
  <conditionalFormatting sqref="C5 C38 F38 C42 F42 C45 F45">
    <cfRule type="expression" dxfId="0" priority="78">
      <formula>#REF!&gt;=TODAY()</formula>
    </cfRule>
  </conditionalFormatting>
  <conditionalFormatting sqref="C5:D5 C38:D38 F38:G38 C42:D42 F42:G42 C45:D45 F45:G45">
    <cfRule type="expression" dxfId="0" priority="79">
      <formula>#REF!&gt;=TODAY()</formula>
    </cfRule>
  </conditionalFormatting>
  <conditionalFormatting sqref="C5:D5 C38:D38 F38:G38 C42:D42 F42:G42 C45:D45 F45:G45">
    <cfRule type="expression" dxfId="0" priority="80">
      <formula>#REF!&gt;=TODAY()</formula>
    </cfRule>
  </conditionalFormatting>
  <conditionalFormatting sqref="C5:D5 C38:D38 F38:G38 C42:D42 F42:G42 C45:D45 F45:G45">
    <cfRule type="expression" dxfId="0" priority="81">
      <formula>#REF!&gt;=TODAY()</formula>
    </cfRule>
  </conditionalFormatting>
  <conditionalFormatting sqref="C5:D5 C38:D38 F38:G38 C42:D42 F42:G42 C45:D45 F45:G45">
    <cfRule type="expression" dxfId="0" priority="82">
      <formula>#REF!&gt;=TODAY()</formula>
    </cfRule>
  </conditionalFormatting>
  <conditionalFormatting sqref="C5:D5 C38:D38 F38:G38 C42:D42 F42:G42 C45:D45 F45:G45">
    <cfRule type="expression" dxfId="0" priority="83">
      <formula>#REF!&gt;=TODAY()</formula>
    </cfRule>
  </conditionalFormatting>
  <conditionalFormatting sqref="C5:D5 C38:D38 F38:G38 C42:D42 F42:G42 C45:D45 F45:G45">
    <cfRule type="expression" dxfId="0" priority="84">
      <formula>#REF!&gt;=TODAY()</formula>
    </cfRule>
  </conditionalFormatting>
  <conditionalFormatting sqref="C6:D6">
    <cfRule type="expression" dxfId="0" priority="85">
      <formula>#REF!&gt;=TODAY()</formula>
    </cfRule>
  </conditionalFormatting>
  <conditionalFormatting sqref="C6:D6">
    <cfRule type="expression" dxfId="0" priority="86">
      <formula>#REF!&gt;=TODAY()</formula>
    </cfRule>
  </conditionalFormatting>
  <conditionalFormatting sqref="C6:D6">
    <cfRule type="expression" dxfId="0" priority="87">
      <formula>#REF!&gt;=TODAY()</formula>
    </cfRule>
  </conditionalFormatting>
  <conditionalFormatting sqref="C6:D6">
    <cfRule type="expression" dxfId="0" priority="88">
      <formula>#REF!&gt;=TODAY()</formula>
    </cfRule>
  </conditionalFormatting>
  <conditionalFormatting sqref="C6:D6">
    <cfRule type="expression" dxfId="0" priority="89">
      <formula>#REF!&gt;=TODAY()</formula>
    </cfRule>
  </conditionalFormatting>
  <conditionalFormatting sqref="C6:D6">
    <cfRule type="expression" dxfId="0" priority="90">
      <formula>#REF!&gt;=TODAY()</formula>
    </cfRule>
  </conditionalFormatting>
  <conditionalFormatting sqref="C6">
    <cfRule type="expression" dxfId="0" priority="91">
      <formula>#REF!&gt;=TODAY()</formula>
    </cfRule>
  </conditionalFormatting>
  <conditionalFormatting sqref="C6">
    <cfRule type="expression" dxfId="0" priority="92">
      <formula>#REF!&gt;=TODAY()</formula>
    </cfRule>
  </conditionalFormatting>
  <conditionalFormatting sqref="C6">
    <cfRule type="expression" dxfId="0" priority="93">
      <formula>#REF!&gt;=TODAY()</formula>
    </cfRule>
  </conditionalFormatting>
  <conditionalFormatting sqref="C6">
    <cfRule type="expression" dxfId="0" priority="94">
      <formula>#REF!&gt;=TODAY()</formula>
    </cfRule>
  </conditionalFormatting>
  <conditionalFormatting sqref="C6">
    <cfRule type="expression" dxfId="0" priority="95">
      <formula>#REF!&gt;=TODAY()</formula>
    </cfRule>
  </conditionalFormatting>
  <conditionalFormatting sqref="C6">
    <cfRule type="expression" dxfId="0" priority="96">
      <formula>#REF!&gt;=TODAY()</formula>
    </cfRule>
  </conditionalFormatting>
  <conditionalFormatting sqref="C6:D6">
    <cfRule type="expression" dxfId="0" priority="97">
      <formula>#REF!&gt;=TODAY()</formula>
    </cfRule>
  </conditionalFormatting>
  <conditionalFormatting sqref="C6:D6">
    <cfRule type="expression" dxfId="0" priority="98">
      <formula>#REF!&gt;=TODAY()</formula>
    </cfRule>
  </conditionalFormatting>
  <conditionalFormatting sqref="C6:D6">
    <cfRule type="expression" dxfId="0" priority="99">
      <formula>#REF!&gt;=TODAY()</formula>
    </cfRule>
  </conditionalFormatting>
  <conditionalFormatting sqref="C6:D6">
    <cfRule type="expression" dxfId="0" priority="100">
      <formula>#REF!&gt;=TODAY()</formula>
    </cfRule>
  </conditionalFormatting>
  <conditionalFormatting sqref="C6:D6">
    <cfRule type="expression" dxfId="0" priority="101">
      <formula>#REF!&gt;=TODAY()</formula>
    </cfRule>
  </conditionalFormatting>
  <conditionalFormatting sqref="C6:D6">
    <cfRule type="expression" dxfId="0" priority="102">
      <formula>#REF!&gt;=TODAY()</formula>
    </cfRule>
  </conditionalFormatting>
  <conditionalFormatting sqref="C6">
    <cfRule type="expression" dxfId="0" priority="103">
      <formula>#REF!&gt;=TODAY()</formula>
    </cfRule>
  </conditionalFormatting>
  <conditionalFormatting sqref="C6">
    <cfRule type="expression" dxfId="0" priority="104">
      <formula>#REF!&gt;=TODAY()</formula>
    </cfRule>
  </conditionalFormatting>
  <conditionalFormatting sqref="C6">
    <cfRule type="expression" dxfId="0" priority="105">
      <formula>#REF!&gt;=TODAY()</formula>
    </cfRule>
  </conditionalFormatting>
  <conditionalFormatting sqref="C6">
    <cfRule type="expression" dxfId="0" priority="106">
      <formula>#REF!&gt;=TODAY()</formula>
    </cfRule>
  </conditionalFormatting>
  <conditionalFormatting sqref="C6">
    <cfRule type="expression" dxfId="0" priority="107">
      <formula>#REF!&gt;=TODAY()</formula>
    </cfRule>
  </conditionalFormatting>
  <conditionalFormatting sqref="C6">
    <cfRule type="expression" dxfId="0" priority="108">
      <formula>#REF!&gt;=TODAY()</formula>
    </cfRule>
  </conditionalFormatting>
  <conditionalFormatting sqref="C6:D6">
    <cfRule type="expression" dxfId="0" priority="109">
      <formula>#REF!&gt;=TODAY()</formula>
    </cfRule>
  </conditionalFormatting>
  <conditionalFormatting sqref="C6:D6">
    <cfRule type="expression" dxfId="0" priority="110">
      <formula>#REF!&gt;=TODAY()</formula>
    </cfRule>
  </conditionalFormatting>
  <conditionalFormatting sqref="C6:D6">
    <cfRule type="expression" dxfId="0" priority="111">
      <formula>#REF!&gt;=TODAY()</formula>
    </cfRule>
  </conditionalFormatting>
  <conditionalFormatting sqref="C6:D6">
    <cfRule type="expression" dxfId="0" priority="112">
      <formula>#REF!&gt;=TODAY()</formula>
    </cfRule>
  </conditionalFormatting>
  <conditionalFormatting sqref="C6:D6">
    <cfRule type="expression" dxfId="0" priority="113">
      <formula>#REF!&gt;=TODAY()</formula>
    </cfRule>
  </conditionalFormatting>
  <conditionalFormatting sqref="C6:D6">
    <cfRule type="expression" dxfId="0" priority="114">
      <formula>#REF!&gt;=TODAY()</formula>
    </cfRule>
  </conditionalFormatting>
  <conditionalFormatting sqref="C38:D38 F38:G38 C42:D42 F42:G42 C45:D45 F45:G45">
    <cfRule type="expression" dxfId="0" priority="115">
      <formula>#REF!&gt;=TODAY()</formula>
    </cfRule>
  </conditionalFormatting>
  <conditionalFormatting sqref="C38:D38 F38:G38 C42:D42 F42:G42 C45:D45 F45:G45">
    <cfRule type="expression" dxfId="0" priority="116">
      <formula>#REF!&gt;=TODAY()</formula>
    </cfRule>
  </conditionalFormatting>
  <conditionalFormatting sqref="C38:D38 F38:G38 C42:D42 F42:G42 C45:D45 F45:G45">
    <cfRule type="expression" dxfId="0" priority="117">
      <formula>#REF!&gt;=TODAY()</formula>
    </cfRule>
  </conditionalFormatting>
  <conditionalFormatting sqref="C38:D38 F38:G38 C42:D42 F42:G42 C45:D45 F45:G45">
    <cfRule type="expression" dxfId="0" priority="118">
      <formula>#REF!&gt;=TODAY()</formula>
    </cfRule>
  </conditionalFormatting>
  <conditionalFormatting sqref="C38:D38 F38:G38 C42:D42 F42:G42 C45:D45 F45:G45">
    <cfRule type="expression" dxfId="0" priority="119">
      <formula>#REF!&gt;=TODAY()</formula>
    </cfRule>
  </conditionalFormatting>
  <conditionalFormatting sqref="C38:D38 F38:G38 C42:D42 F42:G42 C45:D45 F45:G45">
    <cfRule type="expression" dxfId="0" priority="120">
      <formula>#REF!&gt;=TODAY()</formula>
    </cfRule>
  </conditionalFormatting>
  <conditionalFormatting sqref="C38 F38 C42 F42 C45 F45">
    <cfRule type="expression" dxfId="0" priority="121">
      <formula>#REF!&gt;=TODAY()</formula>
    </cfRule>
  </conditionalFormatting>
  <conditionalFormatting sqref="C38 F38 C42 F42 C45 F45">
    <cfRule type="expression" dxfId="0" priority="122">
      <formula>#REF!&gt;=TODAY()</formula>
    </cfRule>
  </conditionalFormatting>
  <conditionalFormatting sqref="C38 F38 C42 F42 C45 F45">
    <cfRule type="expression" dxfId="0" priority="123">
      <formula>#REF!&gt;=TODAY()</formula>
    </cfRule>
  </conditionalFormatting>
  <conditionalFormatting sqref="C38 F38 C42 F42 C45 F45">
    <cfRule type="expression" dxfId="0" priority="124">
      <formula>#REF!&gt;=TODAY()</formula>
    </cfRule>
  </conditionalFormatting>
  <conditionalFormatting sqref="C38 F38 C42 F42 C45 F45">
    <cfRule type="expression" dxfId="0" priority="125">
      <formula>#REF!&gt;=TODAY()</formula>
    </cfRule>
  </conditionalFormatting>
  <conditionalFormatting sqref="C38 F38 C42 F42 C45 F45">
    <cfRule type="expression" dxfId="0" priority="126">
      <formula>#REF!&gt;=TODAY()</formula>
    </cfRule>
  </conditionalFormatting>
  <conditionalFormatting sqref="C38:D38 F38:G38 C42:D42 F42:G42 C45:D45 F45:G45">
    <cfRule type="expression" dxfId="0" priority="127">
      <formula>#REF!&gt;=TODAY()</formula>
    </cfRule>
  </conditionalFormatting>
  <conditionalFormatting sqref="C38:D38 F38:G38 C42:D42 F42:G42 C45:D45 F45:G45">
    <cfRule type="expression" dxfId="0" priority="128">
      <formula>#REF!&gt;=TODAY()</formula>
    </cfRule>
  </conditionalFormatting>
  <conditionalFormatting sqref="C38:D38 F38:G38 C42:D42 F42:G42 C45:D45 F45:G45">
    <cfRule type="expression" dxfId="0" priority="129">
      <formula>#REF!&gt;=TODAY()</formula>
    </cfRule>
  </conditionalFormatting>
  <conditionalFormatting sqref="C38:D38 F38:G38 C42:D42 F42:G42 C45:D45 F45:G45">
    <cfRule type="expression" dxfId="0" priority="130">
      <formula>#REF!&gt;=TODAY()</formula>
    </cfRule>
  </conditionalFormatting>
  <conditionalFormatting sqref="C38:D38 F38:G38 C42:D42 F42:G42 C45:D45 F45:G45">
    <cfRule type="expression" dxfId="0" priority="131">
      <formula>#REF!&gt;=TODAY()</formula>
    </cfRule>
  </conditionalFormatting>
  <conditionalFormatting sqref="C38:D38 F38:G38 C42:D42 F42:G42 C45:D45 F45:G45">
    <cfRule type="expression" dxfId="0" priority="132">
      <formula>#REF!&gt;=TODAY()</formula>
    </cfRule>
  </conditionalFormatting>
  <conditionalFormatting sqref="C38 F38 C42 F42 C45 F45">
    <cfRule type="expression" dxfId="0" priority="133">
      <formula>#REF!&gt;=TODAY()</formula>
    </cfRule>
  </conditionalFormatting>
  <conditionalFormatting sqref="C38 F38 C42 F42 C45 F45">
    <cfRule type="expression" dxfId="0" priority="134">
      <formula>#REF!&gt;=TODAY()</formula>
    </cfRule>
  </conditionalFormatting>
  <conditionalFormatting sqref="C38 F38 C42 F42 C45 F45">
    <cfRule type="expression" dxfId="0" priority="135">
      <formula>#REF!&gt;=TODAY()</formula>
    </cfRule>
  </conditionalFormatting>
  <conditionalFormatting sqref="C38 F38 C42 F42 C45 F45">
    <cfRule type="expression" dxfId="0" priority="136">
      <formula>#REF!&gt;=TODAY()</formula>
    </cfRule>
  </conditionalFormatting>
  <conditionalFormatting sqref="C38 F38 C42 F42 C45 F45">
    <cfRule type="expression" dxfId="0" priority="137">
      <formula>#REF!&gt;=TODAY()</formula>
    </cfRule>
  </conditionalFormatting>
  <conditionalFormatting sqref="C38 F38 C42 F42 C45 F45">
    <cfRule type="expression" dxfId="0" priority="138">
      <formula>#REF!&gt;=TODAY()</formula>
    </cfRule>
  </conditionalFormatting>
  <conditionalFormatting sqref="C38:D38 F38:G38 C42:D42 F42:G42 C45:D45 F45:G45">
    <cfRule type="expression" dxfId="0" priority="139">
      <formula>#REF!&gt;=TODAY()</formula>
    </cfRule>
  </conditionalFormatting>
  <conditionalFormatting sqref="C38:D38 F38:G38 C42:D42 F42:G42 C45:D45 F45:G45">
    <cfRule type="expression" dxfId="0" priority="140">
      <formula>#REF!&gt;=TODAY()</formula>
    </cfRule>
  </conditionalFormatting>
  <conditionalFormatting sqref="C38:D38 F38:G38 C42:D42 F42:G42 C45:D45 F45:G45">
    <cfRule type="expression" dxfId="0" priority="141">
      <formula>#REF!&gt;=TODAY()</formula>
    </cfRule>
  </conditionalFormatting>
  <conditionalFormatting sqref="C38:D38 F38:G38 C42:D42 F42:G42 C45:D45 F45:G45">
    <cfRule type="expression" dxfId="0" priority="142">
      <formula>#REF!&gt;=TODAY()</formula>
    </cfRule>
  </conditionalFormatting>
  <conditionalFormatting sqref="C38:D38 F38:G38 C42:D42 F42:G42 C45:D45 F45:G45">
    <cfRule type="expression" dxfId="0" priority="143">
      <formula>#REF!&gt;=TODAY()</formula>
    </cfRule>
  </conditionalFormatting>
  <conditionalFormatting sqref="C38:D38 F38:G38 C42:D42 F42:G42 C45:D45 F45:G45">
    <cfRule type="expression" dxfId="0" priority="144">
      <formula>#REF!&gt;=TODAY()</formula>
    </cfRule>
  </conditionalFormatting>
  <conditionalFormatting sqref="C5:D5 C38:D38 F38:G38 C42:D42 F42:G42 C45:D45 F45:G45">
    <cfRule type="expression" dxfId="0" priority="145">
      <formula>#REF!&gt;=TODAY()</formula>
    </cfRule>
  </conditionalFormatting>
  <conditionalFormatting sqref="C5:D5 C38:D38 F38:G38 C42:D42 F42:G42 C45:D45 F45:G45">
    <cfRule type="expression" dxfId="0" priority="146">
      <formula>#REF!&gt;=TODAY()</formula>
    </cfRule>
  </conditionalFormatting>
  <conditionalFormatting sqref="C5:D5 C38:D38 F38:G38 C42:D42 F42:G42 C45:D45 F45:G45">
    <cfRule type="expression" dxfId="0" priority="147">
      <formula>#REF!&gt;=TODAY()</formula>
    </cfRule>
  </conditionalFormatting>
  <conditionalFormatting sqref="C5:D5 C38:D38 F38:G38 C42:D42 F42:G42 C45:D45 F45:G45">
    <cfRule type="expression" dxfId="0" priority="148">
      <formula>#REF!&gt;=TODAY()</formula>
    </cfRule>
  </conditionalFormatting>
  <conditionalFormatting sqref="C5:D5 C38:D38 F38:G38 C42:D42 F42:G42 C45:D45 F45:G45">
    <cfRule type="expression" dxfId="0" priority="149">
      <formula>#REF!&gt;=TODAY()</formula>
    </cfRule>
  </conditionalFormatting>
  <conditionalFormatting sqref="C5:D5 C38:D38 F38:G38 C42:D42 F42:G42 C45:D45 F45:G45">
    <cfRule type="expression" dxfId="0" priority="150">
      <formula>#REF!&gt;=TODAY()</formula>
    </cfRule>
  </conditionalFormatting>
  <conditionalFormatting sqref="C5:D5 C38:D38 F38:G38 C42:D42 F42:G42 C45:D45 F45:G45">
    <cfRule type="expression" dxfId="0" priority="151">
      <formula>#REF!&gt;=TODAY()</formula>
    </cfRule>
  </conditionalFormatting>
  <conditionalFormatting sqref="C5:D5 C38:D38 F38:G38 C42:D42 F42:G42 C45:D45 F45:G45">
    <cfRule type="expression" dxfId="0" priority="152">
      <formula>#REF!&gt;=TODAY()</formula>
    </cfRule>
  </conditionalFormatting>
  <conditionalFormatting sqref="C5:D5 C38:D38 F38:G38 C42:D42 F42:G42 C45:D45 F45:G45">
    <cfRule type="expression" dxfId="0" priority="153">
      <formula>#REF!&gt;=TODAY()</formula>
    </cfRule>
  </conditionalFormatting>
  <conditionalFormatting sqref="C5:D5 C38:D38 F38:G38 C42:D42 F42:G42 C45:D45 F45:G45">
    <cfRule type="expression" dxfId="0" priority="154">
      <formula>#REF!&gt;=TODAY()</formula>
    </cfRule>
  </conditionalFormatting>
  <conditionalFormatting sqref="C5:D5 C38:D38 F38:G38 C42:D42 F42:G42 C45:D45 F45:G45">
    <cfRule type="expression" dxfId="0" priority="155">
      <formula>#REF!&gt;=TODAY()</formula>
    </cfRule>
  </conditionalFormatting>
  <conditionalFormatting sqref="C5:D5 C38:D38 F38:G38 C42:D42 F42:G42 C45:D45 F45:G45">
    <cfRule type="expression" dxfId="0" priority="156">
      <formula>#REF!&gt;=TODAY()</formula>
    </cfRule>
  </conditionalFormatting>
  <conditionalFormatting sqref="C5:D5 C38:D38 F38:G38 C42:D42 F42:G42 C45:D45 F45:G45">
    <cfRule type="expression" dxfId="0" priority="157">
      <formula>#REF!&gt;=TODAY()</formula>
    </cfRule>
  </conditionalFormatting>
  <conditionalFormatting sqref="C5:D5 C38:D38 F38:G38 C42:D42 F42:G42 C45:D45 F45:G45">
    <cfRule type="expression" dxfId="0" priority="158">
      <formula>#REF!&gt;=TODAY()</formula>
    </cfRule>
  </conditionalFormatting>
  <conditionalFormatting sqref="C5:D5 C38:D38 F38:G38 C42:D42 F42:G42 C45:D45 F45:G45">
    <cfRule type="expression" dxfId="0" priority="159">
      <formula>#REF!&gt;=TODAY()</formula>
    </cfRule>
  </conditionalFormatting>
  <conditionalFormatting sqref="C5:D5 C38:D38 F38:G38 C42:D42 F42:G42 C45:D45 F45:G45">
    <cfRule type="expression" dxfId="0" priority="160">
      <formula>#REF!&gt;=TODAY()</formula>
    </cfRule>
  </conditionalFormatting>
  <conditionalFormatting sqref="C5:D5 C38:D38 F38:G38 C42:D42 F42:G42 C45:D45 F45:G45">
    <cfRule type="expression" dxfId="0" priority="161">
      <formula>#REF!&gt;=TODAY()</formula>
    </cfRule>
  </conditionalFormatting>
  <conditionalFormatting sqref="C5:D5 C38:D38 F38:G38 C42:D42 F42:G42 C45:D45 F45:G45">
    <cfRule type="expression" dxfId="0" priority="162">
      <formula>#REF!&gt;=TODAY()</formula>
    </cfRule>
  </conditionalFormatting>
  <conditionalFormatting sqref="C42">
    <cfRule type="expression" dxfId="0" priority="163">
      <formula>#REF!&gt;=TODAY()</formula>
    </cfRule>
  </conditionalFormatting>
  <conditionalFormatting sqref="C42">
    <cfRule type="expression" dxfId="0" priority="164">
      <formula>#REF!&gt;=TODAY()</formula>
    </cfRule>
  </conditionalFormatting>
  <conditionalFormatting sqref="C42">
    <cfRule type="expression" dxfId="0" priority="165">
      <formula>#REF!&gt;=TODAY()</formula>
    </cfRule>
  </conditionalFormatting>
  <conditionalFormatting sqref="C42">
    <cfRule type="expression" dxfId="0" priority="166">
      <formula>#REF!&gt;=TODAY()</formula>
    </cfRule>
  </conditionalFormatting>
  <conditionalFormatting sqref="C42">
    <cfRule type="expression" dxfId="0" priority="167">
      <formula>#REF!&gt;=TODAY()</formula>
    </cfRule>
  </conditionalFormatting>
  <conditionalFormatting sqref="C42">
    <cfRule type="expression" dxfId="0" priority="168">
      <formula>#REF!&gt;=TODAY()</formula>
    </cfRule>
  </conditionalFormatting>
  <conditionalFormatting sqref="C42:D42">
    <cfRule type="expression" dxfId="0" priority="169">
      <formula>#REF!&gt;=TODAY()</formula>
    </cfRule>
  </conditionalFormatting>
  <conditionalFormatting sqref="C42:D42">
    <cfRule type="expression" dxfId="0" priority="170">
      <formula>#REF!&gt;=TODAY()</formula>
    </cfRule>
  </conditionalFormatting>
  <conditionalFormatting sqref="C42:D42">
    <cfRule type="expression" dxfId="0" priority="171">
      <formula>#REF!&gt;=TODAY()</formula>
    </cfRule>
  </conditionalFormatting>
  <conditionalFormatting sqref="C42:D42">
    <cfRule type="expression" dxfId="0" priority="172">
      <formula>#REF!&gt;=TODAY()</formula>
    </cfRule>
  </conditionalFormatting>
  <conditionalFormatting sqref="C42:D42">
    <cfRule type="expression" dxfId="0" priority="173">
      <formula>#REF!&gt;=TODAY()</formula>
    </cfRule>
  </conditionalFormatting>
  <conditionalFormatting sqref="C42:D42">
    <cfRule type="expression" dxfId="0" priority="174">
      <formula>#REF!&gt;=TODAY()</formula>
    </cfRule>
  </conditionalFormatting>
  <conditionalFormatting sqref="C42">
    <cfRule type="expression" dxfId="0" priority="175">
      <formula>#REF!&gt;=TODAY()</formula>
    </cfRule>
  </conditionalFormatting>
  <conditionalFormatting sqref="C42:D42">
    <cfRule type="expression" dxfId="0" priority="176">
      <formula>#REF!&gt;=TODAY()</formula>
    </cfRule>
  </conditionalFormatting>
  <conditionalFormatting sqref="C42:D42">
    <cfRule type="expression" dxfId="0" priority="177">
      <formula>#REF!&gt;=TODAY()</formula>
    </cfRule>
  </conditionalFormatting>
  <conditionalFormatting sqref="C42:D42">
    <cfRule type="expression" dxfId="0" priority="178">
      <formula>#REF!&gt;=TODAY()</formula>
    </cfRule>
  </conditionalFormatting>
  <conditionalFormatting sqref="C42:D42">
    <cfRule type="expression" dxfId="0" priority="179">
      <formula>#REF!&gt;=TODAY()</formula>
    </cfRule>
  </conditionalFormatting>
  <conditionalFormatting sqref="C42:D42">
    <cfRule type="expression" dxfId="0" priority="180">
      <formula>#REF!&gt;=TODAY()</formula>
    </cfRule>
  </conditionalFormatting>
  <conditionalFormatting sqref="C42:D42">
    <cfRule type="expression" dxfId="0" priority="181">
      <formula>#REF!&gt;=TODAY()</formula>
    </cfRule>
  </conditionalFormatting>
  <conditionalFormatting sqref="C42:D42">
    <cfRule type="expression" dxfId="0" priority="182">
      <formula>#REF!&gt;=TODAY()</formula>
    </cfRule>
  </conditionalFormatting>
  <conditionalFormatting sqref="C42:D42">
    <cfRule type="expression" dxfId="0" priority="183">
      <formula>#REF!&gt;=TODAY()</formula>
    </cfRule>
  </conditionalFormatting>
  <conditionalFormatting sqref="C42:D42">
    <cfRule type="expression" dxfId="0" priority="184">
      <formula>#REF!&gt;=TODAY()</formula>
    </cfRule>
  </conditionalFormatting>
  <conditionalFormatting sqref="C42:D42">
    <cfRule type="expression" dxfId="0" priority="185">
      <formula>#REF!&gt;=TODAY()</formula>
    </cfRule>
  </conditionalFormatting>
  <conditionalFormatting sqref="C42:D42">
    <cfRule type="expression" dxfId="0" priority="186">
      <formula>#REF!&gt;=TODAY()</formula>
    </cfRule>
  </conditionalFormatting>
  <conditionalFormatting sqref="C42:D42">
    <cfRule type="expression" dxfId="0" priority="187">
      <formula>#REF!&gt;=TODAY()</formula>
    </cfRule>
  </conditionalFormatting>
  <conditionalFormatting sqref="C42:D42">
    <cfRule type="expression" dxfId="0" priority="188">
      <formula>#REF!&gt;=TODAY()</formula>
    </cfRule>
  </conditionalFormatting>
  <conditionalFormatting sqref="C42:D42">
    <cfRule type="expression" dxfId="0" priority="189">
      <formula>#REF!&gt;=TODAY()</formula>
    </cfRule>
  </conditionalFormatting>
  <conditionalFormatting sqref="C42:D42">
    <cfRule type="expression" dxfId="0" priority="190">
      <formula>#REF!&gt;=TODAY()</formula>
    </cfRule>
  </conditionalFormatting>
  <conditionalFormatting sqref="C42:D42">
    <cfRule type="expression" dxfId="0" priority="191">
      <formula>#REF!&gt;=TODAY()</formula>
    </cfRule>
  </conditionalFormatting>
  <conditionalFormatting sqref="C42:D42">
    <cfRule type="expression" dxfId="0" priority="192">
      <formula>#REF!&gt;=TODAY()</formula>
    </cfRule>
  </conditionalFormatting>
  <conditionalFormatting sqref="C42">
    <cfRule type="expression" dxfId="0" priority="193">
      <formula>#REF!&gt;=TODAY()</formula>
    </cfRule>
  </conditionalFormatting>
  <conditionalFormatting sqref="C42">
    <cfRule type="expression" dxfId="0" priority="194">
      <formula>#REF!&gt;=TODAY()</formula>
    </cfRule>
  </conditionalFormatting>
  <conditionalFormatting sqref="C42">
    <cfRule type="expression" dxfId="0" priority="195">
      <formula>#REF!&gt;=TODAY()</formula>
    </cfRule>
  </conditionalFormatting>
  <conditionalFormatting sqref="C42">
    <cfRule type="expression" dxfId="0" priority="196">
      <formula>#REF!&gt;=TODAY()</formula>
    </cfRule>
  </conditionalFormatting>
  <conditionalFormatting sqref="C42">
    <cfRule type="expression" dxfId="0" priority="197">
      <formula>#REF!&gt;=TODAY()</formula>
    </cfRule>
  </conditionalFormatting>
  <conditionalFormatting sqref="C42">
    <cfRule type="expression" dxfId="0" priority="198">
      <formula>#REF!&gt;=TODAY()</formula>
    </cfRule>
  </conditionalFormatting>
  <conditionalFormatting sqref="C42:D42">
    <cfRule type="expression" dxfId="0" priority="199">
      <formula>#REF!&gt;=TODAY()</formula>
    </cfRule>
  </conditionalFormatting>
  <conditionalFormatting sqref="C42:D42">
    <cfRule type="expression" dxfId="0" priority="200">
      <formula>#REF!&gt;=TODAY()</formula>
    </cfRule>
  </conditionalFormatting>
  <conditionalFormatting sqref="C42:D42">
    <cfRule type="expression" dxfId="0" priority="201">
      <formula>#REF!&gt;=TODAY()</formula>
    </cfRule>
  </conditionalFormatting>
  <conditionalFormatting sqref="C42:D42">
    <cfRule type="expression" dxfId="0" priority="202">
      <formula>#REF!&gt;=TODAY()</formula>
    </cfRule>
  </conditionalFormatting>
  <conditionalFormatting sqref="C42:D42">
    <cfRule type="expression" dxfId="0" priority="203">
      <formula>#REF!&gt;=TODAY()</formula>
    </cfRule>
  </conditionalFormatting>
  <conditionalFormatting sqref="C42:D42">
    <cfRule type="expression" dxfId="0" priority="204">
      <formula>#REF!&gt;=TODAY()</formula>
    </cfRule>
  </conditionalFormatting>
  <conditionalFormatting sqref="C42:D42">
    <cfRule type="expression" dxfId="0" priority="205">
      <formula>#REF!&gt;=TODAY()</formula>
    </cfRule>
  </conditionalFormatting>
  <conditionalFormatting sqref="C42:D42">
    <cfRule type="expression" dxfId="0" priority="206">
      <formula>#REF!&gt;=TODAY()</formula>
    </cfRule>
  </conditionalFormatting>
  <conditionalFormatting sqref="C42:D42">
    <cfRule type="expression" dxfId="0" priority="207">
      <formula>#REF!&gt;=TODAY()</formula>
    </cfRule>
  </conditionalFormatting>
  <conditionalFormatting sqref="C42:D42">
    <cfRule type="expression" dxfId="0" priority="208">
      <formula>#REF!&gt;=TODAY()</formula>
    </cfRule>
  </conditionalFormatting>
  <conditionalFormatting sqref="C42:D42">
    <cfRule type="expression" dxfId="0" priority="209">
      <formula>#REF!&gt;=TODAY()</formula>
    </cfRule>
  </conditionalFormatting>
  <conditionalFormatting sqref="C42:D42">
    <cfRule type="expression" dxfId="0" priority="210">
      <formula>#REF!&gt;=TODAY()</formula>
    </cfRule>
  </conditionalFormatting>
  <conditionalFormatting sqref="C42">
    <cfRule type="expression" dxfId="0" priority="211">
      <formula>#REF!&gt;=TODAY()</formula>
    </cfRule>
  </conditionalFormatting>
  <conditionalFormatting sqref="C42">
    <cfRule type="expression" dxfId="0" priority="212">
      <formula>#REF!&gt;=TODAY()</formula>
    </cfRule>
  </conditionalFormatting>
  <conditionalFormatting sqref="C42">
    <cfRule type="expression" dxfId="0" priority="213">
      <formula>#REF!&gt;=TODAY()</formula>
    </cfRule>
  </conditionalFormatting>
  <conditionalFormatting sqref="C42">
    <cfRule type="expression" dxfId="0" priority="214">
      <formula>#REF!&gt;=TODAY()</formula>
    </cfRule>
  </conditionalFormatting>
  <conditionalFormatting sqref="C42">
    <cfRule type="expression" dxfId="0" priority="215">
      <formula>#REF!&gt;=TODAY()</formula>
    </cfRule>
  </conditionalFormatting>
  <conditionalFormatting sqref="C42">
    <cfRule type="expression" dxfId="0" priority="216">
      <formula>#REF!&gt;=TODAY()</formula>
    </cfRule>
  </conditionalFormatting>
  <conditionalFormatting sqref="C42:D42">
    <cfRule type="expression" dxfId="0" priority="217">
      <formula>#REF!&gt;=TODAY()</formula>
    </cfRule>
  </conditionalFormatting>
  <conditionalFormatting sqref="C42:D42">
    <cfRule type="expression" dxfId="0" priority="218">
      <formula>#REF!&gt;=TODAY()</formula>
    </cfRule>
  </conditionalFormatting>
  <conditionalFormatting sqref="C42:D42">
    <cfRule type="expression" dxfId="0" priority="219">
      <formula>#REF!&gt;=TODAY()</formula>
    </cfRule>
  </conditionalFormatting>
  <conditionalFormatting sqref="C42:D42">
    <cfRule type="expression" dxfId="0" priority="220">
      <formula>#REF!&gt;=TODAY()</formula>
    </cfRule>
  </conditionalFormatting>
  <conditionalFormatting sqref="C42:D42">
    <cfRule type="expression" dxfId="0" priority="221">
      <formula>#REF!&gt;=TODAY()</formula>
    </cfRule>
  </conditionalFormatting>
  <conditionalFormatting sqref="C42:D42">
    <cfRule type="expression" dxfId="0" priority="222">
      <formula>#REF!&gt;=TODAY()</formula>
    </cfRule>
  </conditionalFormatting>
  <conditionalFormatting sqref="C42">
    <cfRule type="expression" dxfId="0" priority="223">
      <formula>#REF!&gt;=TODAY()</formula>
    </cfRule>
  </conditionalFormatting>
  <conditionalFormatting sqref="C42">
    <cfRule type="expression" dxfId="0" priority="224">
      <formula>#REF!&gt;=TODAY()</formula>
    </cfRule>
  </conditionalFormatting>
  <conditionalFormatting sqref="C42">
    <cfRule type="expression" dxfId="0" priority="225">
      <formula>#REF!&gt;=TODAY()</formula>
    </cfRule>
  </conditionalFormatting>
  <conditionalFormatting sqref="C42">
    <cfRule type="expression" dxfId="0" priority="226">
      <formula>#REF!&gt;=TODAY()</formula>
    </cfRule>
  </conditionalFormatting>
  <conditionalFormatting sqref="C42">
    <cfRule type="expression" dxfId="0" priority="227">
      <formula>#REF!&gt;=TODAY()</formula>
    </cfRule>
  </conditionalFormatting>
  <conditionalFormatting sqref="C42">
    <cfRule type="expression" dxfId="0" priority="228">
      <formula>#REF!&gt;=TODAY()</formula>
    </cfRule>
  </conditionalFormatting>
  <conditionalFormatting sqref="C42:D42">
    <cfRule type="expression" dxfId="0" priority="229">
      <formula>#REF!&gt;=TODAY()</formula>
    </cfRule>
  </conditionalFormatting>
  <conditionalFormatting sqref="C42:D42">
    <cfRule type="expression" dxfId="0" priority="230">
      <formula>#REF!&gt;=TODAY()</formula>
    </cfRule>
  </conditionalFormatting>
  <conditionalFormatting sqref="C42:D42">
    <cfRule type="expression" dxfId="0" priority="231">
      <formula>#REF!&gt;=TODAY()</formula>
    </cfRule>
  </conditionalFormatting>
  <conditionalFormatting sqref="C42:D42">
    <cfRule type="expression" dxfId="0" priority="232">
      <formula>#REF!&gt;=TODAY()</formula>
    </cfRule>
  </conditionalFormatting>
  <conditionalFormatting sqref="C42:D42">
    <cfRule type="expression" dxfId="0" priority="233">
      <formula>#REF!&gt;=TODAY()</formula>
    </cfRule>
  </conditionalFormatting>
  <conditionalFormatting sqref="C42:D42">
    <cfRule type="expression" dxfId="0" priority="234">
      <formula>#REF!&gt;=TODAY()</formula>
    </cfRule>
  </conditionalFormatting>
  <conditionalFormatting sqref="C42">
    <cfRule type="expression" dxfId="0" priority="235">
      <formula>#REF!&gt;=TODAY()</formula>
    </cfRule>
  </conditionalFormatting>
  <conditionalFormatting sqref="C42">
    <cfRule type="expression" dxfId="0" priority="236">
      <formula>#REF!&gt;=TODAY()</formula>
    </cfRule>
  </conditionalFormatting>
  <conditionalFormatting sqref="C42">
    <cfRule type="expression" dxfId="0" priority="237">
      <formula>#REF!&gt;=TODAY()</formula>
    </cfRule>
  </conditionalFormatting>
  <conditionalFormatting sqref="C42">
    <cfRule type="expression" dxfId="0" priority="238">
      <formula>#REF!&gt;=TODAY()</formula>
    </cfRule>
  </conditionalFormatting>
  <conditionalFormatting sqref="C42">
    <cfRule type="expression" dxfId="0" priority="239">
      <formula>#REF!&gt;=TODAY()</formula>
    </cfRule>
  </conditionalFormatting>
  <conditionalFormatting sqref="C42">
    <cfRule type="expression" dxfId="0" priority="240">
      <formula>#REF!&gt;=TODAY()</formula>
    </cfRule>
  </conditionalFormatting>
  <conditionalFormatting sqref="C42:D42">
    <cfRule type="expression" dxfId="0" priority="241">
      <formula>#REF!&gt;=TODAY()</formula>
    </cfRule>
  </conditionalFormatting>
  <conditionalFormatting sqref="C42:D42">
    <cfRule type="expression" dxfId="0" priority="242">
      <formula>#REF!&gt;=TODAY()</formula>
    </cfRule>
  </conditionalFormatting>
  <conditionalFormatting sqref="C42:D42">
    <cfRule type="expression" dxfId="0" priority="243">
      <formula>#REF!&gt;=TODAY()</formula>
    </cfRule>
  </conditionalFormatting>
  <conditionalFormatting sqref="C42:D42">
    <cfRule type="expression" dxfId="0" priority="244">
      <formula>#REF!&gt;=TODAY()</formula>
    </cfRule>
  </conditionalFormatting>
  <conditionalFormatting sqref="C42:D42">
    <cfRule type="expression" dxfId="0" priority="245">
      <formula>#REF!&gt;=TODAY()</formula>
    </cfRule>
  </conditionalFormatting>
  <conditionalFormatting sqref="C42:D42">
    <cfRule type="expression" dxfId="0" priority="246">
      <formula>#REF!&gt;=TODAY()</formula>
    </cfRule>
  </conditionalFormatting>
  <conditionalFormatting sqref="C42">
    <cfRule type="expression" dxfId="0" priority="247">
      <formula>#REF!&gt;=TODAY()</formula>
    </cfRule>
  </conditionalFormatting>
  <conditionalFormatting sqref="C42:D42">
    <cfRule type="expression" dxfId="0" priority="248">
      <formula>#REF!&gt;=TODAY()</formula>
    </cfRule>
  </conditionalFormatting>
  <conditionalFormatting sqref="C42:D42">
    <cfRule type="expression" dxfId="0" priority="249">
      <formula>#REF!&gt;=TODAY()</formula>
    </cfRule>
  </conditionalFormatting>
  <conditionalFormatting sqref="C42:D42">
    <cfRule type="expression" dxfId="0" priority="250">
      <formula>#REF!&gt;=TODAY()</formula>
    </cfRule>
  </conditionalFormatting>
  <conditionalFormatting sqref="C42:D42">
    <cfRule type="expression" dxfId="0" priority="251">
      <formula>#REF!&gt;=TODAY()</formula>
    </cfRule>
  </conditionalFormatting>
  <conditionalFormatting sqref="C42:D42">
    <cfRule type="expression" dxfId="0" priority="252">
      <formula>#REF!&gt;=TODAY()</formula>
    </cfRule>
  </conditionalFormatting>
  <conditionalFormatting sqref="C42:D42">
    <cfRule type="expression" dxfId="0" priority="253">
      <formula>#REF!&gt;=TODAY()</formula>
    </cfRule>
  </conditionalFormatting>
  <conditionalFormatting sqref="C42:D42">
    <cfRule type="expression" dxfId="0" priority="254">
      <formula>#REF!&gt;=TODAY()</formula>
    </cfRule>
  </conditionalFormatting>
  <conditionalFormatting sqref="C42:D42">
    <cfRule type="expression" dxfId="0" priority="255">
      <formula>#REF!&gt;=TODAY()</formula>
    </cfRule>
  </conditionalFormatting>
  <conditionalFormatting sqref="C42:D42">
    <cfRule type="expression" dxfId="0" priority="256">
      <formula>#REF!&gt;=TODAY()</formula>
    </cfRule>
  </conditionalFormatting>
  <conditionalFormatting sqref="C42:D42">
    <cfRule type="expression" dxfId="0" priority="257">
      <formula>#REF!&gt;=TODAY()</formula>
    </cfRule>
  </conditionalFormatting>
  <conditionalFormatting sqref="C42:D42">
    <cfRule type="expression" dxfId="0" priority="258">
      <formula>#REF!&gt;=TODAY()</formula>
    </cfRule>
  </conditionalFormatting>
  <conditionalFormatting sqref="C42:D42">
    <cfRule type="expression" dxfId="0" priority="259">
      <formula>#REF!&gt;=TODAY()</formula>
    </cfRule>
  </conditionalFormatting>
  <conditionalFormatting sqref="C42:D42">
    <cfRule type="expression" dxfId="0" priority="260">
      <formula>#REF!&gt;=TODAY()</formula>
    </cfRule>
  </conditionalFormatting>
  <conditionalFormatting sqref="C42:D42">
    <cfRule type="expression" dxfId="0" priority="261">
      <formula>#REF!&gt;=TODAY()</formula>
    </cfRule>
  </conditionalFormatting>
  <conditionalFormatting sqref="C42:D42">
    <cfRule type="expression" dxfId="0" priority="262">
      <formula>#REF!&gt;=TODAY()</formula>
    </cfRule>
  </conditionalFormatting>
  <conditionalFormatting sqref="C42:D42">
    <cfRule type="expression" dxfId="0" priority="263">
      <formula>#REF!&gt;=TODAY()</formula>
    </cfRule>
  </conditionalFormatting>
  <conditionalFormatting sqref="C42:D42">
    <cfRule type="expression" dxfId="0" priority="264">
      <formula>#REF!&gt;=TODAY()</formula>
    </cfRule>
  </conditionalFormatting>
  <conditionalFormatting sqref="C42">
    <cfRule type="expression" dxfId="0" priority="265">
      <formula>#REF!&gt;=TODAY()</formula>
    </cfRule>
  </conditionalFormatting>
  <conditionalFormatting sqref="C42">
    <cfRule type="expression" dxfId="0" priority="266">
      <formula>#REF!&gt;=TODAY()</formula>
    </cfRule>
  </conditionalFormatting>
  <conditionalFormatting sqref="C42">
    <cfRule type="expression" dxfId="0" priority="267">
      <formula>#REF!&gt;=TODAY()</formula>
    </cfRule>
  </conditionalFormatting>
  <conditionalFormatting sqref="C42">
    <cfRule type="expression" dxfId="0" priority="268">
      <formula>#REF!&gt;=TODAY()</formula>
    </cfRule>
  </conditionalFormatting>
  <conditionalFormatting sqref="C42">
    <cfRule type="expression" dxfId="0" priority="269">
      <formula>#REF!&gt;=TODAY()</formula>
    </cfRule>
  </conditionalFormatting>
  <conditionalFormatting sqref="C42">
    <cfRule type="expression" dxfId="0" priority="270">
      <formula>#REF!&gt;=TODAY()</formula>
    </cfRule>
  </conditionalFormatting>
  <conditionalFormatting sqref="C42:D42">
    <cfRule type="expression" dxfId="0" priority="271">
      <formula>#REF!&gt;=TODAY()</formula>
    </cfRule>
  </conditionalFormatting>
  <conditionalFormatting sqref="C42:D42">
    <cfRule type="expression" dxfId="0" priority="272">
      <formula>#REF!&gt;=TODAY()</formula>
    </cfRule>
  </conditionalFormatting>
  <conditionalFormatting sqref="C42:D42">
    <cfRule type="expression" dxfId="0" priority="273">
      <formula>#REF!&gt;=TODAY()</formula>
    </cfRule>
  </conditionalFormatting>
  <conditionalFormatting sqref="C42:D42">
    <cfRule type="expression" dxfId="0" priority="274">
      <formula>#REF!&gt;=TODAY()</formula>
    </cfRule>
  </conditionalFormatting>
  <conditionalFormatting sqref="C42:D42">
    <cfRule type="expression" dxfId="0" priority="275">
      <formula>#REF!&gt;=TODAY()</formula>
    </cfRule>
  </conditionalFormatting>
  <conditionalFormatting sqref="C42:D42">
    <cfRule type="expression" dxfId="0" priority="276">
      <formula>#REF!&gt;=TODAY()</formula>
    </cfRule>
  </conditionalFormatting>
  <conditionalFormatting sqref="C42:D42">
    <cfRule type="expression" dxfId="0" priority="277">
      <formula>#REF!&gt;=TODAY()</formula>
    </cfRule>
  </conditionalFormatting>
  <conditionalFormatting sqref="C42:D42">
    <cfRule type="expression" dxfId="0" priority="278">
      <formula>#REF!&gt;=TODAY()</formula>
    </cfRule>
  </conditionalFormatting>
  <conditionalFormatting sqref="C42:D42">
    <cfRule type="expression" dxfId="0" priority="279">
      <formula>#REF!&gt;=TODAY()</formula>
    </cfRule>
  </conditionalFormatting>
  <conditionalFormatting sqref="C42:D42">
    <cfRule type="expression" dxfId="0" priority="280">
      <formula>#REF!&gt;=TODAY()</formula>
    </cfRule>
  </conditionalFormatting>
  <conditionalFormatting sqref="C42:D42">
    <cfRule type="expression" dxfId="0" priority="281">
      <formula>#REF!&gt;=TODAY()</formula>
    </cfRule>
  </conditionalFormatting>
  <conditionalFormatting sqref="C42:D42">
    <cfRule type="expression" dxfId="0" priority="282">
      <formula>#REF!&gt;=TODAY()</formula>
    </cfRule>
  </conditionalFormatting>
  <conditionalFormatting sqref="C42">
    <cfRule type="expression" dxfId="0" priority="283">
      <formula>#REF!&gt;=TODAY()</formula>
    </cfRule>
  </conditionalFormatting>
  <conditionalFormatting sqref="C42">
    <cfRule type="expression" dxfId="0" priority="284">
      <formula>#REF!&gt;=TODAY()</formula>
    </cfRule>
  </conditionalFormatting>
  <conditionalFormatting sqref="C42">
    <cfRule type="expression" dxfId="0" priority="285">
      <formula>#REF!&gt;=TODAY()</formula>
    </cfRule>
  </conditionalFormatting>
  <conditionalFormatting sqref="C42">
    <cfRule type="expression" dxfId="0" priority="286">
      <formula>#REF!&gt;=TODAY()</formula>
    </cfRule>
  </conditionalFormatting>
  <conditionalFormatting sqref="C42">
    <cfRule type="expression" dxfId="0" priority="287">
      <formula>#REF!&gt;=TODAY()</formula>
    </cfRule>
  </conditionalFormatting>
  <conditionalFormatting sqref="C42">
    <cfRule type="expression" dxfId="0" priority="288">
      <formula>#REF!&gt;=TODAY()</formula>
    </cfRule>
  </conditionalFormatting>
  <conditionalFormatting sqref="C42:D42">
    <cfRule type="expression" dxfId="0" priority="289">
      <formula>#REF!&gt;=TODAY()</formula>
    </cfRule>
  </conditionalFormatting>
  <conditionalFormatting sqref="C42:D42">
    <cfRule type="expression" dxfId="0" priority="290">
      <formula>#REF!&gt;=TODAY()</formula>
    </cfRule>
  </conditionalFormatting>
  <conditionalFormatting sqref="C42:D42">
    <cfRule type="expression" dxfId="0" priority="291">
      <formula>#REF!&gt;=TODAY()</formula>
    </cfRule>
  </conditionalFormatting>
  <conditionalFormatting sqref="C42:D42">
    <cfRule type="expression" dxfId="0" priority="292">
      <formula>#REF!&gt;=TODAY()</formula>
    </cfRule>
  </conditionalFormatting>
  <conditionalFormatting sqref="C42:D42">
    <cfRule type="expression" dxfId="0" priority="293">
      <formula>#REF!&gt;=TODAY()</formula>
    </cfRule>
  </conditionalFormatting>
  <conditionalFormatting sqref="C42:D42">
    <cfRule type="expression" dxfId="0" priority="294">
      <formula>#REF!&gt;=TODAY()</formula>
    </cfRule>
  </conditionalFormatting>
  <conditionalFormatting sqref="C42">
    <cfRule type="expression" dxfId="0" priority="295">
      <formula>#REF!&gt;=TODAY()</formula>
    </cfRule>
  </conditionalFormatting>
  <conditionalFormatting sqref="C42">
    <cfRule type="expression" dxfId="0" priority="296">
      <formula>#REF!&gt;=TODAY()</formula>
    </cfRule>
  </conditionalFormatting>
  <conditionalFormatting sqref="C42">
    <cfRule type="expression" dxfId="0" priority="297">
      <formula>#REF!&gt;=TODAY()</formula>
    </cfRule>
  </conditionalFormatting>
  <conditionalFormatting sqref="C42">
    <cfRule type="expression" dxfId="0" priority="298">
      <formula>#REF!&gt;=TODAY()</formula>
    </cfRule>
  </conditionalFormatting>
  <conditionalFormatting sqref="C42">
    <cfRule type="expression" dxfId="0" priority="299">
      <formula>#REF!&gt;=TODAY()</formula>
    </cfRule>
  </conditionalFormatting>
  <conditionalFormatting sqref="C42">
    <cfRule type="expression" dxfId="0" priority="300">
      <formula>#REF!&gt;=TODAY()</formula>
    </cfRule>
  </conditionalFormatting>
  <conditionalFormatting sqref="C42:D42">
    <cfRule type="expression" dxfId="0" priority="301">
      <formula>#REF!&gt;=TODAY()</formula>
    </cfRule>
  </conditionalFormatting>
  <conditionalFormatting sqref="C42:D42">
    <cfRule type="expression" dxfId="0" priority="302">
      <formula>#REF!&gt;=TODAY()</formula>
    </cfRule>
  </conditionalFormatting>
  <conditionalFormatting sqref="C42:D42">
    <cfRule type="expression" dxfId="0" priority="303">
      <formula>#REF!&gt;=TODAY()</formula>
    </cfRule>
  </conditionalFormatting>
  <conditionalFormatting sqref="C42:D42">
    <cfRule type="expression" dxfId="0" priority="304">
      <formula>#REF!&gt;=TODAY()</formula>
    </cfRule>
  </conditionalFormatting>
  <conditionalFormatting sqref="C42:D42">
    <cfRule type="expression" dxfId="0" priority="305">
      <formula>#REF!&gt;=TODAY()</formula>
    </cfRule>
  </conditionalFormatting>
  <conditionalFormatting sqref="C42:D42">
    <cfRule type="expression" dxfId="0" priority="306">
      <formula>#REF!&gt;=TODAY()</formula>
    </cfRule>
  </conditionalFormatting>
  <conditionalFormatting sqref="F38 F42 F45">
    <cfRule type="expression" dxfId="0" priority="307">
      <formula>#REF!&gt;=TODAY()</formula>
    </cfRule>
  </conditionalFormatting>
  <conditionalFormatting sqref="F38 F42 F45">
    <cfRule type="expression" dxfId="0" priority="308">
      <formula>#REF!&gt;=TODAY()</formula>
    </cfRule>
  </conditionalFormatting>
  <conditionalFormatting sqref="F38 F42 F45">
    <cfRule type="expression" dxfId="0" priority="309">
      <formula>#REF!&gt;=TODAY()</formula>
    </cfRule>
  </conditionalFormatting>
  <conditionalFormatting sqref="F38 F42 F45">
    <cfRule type="expression" dxfId="0" priority="310">
      <formula>#REF!&gt;=TODAY()</formula>
    </cfRule>
  </conditionalFormatting>
  <conditionalFormatting sqref="F38 F42 F45">
    <cfRule type="expression" dxfId="0" priority="311">
      <formula>#REF!&gt;=TODAY()</formula>
    </cfRule>
  </conditionalFormatting>
  <conditionalFormatting sqref="F38 F42 F45">
    <cfRule type="expression" dxfId="0" priority="312">
      <formula>#REF!&gt;=TODAY()</formula>
    </cfRule>
  </conditionalFormatting>
  <conditionalFormatting sqref="G38:H38 G42:H42 G45:H45">
    <cfRule type="expression" dxfId="0" priority="313">
      <formula>#REF!&gt;=TODAY()</formula>
    </cfRule>
  </conditionalFormatting>
  <conditionalFormatting sqref="G38:H38 G42:H42 G45:H45">
    <cfRule type="expression" dxfId="0" priority="314">
      <formula>#REF!&gt;=TODAY()</formula>
    </cfRule>
  </conditionalFormatting>
  <conditionalFormatting sqref="G38:H38 G42:H42 G45:H45">
    <cfRule type="expression" dxfId="0" priority="315">
      <formula>#REF!&gt;=TODAY()</formula>
    </cfRule>
  </conditionalFormatting>
  <conditionalFormatting sqref="G38:H38 G42:H42 G45:H45">
    <cfRule type="expression" dxfId="0" priority="316">
      <formula>#REF!&gt;=TODAY()</formula>
    </cfRule>
  </conditionalFormatting>
  <conditionalFormatting sqref="G38:H38 G42:H42 G45:H45">
    <cfRule type="expression" dxfId="0" priority="317">
      <formula>#REF!&gt;=TODAY()</formula>
    </cfRule>
  </conditionalFormatting>
  <conditionalFormatting sqref="G38:H38 G42:H42 G45:H45">
    <cfRule type="expression" dxfId="0" priority="318">
      <formula>#REF!&gt;=TODAY()</formula>
    </cfRule>
  </conditionalFormatting>
  <conditionalFormatting sqref="F38 F42 F45">
    <cfRule type="expression" dxfId="0" priority="319">
      <formula>#REF!&gt;=TODAY()</formula>
    </cfRule>
  </conditionalFormatting>
  <conditionalFormatting sqref="F38:H38 F42:H42 F45:H45">
    <cfRule type="expression" dxfId="0" priority="320">
      <formula>#REF!&gt;=TODAY()</formula>
    </cfRule>
  </conditionalFormatting>
  <conditionalFormatting sqref="F38:H38 F42:H42 F45:H45">
    <cfRule type="expression" dxfId="0" priority="321">
      <formula>#REF!&gt;=TODAY()</formula>
    </cfRule>
  </conditionalFormatting>
  <conditionalFormatting sqref="F38:H38 F42:H42 F45:H45">
    <cfRule type="expression" dxfId="0" priority="322">
      <formula>#REF!&gt;=TODAY()</formula>
    </cfRule>
  </conditionalFormatting>
  <conditionalFormatting sqref="F38:H38 F42:H42 F45:H45">
    <cfRule type="expression" dxfId="0" priority="323">
      <formula>#REF!&gt;=TODAY()</formula>
    </cfRule>
  </conditionalFormatting>
  <conditionalFormatting sqref="F38:H38 F42:H42 F45:H45">
    <cfRule type="expression" dxfId="0" priority="324">
      <formula>#REF!&gt;=TODAY()</formula>
    </cfRule>
  </conditionalFormatting>
  <conditionalFormatting sqref="G38:H38 G42:H42 G45:H45">
    <cfRule type="expression" dxfId="0" priority="325">
      <formula>#REF!&gt;=TODAY()</formula>
    </cfRule>
  </conditionalFormatting>
  <conditionalFormatting sqref="G38:H38 G42:H42 G45:H45">
    <cfRule type="expression" dxfId="0" priority="326">
      <formula>#REF!&gt;=TODAY()</formula>
    </cfRule>
  </conditionalFormatting>
  <conditionalFormatting sqref="G38:H38 G42:H42 G45:H45">
    <cfRule type="expression" dxfId="0" priority="327">
      <formula>#REF!&gt;=TODAY()</formula>
    </cfRule>
  </conditionalFormatting>
  <conditionalFormatting sqref="G38:H38 G42:H42 G45:H45">
    <cfRule type="expression" dxfId="0" priority="328">
      <formula>#REF!&gt;=TODAY()</formula>
    </cfRule>
  </conditionalFormatting>
  <conditionalFormatting sqref="G38:H38 G42:H42 G45:H45">
    <cfRule type="expression" dxfId="0" priority="329">
      <formula>#REF!&gt;=TODAY()</formula>
    </cfRule>
  </conditionalFormatting>
  <conditionalFormatting sqref="G38:H38 G42:H42 G45:H45">
    <cfRule type="expression" dxfId="0" priority="330">
      <formula>#REF!&gt;=TODAY()</formula>
    </cfRule>
  </conditionalFormatting>
  <conditionalFormatting sqref="F38:H38 F42:H42 F45:H45">
    <cfRule type="expression" dxfId="0" priority="331">
      <formula>#REF!&gt;=TODAY()</formula>
    </cfRule>
  </conditionalFormatting>
  <conditionalFormatting sqref="F38:H38 F42:H42 F45:H45">
    <cfRule type="expression" dxfId="0" priority="332">
      <formula>#REF!&gt;=TODAY()</formula>
    </cfRule>
  </conditionalFormatting>
  <conditionalFormatting sqref="F38:H38 F42:H42 F45:H45">
    <cfRule type="expression" dxfId="0" priority="333">
      <formula>#REF!&gt;=TODAY()</formula>
    </cfRule>
  </conditionalFormatting>
  <conditionalFormatting sqref="F38:H38 F42:H42 F45:H45">
    <cfRule type="expression" dxfId="0" priority="334">
      <formula>#REF!&gt;=TODAY()</formula>
    </cfRule>
  </conditionalFormatting>
  <conditionalFormatting sqref="F38:H38 F42:H42 F45:H45">
    <cfRule type="expression" dxfId="0" priority="335">
      <formula>#REF!&gt;=TODAY()</formula>
    </cfRule>
  </conditionalFormatting>
  <conditionalFormatting sqref="F38:H38 F42:H42 F45:H45">
    <cfRule type="expression" dxfId="0" priority="336">
      <formula>#REF!&gt;=TODAY()</formula>
    </cfRule>
  </conditionalFormatting>
  <conditionalFormatting sqref="F38 F42 F45">
    <cfRule type="expression" dxfId="0" priority="337">
      <formula>#REF!&gt;=TODAY()</formula>
    </cfRule>
  </conditionalFormatting>
  <conditionalFormatting sqref="F38 F42 F45">
    <cfRule type="expression" dxfId="0" priority="338">
      <formula>#REF!&gt;=TODAY()</formula>
    </cfRule>
  </conditionalFormatting>
  <conditionalFormatting sqref="F38 F42 F45">
    <cfRule type="expression" dxfId="0" priority="339">
      <formula>#REF!&gt;=TODAY()</formula>
    </cfRule>
  </conditionalFormatting>
  <conditionalFormatting sqref="F38 F42 F45">
    <cfRule type="expression" dxfId="0" priority="340">
      <formula>#REF!&gt;=TODAY()</formula>
    </cfRule>
  </conditionalFormatting>
  <conditionalFormatting sqref="F38 F42 F45">
    <cfRule type="expression" dxfId="0" priority="341">
      <formula>#REF!&gt;=TODAY()</formula>
    </cfRule>
  </conditionalFormatting>
  <conditionalFormatting sqref="F38 F42 F45">
    <cfRule type="expression" dxfId="0" priority="342">
      <formula>#REF!&gt;=TODAY()</formula>
    </cfRule>
  </conditionalFormatting>
  <conditionalFormatting sqref="G38:H38 G42:H42 G45:H45">
    <cfRule type="expression" dxfId="0" priority="343">
      <formula>#REF!&gt;=TODAY()</formula>
    </cfRule>
  </conditionalFormatting>
  <conditionalFormatting sqref="G38:H38 G42:H42 G45:H45">
    <cfRule type="expression" dxfId="0" priority="344">
      <formula>#REF!&gt;=TODAY()</formula>
    </cfRule>
  </conditionalFormatting>
  <conditionalFormatting sqref="G38:H38 G42:H42 G45:H45">
    <cfRule type="expression" dxfId="0" priority="345">
      <formula>#REF!&gt;=TODAY()</formula>
    </cfRule>
  </conditionalFormatting>
  <conditionalFormatting sqref="G38:H38 G42:H42 G45:H45">
    <cfRule type="expression" dxfId="0" priority="346">
      <formula>#REF!&gt;=TODAY()</formula>
    </cfRule>
  </conditionalFormatting>
  <conditionalFormatting sqref="G38:H38 G42:H42 G45:H45">
    <cfRule type="expression" dxfId="0" priority="347">
      <formula>#REF!&gt;=TODAY()</formula>
    </cfRule>
  </conditionalFormatting>
  <conditionalFormatting sqref="G38:H38 G42:H42 G45:H45">
    <cfRule type="expression" dxfId="0" priority="348">
      <formula>#REF!&gt;=TODAY()</formula>
    </cfRule>
  </conditionalFormatting>
  <conditionalFormatting sqref="F38:H38 F42:H42 F45:H45">
    <cfRule type="expression" dxfId="0" priority="349">
      <formula>#REF!&gt;=TODAY()</formula>
    </cfRule>
  </conditionalFormatting>
  <conditionalFormatting sqref="F38:H38 F42:H42 F45:H45">
    <cfRule type="expression" dxfId="0" priority="350">
      <formula>#REF!&gt;=TODAY()</formula>
    </cfRule>
  </conditionalFormatting>
  <conditionalFormatting sqref="F38:H38 F42:H42 F45:H45">
    <cfRule type="expression" dxfId="0" priority="351">
      <formula>#REF!&gt;=TODAY()</formula>
    </cfRule>
  </conditionalFormatting>
  <conditionalFormatting sqref="F38:H38 F42:H42 F45:H45">
    <cfRule type="expression" dxfId="0" priority="352">
      <formula>#REF!&gt;=TODAY()</formula>
    </cfRule>
  </conditionalFormatting>
  <conditionalFormatting sqref="F38:H38 F42:H42 F45:H45">
    <cfRule type="expression" dxfId="0" priority="353">
      <formula>#REF!&gt;=TODAY()</formula>
    </cfRule>
  </conditionalFormatting>
  <conditionalFormatting sqref="F38:H38 F42:H42 F45:H45">
    <cfRule type="expression" dxfId="0" priority="354">
      <formula>#REF!&gt;=TODAY()</formula>
    </cfRule>
  </conditionalFormatting>
  <conditionalFormatting sqref="F38 F42 F45">
    <cfRule type="expression" dxfId="0" priority="355">
      <formula>#REF!&gt;=TODAY()</formula>
    </cfRule>
  </conditionalFormatting>
  <conditionalFormatting sqref="F38 F42 F45">
    <cfRule type="expression" dxfId="0" priority="356">
      <formula>#REF!&gt;=TODAY()</formula>
    </cfRule>
  </conditionalFormatting>
  <conditionalFormatting sqref="F38 F42 F45">
    <cfRule type="expression" dxfId="0" priority="357">
      <formula>#REF!&gt;=TODAY()</formula>
    </cfRule>
  </conditionalFormatting>
  <conditionalFormatting sqref="F38 F42 F45">
    <cfRule type="expression" dxfId="0" priority="358">
      <formula>#REF!&gt;=TODAY()</formula>
    </cfRule>
  </conditionalFormatting>
  <conditionalFormatting sqref="F38 F42 F45">
    <cfRule type="expression" dxfId="0" priority="359">
      <formula>#REF!&gt;=TODAY()</formula>
    </cfRule>
  </conditionalFormatting>
  <conditionalFormatting sqref="F38 F42 F45">
    <cfRule type="expression" dxfId="0" priority="360">
      <formula>#REF!&gt;=TODAY()</formula>
    </cfRule>
  </conditionalFormatting>
  <conditionalFormatting sqref="G38:H38 G42:H42 G45:H45">
    <cfRule type="expression" dxfId="0" priority="361">
      <formula>#REF!&gt;=TODAY()</formula>
    </cfRule>
  </conditionalFormatting>
  <conditionalFormatting sqref="G38:H38 G42:H42 G45:H45">
    <cfRule type="expression" dxfId="0" priority="362">
      <formula>#REF!&gt;=TODAY()</formula>
    </cfRule>
  </conditionalFormatting>
  <conditionalFormatting sqref="G38:H38 G42:H42 G45:H45">
    <cfRule type="expression" dxfId="0" priority="363">
      <formula>#REF!&gt;=TODAY()</formula>
    </cfRule>
  </conditionalFormatting>
  <conditionalFormatting sqref="G38:H38 G42:H42 G45:H45">
    <cfRule type="expression" dxfId="0" priority="364">
      <formula>#REF!&gt;=TODAY()</formula>
    </cfRule>
  </conditionalFormatting>
  <conditionalFormatting sqref="G38:H38 G42:H42 G45:H45">
    <cfRule type="expression" dxfId="0" priority="365">
      <formula>#REF!&gt;=TODAY()</formula>
    </cfRule>
  </conditionalFormatting>
  <conditionalFormatting sqref="G38:H38 G42:H42 G45:H45">
    <cfRule type="expression" dxfId="0" priority="366">
      <formula>#REF!&gt;=TODAY()</formula>
    </cfRule>
  </conditionalFormatting>
  <conditionalFormatting sqref="F38 F42 F45">
    <cfRule type="expression" dxfId="0" priority="367">
      <formula>#REF!&gt;=TODAY()</formula>
    </cfRule>
  </conditionalFormatting>
  <conditionalFormatting sqref="F38 F42 F45">
    <cfRule type="expression" dxfId="0" priority="368">
      <formula>#REF!&gt;=TODAY()</formula>
    </cfRule>
  </conditionalFormatting>
  <conditionalFormatting sqref="F38 F42 F45">
    <cfRule type="expression" dxfId="0" priority="369">
      <formula>#REF!&gt;=TODAY()</formula>
    </cfRule>
  </conditionalFormatting>
  <conditionalFormatting sqref="F38 F42 F45">
    <cfRule type="expression" dxfId="0" priority="370">
      <formula>#REF!&gt;=TODAY()</formula>
    </cfRule>
  </conditionalFormatting>
  <conditionalFormatting sqref="F38 F42 F45">
    <cfRule type="expression" dxfId="0" priority="371">
      <formula>#REF!&gt;=TODAY()</formula>
    </cfRule>
  </conditionalFormatting>
  <conditionalFormatting sqref="F38 F42 F45">
    <cfRule type="expression" dxfId="0" priority="372">
      <formula>#REF!&gt;=TODAY()</formula>
    </cfRule>
  </conditionalFormatting>
  <conditionalFormatting sqref="G38:H38 G42:H42 G45:H45">
    <cfRule type="expression" dxfId="0" priority="373">
      <formula>#REF!&gt;=TODAY()</formula>
    </cfRule>
  </conditionalFormatting>
  <conditionalFormatting sqref="G38:H38 G42:H42 G45:H45">
    <cfRule type="expression" dxfId="0" priority="374">
      <formula>#REF!&gt;=TODAY()</formula>
    </cfRule>
  </conditionalFormatting>
  <conditionalFormatting sqref="G38:H38 G42:H42 G45:H45">
    <cfRule type="expression" dxfId="0" priority="375">
      <formula>#REF!&gt;=TODAY()</formula>
    </cfRule>
  </conditionalFormatting>
  <conditionalFormatting sqref="G38:H38 G42:H42 G45:H45">
    <cfRule type="expression" dxfId="0" priority="376">
      <formula>#REF!&gt;=TODAY()</formula>
    </cfRule>
  </conditionalFormatting>
  <conditionalFormatting sqref="G38:H38 G42:H42 G45:H45">
    <cfRule type="expression" dxfId="0" priority="377">
      <formula>#REF!&gt;=TODAY()</formula>
    </cfRule>
  </conditionalFormatting>
  <conditionalFormatting sqref="G38:H38 G42:H42 G45:H45">
    <cfRule type="expression" dxfId="0" priority="378">
      <formula>#REF!&gt;=TODAY()</formula>
    </cfRule>
  </conditionalFormatting>
  <conditionalFormatting sqref="F42">
    <cfRule type="expression" dxfId="0" priority="379">
      <formula>#REF!&gt;=TODAY()</formula>
    </cfRule>
  </conditionalFormatting>
  <conditionalFormatting sqref="F42">
    <cfRule type="expression" dxfId="0" priority="380">
      <formula>#REF!&gt;=TODAY()</formula>
    </cfRule>
  </conditionalFormatting>
  <conditionalFormatting sqref="F42">
    <cfRule type="expression" dxfId="0" priority="381">
      <formula>#REF!&gt;=TODAY()</formula>
    </cfRule>
  </conditionalFormatting>
  <conditionalFormatting sqref="F42">
    <cfRule type="expression" dxfId="0" priority="382">
      <formula>#REF!&gt;=TODAY()</formula>
    </cfRule>
  </conditionalFormatting>
  <conditionalFormatting sqref="F42">
    <cfRule type="expression" dxfId="0" priority="383">
      <formula>#REF!&gt;=TODAY()</formula>
    </cfRule>
  </conditionalFormatting>
  <conditionalFormatting sqref="F42">
    <cfRule type="expression" dxfId="0" priority="384">
      <formula>#REF!&gt;=TODAY()</formula>
    </cfRule>
  </conditionalFormatting>
  <conditionalFormatting sqref="G42:H42">
    <cfRule type="expression" dxfId="0" priority="385">
      <formula>#REF!&gt;=TODAY()</formula>
    </cfRule>
  </conditionalFormatting>
  <conditionalFormatting sqref="G42:H42">
    <cfRule type="expression" dxfId="0" priority="386">
      <formula>#REF!&gt;=TODAY()</formula>
    </cfRule>
  </conditionalFormatting>
  <conditionalFormatting sqref="G42:H42">
    <cfRule type="expression" dxfId="0" priority="387">
      <formula>#REF!&gt;=TODAY()</formula>
    </cfRule>
  </conditionalFormatting>
  <conditionalFormatting sqref="G42:H42">
    <cfRule type="expression" dxfId="0" priority="388">
      <formula>#REF!&gt;=TODAY()</formula>
    </cfRule>
  </conditionalFormatting>
  <conditionalFormatting sqref="G42:H42">
    <cfRule type="expression" dxfId="0" priority="389">
      <formula>#REF!&gt;=TODAY()</formula>
    </cfRule>
  </conditionalFormatting>
  <conditionalFormatting sqref="G42:H42">
    <cfRule type="expression" dxfId="0" priority="390">
      <formula>#REF!&gt;=TODAY()</formula>
    </cfRule>
  </conditionalFormatting>
  <conditionalFormatting sqref="F42">
    <cfRule type="expression" dxfId="0" priority="391">
      <formula>#REF!&gt;=TODAY()</formula>
    </cfRule>
  </conditionalFormatting>
  <conditionalFormatting sqref="F42:H42">
    <cfRule type="expression" dxfId="0" priority="392">
      <formula>#REF!&gt;=TODAY()</formula>
    </cfRule>
  </conditionalFormatting>
  <conditionalFormatting sqref="F42:H42">
    <cfRule type="expression" dxfId="0" priority="393">
      <formula>#REF!&gt;=TODAY()</formula>
    </cfRule>
  </conditionalFormatting>
  <conditionalFormatting sqref="F42:H42">
    <cfRule type="expression" dxfId="0" priority="394">
      <formula>#REF!&gt;=TODAY()</formula>
    </cfRule>
  </conditionalFormatting>
  <conditionalFormatting sqref="F42:H42">
    <cfRule type="expression" dxfId="0" priority="395">
      <formula>#REF!&gt;=TODAY()</formula>
    </cfRule>
  </conditionalFormatting>
  <conditionalFormatting sqref="F42:H42">
    <cfRule type="expression" dxfId="0" priority="396">
      <formula>#REF!&gt;=TODAY()</formula>
    </cfRule>
  </conditionalFormatting>
  <conditionalFormatting sqref="G42:H42">
    <cfRule type="expression" dxfId="0" priority="397">
      <formula>#REF!&gt;=TODAY()</formula>
    </cfRule>
  </conditionalFormatting>
  <conditionalFormatting sqref="G42:H42">
    <cfRule type="expression" dxfId="0" priority="398">
      <formula>#REF!&gt;=TODAY()</formula>
    </cfRule>
  </conditionalFormatting>
  <conditionalFormatting sqref="G42:H42">
    <cfRule type="expression" dxfId="0" priority="399">
      <formula>#REF!&gt;=TODAY()</formula>
    </cfRule>
  </conditionalFormatting>
  <conditionalFormatting sqref="G42:H42">
    <cfRule type="expression" dxfId="0" priority="400">
      <formula>#REF!&gt;=TODAY()</formula>
    </cfRule>
  </conditionalFormatting>
  <conditionalFormatting sqref="G42:H42">
    <cfRule type="expression" dxfId="0" priority="401">
      <formula>#REF!&gt;=TODAY()</formula>
    </cfRule>
  </conditionalFormatting>
  <conditionalFormatting sqref="G42:H42">
    <cfRule type="expression" dxfId="0" priority="402">
      <formula>#REF!&gt;=TODAY()</formula>
    </cfRule>
  </conditionalFormatting>
  <conditionalFormatting sqref="F42:H42">
    <cfRule type="expression" dxfId="0" priority="403">
      <formula>#REF!&gt;=TODAY()</formula>
    </cfRule>
  </conditionalFormatting>
  <conditionalFormatting sqref="F42:H42">
    <cfRule type="expression" dxfId="0" priority="404">
      <formula>#REF!&gt;=TODAY()</formula>
    </cfRule>
  </conditionalFormatting>
  <conditionalFormatting sqref="F42:H42">
    <cfRule type="expression" dxfId="0" priority="405">
      <formula>#REF!&gt;=TODAY()</formula>
    </cfRule>
  </conditionalFormatting>
  <conditionalFormatting sqref="F42:H42">
    <cfRule type="expression" dxfId="0" priority="406">
      <formula>#REF!&gt;=TODAY()</formula>
    </cfRule>
  </conditionalFormatting>
  <conditionalFormatting sqref="F42:H42">
    <cfRule type="expression" dxfId="0" priority="407">
      <formula>#REF!&gt;=TODAY()</formula>
    </cfRule>
  </conditionalFormatting>
  <conditionalFormatting sqref="F42:H42">
    <cfRule type="expression" dxfId="0" priority="408">
      <formula>#REF!&gt;=TODAY()</formula>
    </cfRule>
  </conditionalFormatting>
  <conditionalFormatting sqref="F42">
    <cfRule type="expression" dxfId="0" priority="409">
      <formula>#REF!&gt;=TODAY()</formula>
    </cfRule>
  </conditionalFormatting>
  <conditionalFormatting sqref="F42">
    <cfRule type="expression" dxfId="0" priority="410">
      <formula>#REF!&gt;=TODAY()</formula>
    </cfRule>
  </conditionalFormatting>
  <conditionalFormatting sqref="F42">
    <cfRule type="expression" dxfId="0" priority="411">
      <formula>#REF!&gt;=TODAY()</formula>
    </cfRule>
  </conditionalFormatting>
  <conditionalFormatting sqref="F42">
    <cfRule type="expression" dxfId="0" priority="412">
      <formula>#REF!&gt;=TODAY()</formula>
    </cfRule>
  </conditionalFormatting>
  <conditionalFormatting sqref="F42">
    <cfRule type="expression" dxfId="0" priority="413">
      <formula>#REF!&gt;=TODAY()</formula>
    </cfRule>
  </conditionalFormatting>
  <conditionalFormatting sqref="F42">
    <cfRule type="expression" dxfId="0" priority="414">
      <formula>#REF!&gt;=TODAY()</formula>
    </cfRule>
  </conditionalFormatting>
  <conditionalFormatting sqref="G42:H42">
    <cfRule type="expression" dxfId="0" priority="415">
      <formula>#REF!&gt;=TODAY()</formula>
    </cfRule>
  </conditionalFormatting>
  <conditionalFormatting sqref="G42:H42">
    <cfRule type="expression" dxfId="0" priority="416">
      <formula>#REF!&gt;=TODAY()</formula>
    </cfRule>
  </conditionalFormatting>
  <conditionalFormatting sqref="G42:H42">
    <cfRule type="expression" dxfId="0" priority="417">
      <formula>#REF!&gt;=TODAY()</formula>
    </cfRule>
  </conditionalFormatting>
  <conditionalFormatting sqref="G42:H42">
    <cfRule type="expression" dxfId="0" priority="418">
      <formula>#REF!&gt;=TODAY()</formula>
    </cfRule>
  </conditionalFormatting>
  <conditionalFormatting sqref="G42:H42">
    <cfRule type="expression" dxfId="0" priority="419">
      <formula>#REF!&gt;=TODAY()</formula>
    </cfRule>
  </conditionalFormatting>
  <conditionalFormatting sqref="G42:H42">
    <cfRule type="expression" dxfId="0" priority="420">
      <formula>#REF!&gt;=TODAY()</formula>
    </cfRule>
  </conditionalFormatting>
  <conditionalFormatting sqref="F42:H42">
    <cfRule type="expression" dxfId="0" priority="421">
      <formula>#REF!&gt;=TODAY()</formula>
    </cfRule>
  </conditionalFormatting>
  <conditionalFormatting sqref="F42:H42">
    <cfRule type="expression" dxfId="0" priority="422">
      <formula>#REF!&gt;=TODAY()</formula>
    </cfRule>
  </conditionalFormatting>
  <conditionalFormatting sqref="F42:H42">
    <cfRule type="expression" dxfId="0" priority="423">
      <formula>#REF!&gt;=TODAY()</formula>
    </cfRule>
  </conditionalFormatting>
  <conditionalFormatting sqref="F42:H42">
    <cfRule type="expression" dxfId="0" priority="424">
      <formula>#REF!&gt;=TODAY()</formula>
    </cfRule>
  </conditionalFormatting>
  <conditionalFormatting sqref="F42:H42">
    <cfRule type="expression" dxfId="0" priority="425">
      <formula>#REF!&gt;=TODAY()</formula>
    </cfRule>
  </conditionalFormatting>
  <conditionalFormatting sqref="F42:H42">
    <cfRule type="expression" dxfId="0" priority="426">
      <formula>#REF!&gt;=TODAY()</formula>
    </cfRule>
  </conditionalFormatting>
  <conditionalFormatting sqref="F42">
    <cfRule type="expression" dxfId="0" priority="427">
      <formula>#REF!&gt;=TODAY()</formula>
    </cfRule>
  </conditionalFormatting>
  <conditionalFormatting sqref="F42">
    <cfRule type="expression" dxfId="0" priority="428">
      <formula>#REF!&gt;=TODAY()</formula>
    </cfRule>
  </conditionalFormatting>
  <conditionalFormatting sqref="F42">
    <cfRule type="expression" dxfId="0" priority="429">
      <formula>#REF!&gt;=TODAY()</formula>
    </cfRule>
  </conditionalFormatting>
  <conditionalFormatting sqref="F42">
    <cfRule type="expression" dxfId="0" priority="430">
      <formula>#REF!&gt;=TODAY()</formula>
    </cfRule>
  </conditionalFormatting>
  <conditionalFormatting sqref="F42">
    <cfRule type="expression" dxfId="0" priority="431">
      <formula>#REF!&gt;=TODAY()</formula>
    </cfRule>
  </conditionalFormatting>
  <conditionalFormatting sqref="F42">
    <cfRule type="expression" dxfId="0" priority="432">
      <formula>#REF!&gt;=TODAY()</formula>
    </cfRule>
  </conditionalFormatting>
  <conditionalFormatting sqref="G42:H42">
    <cfRule type="expression" dxfId="0" priority="433">
      <formula>#REF!&gt;=TODAY()</formula>
    </cfRule>
  </conditionalFormatting>
  <conditionalFormatting sqref="G42:H42">
    <cfRule type="expression" dxfId="0" priority="434">
      <formula>#REF!&gt;=TODAY()</formula>
    </cfRule>
  </conditionalFormatting>
  <conditionalFormatting sqref="G42:H42">
    <cfRule type="expression" dxfId="0" priority="435">
      <formula>#REF!&gt;=TODAY()</formula>
    </cfRule>
  </conditionalFormatting>
  <conditionalFormatting sqref="G42:H42">
    <cfRule type="expression" dxfId="0" priority="436">
      <formula>#REF!&gt;=TODAY()</formula>
    </cfRule>
  </conditionalFormatting>
  <conditionalFormatting sqref="G42:H42">
    <cfRule type="expression" dxfId="0" priority="437">
      <formula>#REF!&gt;=TODAY()</formula>
    </cfRule>
  </conditionalFormatting>
  <conditionalFormatting sqref="G42:H42">
    <cfRule type="expression" dxfId="0" priority="438">
      <formula>#REF!&gt;=TODAY()</formula>
    </cfRule>
  </conditionalFormatting>
  <conditionalFormatting sqref="F42">
    <cfRule type="expression" dxfId="0" priority="439">
      <formula>#REF!&gt;=TODAY()</formula>
    </cfRule>
  </conditionalFormatting>
  <conditionalFormatting sqref="F42">
    <cfRule type="expression" dxfId="0" priority="440">
      <formula>#REF!&gt;=TODAY()</formula>
    </cfRule>
  </conditionalFormatting>
  <conditionalFormatting sqref="F42">
    <cfRule type="expression" dxfId="0" priority="441">
      <formula>#REF!&gt;=TODAY()</formula>
    </cfRule>
  </conditionalFormatting>
  <conditionalFormatting sqref="F42">
    <cfRule type="expression" dxfId="0" priority="442">
      <formula>#REF!&gt;=TODAY()</formula>
    </cfRule>
  </conditionalFormatting>
  <conditionalFormatting sqref="F42">
    <cfRule type="expression" dxfId="0" priority="443">
      <formula>#REF!&gt;=TODAY()</formula>
    </cfRule>
  </conditionalFormatting>
  <conditionalFormatting sqref="F42">
    <cfRule type="expression" dxfId="0" priority="444">
      <formula>#REF!&gt;=TODAY()</formula>
    </cfRule>
  </conditionalFormatting>
  <conditionalFormatting sqref="G42:H42">
    <cfRule type="expression" dxfId="0" priority="445">
      <formula>#REF!&gt;=TODAY()</formula>
    </cfRule>
  </conditionalFormatting>
  <conditionalFormatting sqref="G42:H42">
    <cfRule type="expression" dxfId="0" priority="446">
      <formula>#REF!&gt;=TODAY()</formula>
    </cfRule>
  </conditionalFormatting>
  <conditionalFormatting sqref="G42:H42">
    <cfRule type="expression" dxfId="0" priority="447">
      <formula>#REF!&gt;=TODAY()</formula>
    </cfRule>
  </conditionalFormatting>
  <conditionalFormatting sqref="G42:H42">
    <cfRule type="expression" dxfId="0" priority="448">
      <formula>#REF!&gt;=TODAY()</formula>
    </cfRule>
  </conditionalFormatting>
  <conditionalFormatting sqref="G42:H42">
    <cfRule type="expression" dxfId="0" priority="449">
      <formula>#REF!&gt;=TODAY()</formula>
    </cfRule>
  </conditionalFormatting>
  <conditionalFormatting sqref="G42:H42">
    <cfRule type="expression" dxfId="0" priority="450">
      <formula>#REF!&gt;=TODAY()</formula>
    </cfRule>
  </conditionalFormatting>
  <conditionalFormatting sqref="F42">
    <cfRule type="expression" dxfId="0" priority="451">
      <formula>#REF!&gt;=TODAY()</formula>
    </cfRule>
  </conditionalFormatting>
  <conditionalFormatting sqref="F42">
    <cfRule type="expression" dxfId="0" priority="452">
      <formula>#REF!&gt;=TODAY()</formula>
    </cfRule>
  </conditionalFormatting>
  <conditionalFormatting sqref="F42">
    <cfRule type="expression" dxfId="0" priority="453">
      <formula>#REF!&gt;=TODAY()</formula>
    </cfRule>
  </conditionalFormatting>
  <conditionalFormatting sqref="F42">
    <cfRule type="expression" dxfId="0" priority="454">
      <formula>#REF!&gt;=TODAY()</formula>
    </cfRule>
  </conditionalFormatting>
  <conditionalFormatting sqref="F42">
    <cfRule type="expression" dxfId="0" priority="455">
      <formula>#REF!&gt;=TODAY()</formula>
    </cfRule>
  </conditionalFormatting>
  <conditionalFormatting sqref="F42">
    <cfRule type="expression" dxfId="0" priority="456">
      <formula>#REF!&gt;=TODAY()</formula>
    </cfRule>
  </conditionalFormatting>
  <conditionalFormatting sqref="G42:H42">
    <cfRule type="expression" dxfId="0" priority="457">
      <formula>#REF!&gt;=TODAY()</formula>
    </cfRule>
  </conditionalFormatting>
  <conditionalFormatting sqref="G42:H42">
    <cfRule type="expression" dxfId="0" priority="458">
      <formula>#REF!&gt;=TODAY()</formula>
    </cfRule>
  </conditionalFormatting>
  <conditionalFormatting sqref="G42:H42">
    <cfRule type="expression" dxfId="0" priority="459">
      <formula>#REF!&gt;=TODAY()</formula>
    </cfRule>
  </conditionalFormatting>
  <conditionalFormatting sqref="G42:H42">
    <cfRule type="expression" dxfId="0" priority="460">
      <formula>#REF!&gt;=TODAY()</formula>
    </cfRule>
  </conditionalFormatting>
  <conditionalFormatting sqref="G42:H42">
    <cfRule type="expression" dxfId="0" priority="461">
      <formula>#REF!&gt;=TODAY()</formula>
    </cfRule>
  </conditionalFormatting>
  <conditionalFormatting sqref="G42:H42">
    <cfRule type="expression" dxfId="0" priority="462">
      <formula>#REF!&gt;=TODAY()</formula>
    </cfRule>
  </conditionalFormatting>
  <conditionalFormatting sqref="F42">
    <cfRule type="expression" dxfId="0" priority="463">
      <formula>#REF!&gt;=TODAY()</formula>
    </cfRule>
  </conditionalFormatting>
  <conditionalFormatting sqref="F42:H42">
    <cfRule type="expression" dxfId="0" priority="464">
      <formula>#REF!&gt;=TODAY()</formula>
    </cfRule>
  </conditionalFormatting>
  <conditionalFormatting sqref="F42:H42">
    <cfRule type="expression" dxfId="0" priority="465">
      <formula>#REF!&gt;=TODAY()</formula>
    </cfRule>
  </conditionalFormatting>
  <conditionalFormatting sqref="F42:H42">
    <cfRule type="expression" dxfId="0" priority="466">
      <formula>#REF!&gt;=TODAY()</formula>
    </cfRule>
  </conditionalFormatting>
  <conditionalFormatting sqref="F42:H42">
    <cfRule type="expression" dxfId="0" priority="467">
      <formula>#REF!&gt;=TODAY()</formula>
    </cfRule>
  </conditionalFormatting>
  <conditionalFormatting sqref="F42:H42">
    <cfRule type="expression" dxfId="0" priority="468">
      <formula>#REF!&gt;=TODAY()</formula>
    </cfRule>
  </conditionalFormatting>
  <conditionalFormatting sqref="G42:H42">
    <cfRule type="expression" dxfId="0" priority="469">
      <formula>#REF!&gt;=TODAY()</formula>
    </cfRule>
  </conditionalFormatting>
  <conditionalFormatting sqref="G42:H42">
    <cfRule type="expression" dxfId="0" priority="470">
      <formula>#REF!&gt;=TODAY()</formula>
    </cfRule>
  </conditionalFormatting>
  <conditionalFormatting sqref="G42:H42">
    <cfRule type="expression" dxfId="0" priority="471">
      <formula>#REF!&gt;=TODAY()</formula>
    </cfRule>
  </conditionalFormatting>
  <conditionalFormatting sqref="G42:H42">
    <cfRule type="expression" dxfId="0" priority="472">
      <formula>#REF!&gt;=TODAY()</formula>
    </cfRule>
  </conditionalFormatting>
  <conditionalFormatting sqref="G42:H42">
    <cfRule type="expression" dxfId="0" priority="473">
      <formula>#REF!&gt;=TODAY()</formula>
    </cfRule>
  </conditionalFormatting>
  <conditionalFormatting sqref="G42:H42">
    <cfRule type="expression" dxfId="0" priority="474">
      <formula>#REF!&gt;=TODAY()</formula>
    </cfRule>
  </conditionalFormatting>
  <conditionalFormatting sqref="F42:H42">
    <cfRule type="expression" dxfId="0" priority="475">
      <formula>#REF!&gt;=TODAY()</formula>
    </cfRule>
  </conditionalFormatting>
  <conditionalFormatting sqref="F42:H42">
    <cfRule type="expression" dxfId="0" priority="476">
      <formula>#REF!&gt;=TODAY()</formula>
    </cfRule>
  </conditionalFormatting>
  <conditionalFormatting sqref="F42:H42">
    <cfRule type="expression" dxfId="0" priority="477">
      <formula>#REF!&gt;=TODAY()</formula>
    </cfRule>
  </conditionalFormatting>
  <conditionalFormatting sqref="F42:H42">
    <cfRule type="expression" dxfId="0" priority="478">
      <formula>#REF!&gt;=TODAY()</formula>
    </cfRule>
  </conditionalFormatting>
  <conditionalFormatting sqref="F42:H42">
    <cfRule type="expression" dxfId="0" priority="479">
      <formula>#REF!&gt;=TODAY()</formula>
    </cfRule>
  </conditionalFormatting>
  <conditionalFormatting sqref="F42:H42">
    <cfRule type="expression" dxfId="0" priority="480">
      <formula>#REF!&gt;=TODAY()</formula>
    </cfRule>
  </conditionalFormatting>
  <conditionalFormatting sqref="F42">
    <cfRule type="expression" dxfId="0" priority="481">
      <formula>#REF!&gt;=TODAY()</formula>
    </cfRule>
  </conditionalFormatting>
  <conditionalFormatting sqref="F42">
    <cfRule type="expression" dxfId="0" priority="482">
      <formula>#REF!&gt;=TODAY()</formula>
    </cfRule>
  </conditionalFormatting>
  <conditionalFormatting sqref="F42">
    <cfRule type="expression" dxfId="0" priority="483">
      <formula>#REF!&gt;=TODAY()</formula>
    </cfRule>
  </conditionalFormatting>
  <conditionalFormatting sqref="F42">
    <cfRule type="expression" dxfId="0" priority="484">
      <formula>#REF!&gt;=TODAY()</formula>
    </cfRule>
  </conditionalFormatting>
  <conditionalFormatting sqref="F42">
    <cfRule type="expression" dxfId="0" priority="485">
      <formula>#REF!&gt;=TODAY()</formula>
    </cfRule>
  </conditionalFormatting>
  <conditionalFormatting sqref="F42">
    <cfRule type="expression" dxfId="0" priority="486">
      <formula>#REF!&gt;=TODAY()</formula>
    </cfRule>
  </conditionalFormatting>
  <conditionalFormatting sqref="G42:H42">
    <cfRule type="expression" dxfId="0" priority="487">
      <formula>#REF!&gt;=TODAY()</formula>
    </cfRule>
  </conditionalFormatting>
  <conditionalFormatting sqref="G42:H42">
    <cfRule type="expression" dxfId="0" priority="488">
      <formula>#REF!&gt;=TODAY()</formula>
    </cfRule>
  </conditionalFormatting>
  <conditionalFormatting sqref="G42:H42">
    <cfRule type="expression" dxfId="0" priority="489">
      <formula>#REF!&gt;=TODAY()</formula>
    </cfRule>
  </conditionalFormatting>
  <conditionalFormatting sqref="G42:H42">
    <cfRule type="expression" dxfId="0" priority="490">
      <formula>#REF!&gt;=TODAY()</formula>
    </cfRule>
  </conditionalFormatting>
  <conditionalFormatting sqref="G42:H42">
    <cfRule type="expression" dxfId="0" priority="491">
      <formula>#REF!&gt;=TODAY()</formula>
    </cfRule>
  </conditionalFormatting>
  <conditionalFormatting sqref="G42:H42">
    <cfRule type="expression" dxfId="0" priority="492">
      <formula>#REF!&gt;=TODAY()</formula>
    </cfRule>
  </conditionalFormatting>
  <conditionalFormatting sqref="F42:H42">
    <cfRule type="expression" dxfId="0" priority="493">
      <formula>#REF!&gt;=TODAY()</formula>
    </cfRule>
  </conditionalFormatting>
  <conditionalFormatting sqref="F42:H42">
    <cfRule type="expression" dxfId="0" priority="494">
      <formula>#REF!&gt;=TODAY()</formula>
    </cfRule>
  </conditionalFormatting>
  <conditionalFormatting sqref="F42:H42">
    <cfRule type="expression" dxfId="0" priority="495">
      <formula>#REF!&gt;=TODAY()</formula>
    </cfRule>
  </conditionalFormatting>
  <conditionalFormatting sqref="F42:H42">
    <cfRule type="expression" dxfId="0" priority="496">
      <formula>#REF!&gt;=TODAY()</formula>
    </cfRule>
  </conditionalFormatting>
  <conditionalFormatting sqref="F42:H42">
    <cfRule type="expression" dxfId="0" priority="497">
      <formula>#REF!&gt;=TODAY()</formula>
    </cfRule>
  </conditionalFormatting>
  <conditionalFormatting sqref="F42:H42">
    <cfRule type="expression" dxfId="0" priority="498">
      <formula>#REF!&gt;=TODAY()</formula>
    </cfRule>
  </conditionalFormatting>
  <conditionalFormatting sqref="F42">
    <cfRule type="expression" dxfId="0" priority="499">
      <formula>#REF!&gt;=TODAY()</formula>
    </cfRule>
  </conditionalFormatting>
  <conditionalFormatting sqref="F42">
    <cfRule type="expression" dxfId="0" priority="500">
      <formula>#REF!&gt;=TODAY()</formula>
    </cfRule>
  </conditionalFormatting>
  <conditionalFormatting sqref="F42">
    <cfRule type="expression" dxfId="0" priority="501">
      <formula>#REF!&gt;=TODAY()</formula>
    </cfRule>
  </conditionalFormatting>
  <conditionalFormatting sqref="F42">
    <cfRule type="expression" dxfId="0" priority="502">
      <formula>#REF!&gt;=TODAY()</formula>
    </cfRule>
  </conditionalFormatting>
  <conditionalFormatting sqref="F42">
    <cfRule type="expression" dxfId="0" priority="503">
      <formula>#REF!&gt;=TODAY()</formula>
    </cfRule>
  </conditionalFormatting>
  <conditionalFormatting sqref="F42">
    <cfRule type="expression" dxfId="0" priority="504">
      <formula>#REF!&gt;=TODAY()</formula>
    </cfRule>
  </conditionalFormatting>
  <conditionalFormatting sqref="G42:H42">
    <cfRule type="expression" dxfId="0" priority="505">
      <formula>#REF!&gt;=TODAY()</formula>
    </cfRule>
  </conditionalFormatting>
  <conditionalFormatting sqref="G42:H42">
    <cfRule type="expression" dxfId="0" priority="506">
      <formula>#REF!&gt;=TODAY()</formula>
    </cfRule>
  </conditionalFormatting>
  <conditionalFormatting sqref="G42:H42">
    <cfRule type="expression" dxfId="0" priority="507">
      <formula>#REF!&gt;=TODAY()</formula>
    </cfRule>
  </conditionalFormatting>
  <conditionalFormatting sqref="G42:H42">
    <cfRule type="expression" dxfId="0" priority="508">
      <formula>#REF!&gt;=TODAY()</formula>
    </cfRule>
  </conditionalFormatting>
  <conditionalFormatting sqref="G42:H42">
    <cfRule type="expression" dxfId="0" priority="509">
      <formula>#REF!&gt;=TODAY()</formula>
    </cfRule>
  </conditionalFormatting>
  <conditionalFormatting sqref="G42:H42">
    <cfRule type="expression" dxfId="0" priority="510">
      <formula>#REF!&gt;=TODAY()</formula>
    </cfRule>
  </conditionalFormatting>
  <conditionalFormatting sqref="F42">
    <cfRule type="expression" dxfId="0" priority="511">
      <formula>#REF!&gt;=TODAY()</formula>
    </cfRule>
  </conditionalFormatting>
  <conditionalFormatting sqref="F42">
    <cfRule type="expression" dxfId="0" priority="512">
      <formula>#REF!&gt;=TODAY()</formula>
    </cfRule>
  </conditionalFormatting>
  <conditionalFormatting sqref="F42">
    <cfRule type="expression" dxfId="0" priority="513">
      <formula>#REF!&gt;=TODAY()</formula>
    </cfRule>
  </conditionalFormatting>
  <conditionalFormatting sqref="F42">
    <cfRule type="expression" dxfId="0" priority="514">
      <formula>#REF!&gt;=TODAY()</formula>
    </cfRule>
  </conditionalFormatting>
  <conditionalFormatting sqref="F42">
    <cfRule type="expression" dxfId="0" priority="515">
      <formula>#REF!&gt;=TODAY()</formula>
    </cfRule>
  </conditionalFormatting>
  <conditionalFormatting sqref="F42">
    <cfRule type="expression" dxfId="0" priority="516">
      <formula>#REF!&gt;=TODAY()</formula>
    </cfRule>
  </conditionalFormatting>
  <conditionalFormatting sqref="G42:H42">
    <cfRule type="expression" dxfId="0" priority="517">
      <formula>#REF!&gt;=TODAY()</formula>
    </cfRule>
  </conditionalFormatting>
  <conditionalFormatting sqref="G42:H42">
    <cfRule type="expression" dxfId="0" priority="518">
      <formula>#REF!&gt;=TODAY()</formula>
    </cfRule>
  </conditionalFormatting>
  <conditionalFormatting sqref="G42:H42">
    <cfRule type="expression" dxfId="0" priority="519">
      <formula>#REF!&gt;=TODAY()</formula>
    </cfRule>
  </conditionalFormatting>
  <conditionalFormatting sqref="G42:H42">
    <cfRule type="expression" dxfId="0" priority="520">
      <formula>#REF!&gt;=TODAY()</formula>
    </cfRule>
  </conditionalFormatting>
  <conditionalFormatting sqref="G42:H42">
    <cfRule type="expression" dxfId="0" priority="521">
      <formula>#REF!&gt;=TODAY()</formula>
    </cfRule>
  </conditionalFormatting>
  <conditionalFormatting sqref="G42:H42">
    <cfRule type="expression" dxfId="0" priority="522">
      <formula>#REF!&gt;=TODAY()</formula>
    </cfRule>
  </conditionalFormatting>
  <dataValidations>
    <dataValidation type="list" allowBlank="1" showErrorMessage="1" sqref="K6">
      <formula1>"1,2,3,4,5,6,7,8,9,10,11,12"</formula1>
    </dataValidation>
  </dataValidations>
  <printOptions horizontalCentered="1"/>
  <pageMargins bottom="0.75" footer="0.0" header="0.0" left="0.25" right="0.25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1.43"/>
    <col customWidth="1" min="2" max="2" width="39.57"/>
    <col customWidth="1" min="3" max="8" width="9.71"/>
    <col customWidth="1" min="9" max="9" width="1.86"/>
    <col customWidth="1" min="10" max="10" width="9.14"/>
    <col customWidth="1" min="11" max="11" width="10.86"/>
    <col customWidth="1" min="12" max="23" width="11.0"/>
    <col customWidth="1" min="24" max="24" width="10.29"/>
    <col customWidth="1" min="25" max="52" width="17.29"/>
  </cols>
  <sheetData>
    <row r="1" ht="13.5" customHeight="1">
      <c r="A1" s="231"/>
      <c r="B1" s="274"/>
      <c r="C1" s="275"/>
      <c r="D1" s="275"/>
      <c r="E1" s="275"/>
      <c r="F1" s="275"/>
      <c r="G1" s="275"/>
      <c r="H1" s="276"/>
      <c r="I1" s="231"/>
      <c r="J1" s="231"/>
      <c r="K1" s="231"/>
      <c r="L1" s="231"/>
      <c r="M1" s="23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</row>
    <row r="2" ht="15.0" customHeight="1">
      <c r="A2" s="277"/>
      <c r="B2" s="278" t="s">
        <v>0</v>
      </c>
      <c r="C2" s="279"/>
      <c r="D2" s="279"/>
      <c r="E2" s="279"/>
      <c r="F2" s="279"/>
      <c r="G2" s="279"/>
      <c r="H2" s="280"/>
      <c r="I2" s="281"/>
      <c r="J2" s="281"/>
      <c r="K2" s="281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</row>
    <row r="3" ht="15.0" customHeight="1">
      <c r="A3" s="231"/>
      <c r="B3" s="232"/>
      <c r="H3" s="230"/>
      <c r="I3" s="231"/>
      <c r="J3" s="231"/>
      <c r="K3" s="231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4"/>
      <c r="AN3" s="284"/>
      <c r="AO3" s="284"/>
      <c r="AP3" s="284"/>
      <c r="AQ3" s="284"/>
      <c r="AR3" s="284"/>
      <c r="AS3" s="284"/>
      <c r="AT3" s="284"/>
      <c r="AU3" s="284"/>
      <c r="AV3" s="284"/>
      <c r="AW3" s="284"/>
      <c r="AX3" s="284"/>
      <c r="AY3" s="284"/>
      <c r="AZ3" s="284"/>
    </row>
    <row r="4" ht="15.0" customHeight="1">
      <c r="A4" s="231"/>
      <c r="B4" s="234"/>
      <c r="C4" s="235"/>
      <c r="D4" s="235"/>
      <c r="E4" s="235"/>
      <c r="F4" s="235"/>
      <c r="G4" s="235"/>
      <c r="H4" s="236"/>
      <c r="I4" s="231"/>
      <c r="J4" s="231"/>
      <c r="K4" s="231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</row>
    <row r="5" ht="15.75" customHeight="1">
      <c r="A5" s="231"/>
      <c r="B5" s="237" t="s">
        <v>9</v>
      </c>
      <c r="C5" s="238" t="str">
        <f>CONCATENATE(ROUNDUP(MONTH(DATE($K$5,$K$6,1))/3,0),"Q",RIGHT($K$5,2))</f>
        <v>2Q24</v>
      </c>
      <c r="D5" s="238" t="str">
        <f>CONCATENATE(ROUNDUP(MONTH(DATE($K$5,$K$6,1))/3,0),"Q",RIGHT($K$5-1,2))</f>
        <v>2Q23</v>
      </c>
      <c r="E5" s="239" t="s">
        <v>136</v>
      </c>
      <c r="F5" s="240" t="str">
        <f>CONCATENATE($K$6,"M",RIGHT($K$5,2))</f>
        <v>6M24</v>
      </c>
      <c r="G5" s="240" t="str">
        <f>CONCATENATE($K$6,"M",RIGHT($K$5,2)-1)</f>
        <v>6M23</v>
      </c>
      <c r="H5" s="239" t="s">
        <v>136</v>
      </c>
      <c r="I5" s="231"/>
      <c r="J5" s="241" t="s">
        <v>137</v>
      </c>
      <c r="K5" s="286">
        <v>2024.0</v>
      </c>
      <c r="L5" s="287" t="s">
        <v>138</v>
      </c>
      <c r="M5" s="231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</row>
    <row r="6" ht="15.75" customHeight="1">
      <c r="A6" s="231"/>
      <c r="B6" s="244" t="s">
        <v>10</v>
      </c>
      <c r="C6" s="245"/>
      <c r="D6" s="245"/>
      <c r="E6" s="246"/>
      <c r="F6" s="245"/>
      <c r="G6" s="245"/>
      <c r="H6" s="246"/>
      <c r="I6" s="231"/>
      <c r="J6" s="241" t="s">
        <v>139</v>
      </c>
      <c r="K6" s="286">
        <v>6.0</v>
      </c>
      <c r="L6" s="287" t="s">
        <v>140</v>
      </c>
      <c r="M6" s="23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</row>
    <row r="7" ht="15.75" customHeight="1">
      <c r="A7" s="231"/>
      <c r="B7" s="247" t="s">
        <v>11</v>
      </c>
      <c r="C7" s="248">
        <f>HLOOKUP(C$5,Quarter!$5:$53,Quarter!$A7,FALSE)</f>
        <v>84.974</v>
      </c>
      <c r="D7" s="248">
        <f>HLOOKUP(D$5,Quarter!$5:$53,Quarter!$A7,FALSE)</f>
        <v>78.538</v>
      </c>
      <c r="E7" s="248">
        <f t="shared" ref="E7:E14" si="1">((C7-D7)/D7)*100</f>
        <v>8.194759225</v>
      </c>
      <c r="F7" s="248">
        <f>HLOOKUP(F$5,YTD!$5:$53,YTD!$A7,FALSE)</f>
        <v>171.392</v>
      </c>
      <c r="G7" s="248">
        <f>HLOOKUP(G$5,YTD!$5:$53,YTD!$A7,FALSE)</f>
        <v>148.327</v>
      </c>
      <c r="H7" s="248">
        <f t="shared" ref="H7:H14" si="2">((F7-G7)/G7)*100</f>
        <v>15.55010214</v>
      </c>
      <c r="I7" s="231"/>
      <c r="J7" s="288">
        <f t="shared" ref="J7:J14" si="3">C7-D7</f>
        <v>6.436</v>
      </c>
      <c r="K7" s="231"/>
      <c r="L7" s="231"/>
      <c r="M7" s="231"/>
      <c r="N7" s="231"/>
      <c r="O7" s="231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</row>
    <row r="8" ht="15.75" customHeight="1">
      <c r="A8" s="231"/>
      <c r="B8" s="289" t="s">
        <v>12</v>
      </c>
      <c r="C8" s="59">
        <f>HLOOKUP(C$5,Quarter!$5:$53,Quarter!$A8,FALSE)</f>
        <v>53.231</v>
      </c>
      <c r="D8" s="59">
        <f>HLOOKUP(D$5,Quarter!$5:$53,Quarter!$A8,FALSE)</f>
        <v>51.523</v>
      </c>
      <c r="E8" s="59">
        <f t="shared" si="1"/>
        <v>3.315024358</v>
      </c>
      <c r="F8" s="59">
        <f>HLOOKUP(F$5,YTD!$5:$53,YTD!$A8,FALSE)</f>
        <v>111.791</v>
      </c>
      <c r="G8" s="59">
        <f>HLOOKUP(G$5,YTD!$5:$53,YTD!$A8,FALSE)</f>
        <v>96.185</v>
      </c>
      <c r="H8" s="59">
        <f t="shared" si="2"/>
        <v>16.22498311</v>
      </c>
      <c r="I8" s="231"/>
      <c r="J8" s="288">
        <f t="shared" si="3"/>
        <v>1.708</v>
      </c>
      <c r="K8" s="231"/>
      <c r="L8" s="290"/>
      <c r="M8" s="231"/>
      <c r="N8" s="231"/>
      <c r="O8" s="231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</row>
    <row r="9" ht="15.75" customHeight="1">
      <c r="A9" s="231"/>
      <c r="B9" s="289" t="s">
        <v>13</v>
      </c>
      <c r="C9" s="59">
        <f>HLOOKUP(C$5,Quarter!$5:$53,Quarter!$A9,FALSE)</f>
        <v>17.998</v>
      </c>
      <c r="D9" s="59">
        <f>HLOOKUP(D$5,Quarter!$5:$53,Quarter!$A9,FALSE)</f>
        <v>14.536</v>
      </c>
      <c r="E9" s="59">
        <f t="shared" si="1"/>
        <v>23.81673088</v>
      </c>
      <c r="F9" s="59">
        <f>HLOOKUP(F$5,YTD!$5:$53,YTD!$A9,FALSE)</f>
        <v>35.248</v>
      </c>
      <c r="G9" s="59">
        <f>HLOOKUP(G$5,YTD!$5:$53,YTD!$A9,FALSE)</f>
        <v>29.414</v>
      </c>
      <c r="H9" s="59">
        <f t="shared" si="2"/>
        <v>19.83409261</v>
      </c>
      <c r="I9" s="231"/>
      <c r="J9" s="288">
        <f t="shared" si="3"/>
        <v>3.462</v>
      </c>
      <c r="K9" s="231"/>
      <c r="L9" s="231"/>
      <c r="M9" s="231"/>
      <c r="N9" s="231"/>
      <c r="O9" s="23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</row>
    <row r="10" ht="15.75" customHeight="1">
      <c r="A10" s="231"/>
      <c r="B10" s="289" t="s">
        <v>14</v>
      </c>
      <c r="C10" s="59">
        <f>HLOOKUP(C$5,Quarter!$5:$53,Quarter!$A10,FALSE)</f>
        <v>13.745</v>
      </c>
      <c r="D10" s="59">
        <f>HLOOKUP(D$5,Quarter!$5:$53,Quarter!$A10,FALSE)</f>
        <v>12.479</v>
      </c>
      <c r="E10" s="59">
        <f t="shared" si="1"/>
        <v>10.14504367</v>
      </c>
      <c r="F10" s="59">
        <f>HLOOKUP(F$5,YTD!$5:$53,YTD!$A10,FALSE)</f>
        <v>24.353</v>
      </c>
      <c r="G10" s="59">
        <f>HLOOKUP(G$5,YTD!$5:$53,YTD!$A10,FALSE)</f>
        <v>22.728</v>
      </c>
      <c r="H10" s="59">
        <f t="shared" si="2"/>
        <v>7.149771207</v>
      </c>
      <c r="I10" s="231"/>
      <c r="J10" s="288">
        <f t="shared" si="3"/>
        <v>1.266</v>
      </c>
      <c r="K10" s="231"/>
      <c r="L10" s="231"/>
      <c r="M10" s="231"/>
      <c r="N10" s="231"/>
      <c r="O10" s="23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</row>
    <row r="11" ht="15.75" customHeight="1">
      <c r="A11" s="231"/>
      <c r="B11" s="247" t="s">
        <v>15</v>
      </c>
      <c r="C11" s="248">
        <f>HLOOKUP(C$5,Quarter!$5:$53,Quarter!$A11,FALSE)</f>
        <v>3.918</v>
      </c>
      <c r="D11" s="248">
        <f>HLOOKUP(D$5,Quarter!$5:$53,Quarter!$A11,FALSE)</f>
        <v>6.751</v>
      </c>
      <c r="E11" s="248">
        <f t="shared" si="1"/>
        <v>-41.96415346</v>
      </c>
      <c r="F11" s="248">
        <f>HLOOKUP(F$5,YTD!$5:$53,YTD!$A11,FALSE)</f>
        <v>11.842</v>
      </c>
      <c r="G11" s="248">
        <f>HLOOKUP(G$5,YTD!$5:$53,YTD!$A11,FALSE)</f>
        <v>13.406</v>
      </c>
      <c r="H11" s="248">
        <f t="shared" si="2"/>
        <v>-11.66641802</v>
      </c>
      <c r="I11" s="231"/>
      <c r="J11" s="288">
        <f t="shared" si="3"/>
        <v>-2.833</v>
      </c>
      <c r="K11" s="231"/>
      <c r="L11" s="231"/>
      <c r="M11" s="231"/>
      <c r="N11" s="231"/>
      <c r="O11" s="23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ht="15.75" customHeight="1">
      <c r="A12" s="231"/>
      <c r="B12" s="247" t="s">
        <v>16</v>
      </c>
      <c r="C12" s="248">
        <f>HLOOKUP(C$5,Quarter!$5:$53,Quarter!$A12,FALSE)</f>
        <v>62.492</v>
      </c>
      <c r="D12" s="248">
        <f>HLOOKUP(D$5,Quarter!$5:$53,Quarter!$A12,FALSE)</f>
        <v>9.866</v>
      </c>
      <c r="E12" s="248">
        <f t="shared" si="1"/>
        <v>533.4076627</v>
      </c>
      <c r="F12" s="248">
        <f>HLOOKUP(F$5,YTD!$5:$53,YTD!$A12,FALSE)</f>
        <v>84.491</v>
      </c>
      <c r="G12" s="248">
        <f>HLOOKUP(G$5,YTD!$5:$53,YTD!$A12,FALSE)</f>
        <v>26.795</v>
      </c>
      <c r="H12" s="248">
        <f t="shared" si="2"/>
        <v>215.3237544</v>
      </c>
      <c r="I12" s="231"/>
      <c r="J12" s="288">
        <f t="shared" si="3"/>
        <v>52.626</v>
      </c>
      <c r="K12" s="231"/>
      <c r="L12" s="231"/>
      <c r="M12" s="231"/>
      <c r="N12" s="231"/>
      <c r="O12" s="23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ht="15.75" customHeight="1">
      <c r="A13" s="231"/>
      <c r="B13" s="247" t="s">
        <v>17</v>
      </c>
      <c r="C13" s="248">
        <f>HLOOKUP(C$5,Quarter!$5:$53,Quarter!$A13,FALSE)</f>
        <v>59.834</v>
      </c>
      <c r="D13" s="248">
        <f>HLOOKUP(D$5,Quarter!$5:$53,Quarter!$A13,FALSE)</f>
        <v>63.92</v>
      </c>
      <c r="E13" s="248">
        <f t="shared" si="1"/>
        <v>-6.392365457</v>
      </c>
      <c r="F13" s="248">
        <f>HLOOKUP(F$5,YTD!$5:$53,YTD!$A13,FALSE)</f>
        <v>120.571</v>
      </c>
      <c r="G13" s="248">
        <f>HLOOKUP(G$5,YTD!$5:$53,YTD!$A13,FALSE)</f>
        <v>117.58</v>
      </c>
      <c r="H13" s="248">
        <f t="shared" si="2"/>
        <v>2.543799966</v>
      </c>
      <c r="I13" s="231"/>
      <c r="J13" s="288">
        <f t="shared" si="3"/>
        <v>-4.086</v>
      </c>
      <c r="K13" s="231"/>
      <c r="L13" s="231"/>
      <c r="M13" s="231"/>
      <c r="N13" s="231"/>
      <c r="O13" s="231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ht="15.75" customHeight="1">
      <c r="A14" s="231"/>
      <c r="B14" s="252" t="s">
        <v>141</v>
      </c>
      <c r="C14" s="253">
        <f>HLOOKUP(C$5,Quarter!$5:$53,Quarter!$A14,FALSE)</f>
        <v>211.218</v>
      </c>
      <c r="D14" s="253">
        <f>HLOOKUP(D$5,Quarter!$5:$53,Quarter!$A14,FALSE)</f>
        <v>159.075</v>
      </c>
      <c r="E14" s="253">
        <f t="shared" si="1"/>
        <v>32.77887789</v>
      </c>
      <c r="F14" s="253">
        <f>HLOOKUP(F$5,YTD!$5:$53,YTD!$A14,FALSE)</f>
        <v>388.296</v>
      </c>
      <c r="G14" s="253">
        <f>HLOOKUP(G$5,YTD!$5:$53,YTD!$A14,FALSE)</f>
        <v>306.108</v>
      </c>
      <c r="H14" s="253">
        <f t="shared" si="2"/>
        <v>26.84934729</v>
      </c>
      <c r="I14" s="231"/>
      <c r="J14" s="288">
        <f t="shared" si="3"/>
        <v>52.143</v>
      </c>
      <c r="K14" s="291"/>
      <c r="L14" s="231"/>
      <c r="M14" s="231"/>
      <c r="N14" s="231"/>
      <c r="O14" s="231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ht="6.75" customHeight="1">
      <c r="A15" s="231"/>
      <c r="B15" s="292"/>
      <c r="C15" s="75"/>
      <c r="D15" s="75"/>
      <c r="E15" s="75"/>
      <c r="F15" s="75"/>
      <c r="G15" s="75"/>
      <c r="H15" s="75"/>
      <c r="I15" s="231"/>
      <c r="J15" s="288"/>
      <c r="K15" s="231"/>
      <c r="L15" s="231"/>
      <c r="M15" s="231"/>
      <c r="N15" s="231"/>
      <c r="O15" s="231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ht="15.75" customHeight="1">
      <c r="A16" s="231"/>
      <c r="B16" s="244" t="s">
        <v>19</v>
      </c>
      <c r="C16" s="256"/>
      <c r="D16" s="256"/>
      <c r="E16" s="256"/>
      <c r="F16" s="256"/>
      <c r="G16" s="256"/>
      <c r="H16" s="257"/>
      <c r="I16" s="231"/>
      <c r="J16" s="288"/>
      <c r="K16" s="228"/>
      <c r="L16" s="231"/>
      <c r="M16" s="231"/>
      <c r="N16" s="231"/>
      <c r="O16" s="231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ht="15.75" customHeight="1">
      <c r="A17" s="231"/>
      <c r="B17" s="247" t="s">
        <v>11</v>
      </c>
      <c r="C17" s="248">
        <f>HLOOKUP(C$5,Quarter!$5:$53,Quarter!$A17,FALSE)</f>
        <v>63.65</v>
      </c>
      <c r="D17" s="248">
        <f>HLOOKUP(D$5,Quarter!$5:$53,Quarter!$A17,FALSE)</f>
        <v>60.864</v>
      </c>
      <c r="E17" s="248">
        <f t="shared" ref="E17:E23" si="4">((C17-D17)/D17)*100</f>
        <v>4.577418507</v>
      </c>
      <c r="F17" s="248">
        <f>HLOOKUP(F$5,YTD!$5:$53,YTD!$A17,FALSE)</f>
        <v>129.889</v>
      </c>
      <c r="G17" s="248">
        <f>HLOOKUP(G$5,YTD!$5:$53,YTD!$A17,FALSE)</f>
        <v>116.726</v>
      </c>
      <c r="H17" s="248">
        <f t="shared" ref="H17:H23" si="5">((F17-G17)/G17)*100</f>
        <v>11.27683635</v>
      </c>
      <c r="I17" s="231"/>
      <c r="J17" s="288">
        <f t="shared" ref="J17:J23" si="6">C17-D17</f>
        <v>2.786</v>
      </c>
      <c r="K17" s="228"/>
      <c r="L17" s="231"/>
      <c r="M17" s="231"/>
      <c r="N17" s="231"/>
      <c r="O17" s="231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ht="15.75" customHeight="1">
      <c r="A18" s="231"/>
      <c r="B18" s="289" t="s">
        <v>12</v>
      </c>
      <c r="C18" s="59">
        <f>HLOOKUP(C$5,Quarter!$5:$53,Quarter!$A18,FALSE)</f>
        <v>22.944</v>
      </c>
      <c r="D18" s="59">
        <f>HLOOKUP(D$5,Quarter!$5:$53,Quarter!$A18,FALSE)</f>
        <v>21.195</v>
      </c>
      <c r="E18" s="59">
        <f t="shared" si="4"/>
        <v>8.251946214</v>
      </c>
      <c r="F18" s="59">
        <f>HLOOKUP(F$5,YTD!$5:$53,YTD!$A18,FALSE)</f>
        <v>46.779</v>
      </c>
      <c r="G18" s="59">
        <f>HLOOKUP(G$5,YTD!$5:$53,YTD!$A18,FALSE)</f>
        <v>43.183</v>
      </c>
      <c r="H18" s="59">
        <f t="shared" si="5"/>
        <v>8.327351041</v>
      </c>
      <c r="I18" s="293"/>
      <c r="J18" s="288">
        <f t="shared" si="6"/>
        <v>1.749</v>
      </c>
      <c r="K18" s="228"/>
      <c r="L18" s="231"/>
      <c r="M18" s="231"/>
      <c r="N18" s="231"/>
      <c r="O18" s="231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ht="15.75" customHeight="1">
      <c r="A19" s="231"/>
      <c r="B19" s="289" t="s">
        <v>13</v>
      </c>
      <c r="C19" s="59">
        <f>HLOOKUP(C$5,Quarter!$5:$53,Quarter!$A19,FALSE)</f>
        <v>17.772</v>
      </c>
      <c r="D19" s="59">
        <f>HLOOKUP(D$5,Quarter!$5:$53,Quarter!$A19,FALSE)</f>
        <v>17.593</v>
      </c>
      <c r="E19" s="59">
        <f t="shared" si="4"/>
        <v>1.017450122</v>
      </c>
      <c r="F19" s="59">
        <f>HLOOKUP(F$5,YTD!$5:$53,YTD!$A19,FALSE)</f>
        <v>40.353</v>
      </c>
      <c r="G19" s="59">
        <f>HLOOKUP(G$5,YTD!$5:$53,YTD!$A19,FALSE)</f>
        <v>32.95</v>
      </c>
      <c r="H19" s="59">
        <f t="shared" si="5"/>
        <v>22.46737481</v>
      </c>
      <c r="I19" s="293"/>
      <c r="J19" s="288">
        <f t="shared" si="6"/>
        <v>0.179</v>
      </c>
      <c r="K19" s="228"/>
      <c r="L19" s="231"/>
      <c r="M19" s="231"/>
      <c r="N19" s="231"/>
      <c r="O19" s="231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ht="15.75" customHeight="1">
      <c r="A20" s="231"/>
      <c r="B20" s="289" t="s">
        <v>14</v>
      </c>
      <c r="C20" s="59">
        <f>HLOOKUP(C$5,Quarter!$5:$53,Quarter!$A20,FALSE)</f>
        <v>22.934</v>
      </c>
      <c r="D20" s="59">
        <f>HLOOKUP(D$5,Quarter!$5:$53,Quarter!$A20,FALSE)</f>
        <v>22.076</v>
      </c>
      <c r="E20" s="59">
        <f t="shared" si="4"/>
        <v>3.886573655</v>
      </c>
      <c r="F20" s="59">
        <f>HLOOKUP(F$5,YTD!$5:$53,YTD!$A20,FALSE)</f>
        <v>42.757</v>
      </c>
      <c r="G20" s="59">
        <f>HLOOKUP(G$5,YTD!$5:$53,YTD!$A20,FALSE)</f>
        <v>40.593</v>
      </c>
      <c r="H20" s="59">
        <f t="shared" si="5"/>
        <v>5.330968394</v>
      </c>
      <c r="I20" s="293"/>
      <c r="J20" s="288">
        <f t="shared" si="6"/>
        <v>0.858</v>
      </c>
      <c r="K20" s="231"/>
      <c r="L20" s="231"/>
      <c r="M20" s="231"/>
      <c r="N20" s="231"/>
      <c r="O20" s="231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ht="15.75" customHeight="1">
      <c r="A21" s="231"/>
      <c r="B21" s="247" t="s">
        <v>16</v>
      </c>
      <c r="C21" s="248">
        <f>HLOOKUP(C$5,Quarter!$5:$53,Quarter!$A21,FALSE)</f>
        <v>30.381</v>
      </c>
      <c r="D21" s="248">
        <f>HLOOKUP(D$5,Quarter!$5:$53,Quarter!$A21,FALSE)</f>
        <v>18.5</v>
      </c>
      <c r="E21" s="248">
        <f t="shared" si="4"/>
        <v>64.22162162</v>
      </c>
      <c r="F21" s="248">
        <f>HLOOKUP(F$5,YTD!$5:$53,YTD!$A21,FALSE)</f>
        <v>59.78</v>
      </c>
      <c r="G21" s="248">
        <f>HLOOKUP(G$5,YTD!$5:$53,YTD!$A21,FALSE)</f>
        <v>32.973</v>
      </c>
      <c r="H21" s="248">
        <f t="shared" si="5"/>
        <v>81.29985139</v>
      </c>
      <c r="I21" s="293"/>
      <c r="J21" s="288">
        <f t="shared" si="6"/>
        <v>11.881</v>
      </c>
      <c r="K21" s="231"/>
      <c r="L21" s="231"/>
      <c r="M21" s="231"/>
      <c r="N21" s="231"/>
      <c r="O21" s="231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ht="15.75" customHeight="1">
      <c r="A22" s="231"/>
      <c r="B22" s="247" t="s">
        <v>17</v>
      </c>
      <c r="C22" s="248">
        <f>HLOOKUP(C$5,Quarter!$5:$53,Quarter!$A22,FALSE)</f>
        <v>12.38</v>
      </c>
      <c r="D22" s="248">
        <f>HLOOKUP(D$5,Quarter!$5:$53,Quarter!$A22,FALSE)</f>
        <v>14.312</v>
      </c>
      <c r="E22" s="248">
        <f t="shared" si="4"/>
        <v>-13.49916154</v>
      </c>
      <c r="F22" s="248">
        <f>HLOOKUP(F$5,YTD!$5:$53,YTD!$A22,FALSE)</f>
        <v>33.394</v>
      </c>
      <c r="G22" s="248">
        <f>HLOOKUP(G$5,YTD!$5:$53,YTD!$A22,FALSE)</f>
        <v>34.643</v>
      </c>
      <c r="H22" s="248">
        <f t="shared" si="5"/>
        <v>-3.605345957</v>
      </c>
      <c r="I22" s="293"/>
      <c r="J22" s="288">
        <f t="shared" si="6"/>
        <v>-1.932</v>
      </c>
      <c r="K22" s="231"/>
      <c r="L22" s="231"/>
      <c r="M22" s="231"/>
      <c r="N22" s="231"/>
      <c r="O22" s="231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ht="15.75" customHeight="1">
      <c r="A23" s="231"/>
      <c r="B23" s="252" t="s">
        <v>142</v>
      </c>
      <c r="C23" s="253">
        <f>HLOOKUP(C$5,Quarter!$5:$53,Quarter!$A23,FALSE)</f>
        <v>106.411</v>
      </c>
      <c r="D23" s="253">
        <f>HLOOKUP(D$5,Quarter!$5:$53,Quarter!$A23,FALSE)</f>
        <v>93.676</v>
      </c>
      <c r="E23" s="253">
        <f t="shared" si="4"/>
        <v>13.59473077</v>
      </c>
      <c r="F23" s="253">
        <f>HLOOKUP(F$5,YTD!$5:$53,YTD!$A23,FALSE)</f>
        <v>223.063</v>
      </c>
      <c r="G23" s="253">
        <f>HLOOKUP(G$5,YTD!$5:$53,YTD!$A23,FALSE)</f>
        <v>184.342</v>
      </c>
      <c r="H23" s="253">
        <f t="shared" si="5"/>
        <v>21.00497987</v>
      </c>
      <c r="I23" s="293"/>
      <c r="J23" s="288">
        <f t="shared" si="6"/>
        <v>12.735</v>
      </c>
      <c r="K23" s="231"/>
      <c r="L23" s="231"/>
      <c r="M23" s="231"/>
      <c r="N23" s="231"/>
      <c r="O23" s="231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ht="6.75" customHeight="1">
      <c r="A24" s="231"/>
      <c r="B24" s="292"/>
      <c r="C24" s="75"/>
      <c r="D24" s="75"/>
      <c r="E24" s="75"/>
      <c r="F24" s="75"/>
      <c r="G24" s="75"/>
      <c r="H24" s="75"/>
      <c r="I24" s="231"/>
      <c r="J24" s="288"/>
      <c r="K24" s="231"/>
      <c r="L24" s="231"/>
      <c r="M24" s="231"/>
      <c r="N24" s="231"/>
      <c r="O24" s="231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ht="15.75" customHeight="1">
      <c r="A25" s="228"/>
      <c r="B25" s="77" t="s">
        <v>21</v>
      </c>
      <c r="C25" s="77"/>
      <c r="D25" s="77"/>
      <c r="E25" s="77"/>
      <c r="F25" s="77"/>
      <c r="G25" s="77"/>
      <c r="H25" s="77"/>
      <c r="I25" s="228"/>
      <c r="J25" s="249"/>
      <c r="L25" s="193"/>
      <c r="M25" s="193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ht="15.75" customHeight="1">
      <c r="A26" s="231"/>
      <c r="B26" s="258" t="s">
        <v>22</v>
      </c>
      <c r="C26" s="257">
        <f>HLOOKUP(C$5,Quarter!$5:$53,Quarter!$A26,FALSE)</f>
        <v>148.624</v>
      </c>
      <c r="D26" s="257">
        <f>HLOOKUP(D$5,Quarter!$5:$53,Quarter!$A26,FALSE)</f>
        <v>139.402</v>
      </c>
      <c r="E26" s="257">
        <f t="shared" ref="E26:E33" si="7">((C26-D26)/D26)*100</f>
        <v>6.615400066</v>
      </c>
      <c r="F26" s="257">
        <f>HLOOKUP(F$5,YTD!$5:$53,YTD!$A26,FALSE)</f>
        <v>301.281</v>
      </c>
      <c r="G26" s="257">
        <f>HLOOKUP(G$5,YTD!$5:$53,YTD!$A26,FALSE)</f>
        <v>265.053</v>
      </c>
      <c r="H26" s="257">
        <f t="shared" ref="H26:H33" si="8">((F26-G26)/G26)*100</f>
        <v>13.66820975</v>
      </c>
      <c r="I26" s="231"/>
      <c r="J26" s="288">
        <f t="shared" ref="J26:J29" si="9">C26-D26</f>
        <v>9.222</v>
      </c>
      <c r="K26" s="231"/>
      <c r="L26" s="231"/>
      <c r="M26" s="231"/>
      <c r="N26" s="231"/>
      <c r="O26" s="231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ht="15.75" customHeight="1">
      <c r="A27" s="231"/>
      <c r="B27" s="289" t="s">
        <v>23</v>
      </c>
      <c r="C27" s="59">
        <f>HLOOKUP(C$5,Quarter!$5:$53,Quarter!$A27,FALSE)</f>
        <v>76.175</v>
      </c>
      <c r="D27" s="59">
        <f>HLOOKUP(D$5,Quarter!$5:$53,Quarter!$A27,FALSE)</f>
        <v>72.718</v>
      </c>
      <c r="E27" s="59">
        <f t="shared" si="7"/>
        <v>4.753981133</v>
      </c>
      <c r="F27" s="59">
        <f>HLOOKUP(F$5,YTD!$5:$53,YTD!$A27,FALSE)</f>
        <v>158.57</v>
      </c>
      <c r="G27" s="59">
        <f>HLOOKUP(G$5,YTD!$5:$53,YTD!$A27,FALSE)</f>
        <v>139.368</v>
      </c>
      <c r="H27" s="59">
        <f t="shared" si="8"/>
        <v>13.77791172</v>
      </c>
      <c r="I27" s="231"/>
      <c r="J27" s="288">
        <f t="shared" si="9"/>
        <v>3.457</v>
      </c>
      <c r="K27" s="231"/>
      <c r="L27" s="231"/>
      <c r="M27" s="231"/>
      <c r="N27" s="231"/>
      <c r="O27" s="231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ht="15.75" customHeight="1">
      <c r="A28" s="231"/>
      <c r="B28" s="289" t="s">
        <v>24</v>
      </c>
      <c r="C28" s="59">
        <f>HLOOKUP(C$5,Quarter!$5:$53,Quarter!$A28,FALSE)</f>
        <v>35.77</v>
      </c>
      <c r="D28" s="59">
        <f>HLOOKUP(D$5,Quarter!$5:$53,Quarter!$A28,FALSE)</f>
        <v>32.129</v>
      </c>
      <c r="E28" s="59">
        <f t="shared" si="7"/>
        <v>11.3324411</v>
      </c>
      <c r="F28" s="59">
        <f>HLOOKUP(F$5,YTD!$5:$53,YTD!$A28,FALSE)</f>
        <v>75.601</v>
      </c>
      <c r="G28" s="59">
        <f>HLOOKUP(G$5,YTD!$5:$53,YTD!$A28,FALSE)</f>
        <v>62.364</v>
      </c>
      <c r="H28" s="59">
        <f t="shared" si="8"/>
        <v>21.22538644</v>
      </c>
      <c r="I28" s="231"/>
      <c r="J28" s="288">
        <f t="shared" si="9"/>
        <v>3.641</v>
      </c>
      <c r="K28" s="231"/>
      <c r="L28" s="231"/>
      <c r="M28" s="231"/>
      <c r="N28" s="231"/>
      <c r="O28" s="231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ht="15.75" customHeight="1">
      <c r="A29" s="231"/>
      <c r="B29" s="289" t="s">
        <v>25</v>
      </c>
      <c r="C29" s="59">
        <f>HLOOKUP(C$5,Quarter!$5:$53,Quarter!$A29,FALSE)</f>
        <v>36.679</v>
      </c>
      <c r="D29" s="59">
        <f>HLOOKUP(D$5,Quarter!$5:$53,Quarter!$A29,FALSE)</f>
        <v>34.555</v>
      </c>
      <c r="E29" s="59">
        <f t="shared" si="7"/>
        <v>6.146722616</v>
      </c>
      <c r="F29" s="59">
        <f>HLOOKUP(F$5,YTD!$5:$53,YTD!$A29,FALSE)</f>
        <v>67.11</v>
      </c>
      <c r="G29" s="59">
        <f>HLOOKUP(G$5,YTD!$5:$53,YTD!$A29,FALSE)</f>
        <v>63.321</v>
      </c>
      <c r="H29" s="59">
        <f t="shared" si="8"/>
        <v>5.983796845</v>
      </c>
      <c r="I29" s="231"/>
      <c r="J29" s="288">
        <f t="shared" si="9"/>
        <v>2.124</v>
      </c>
      <c r="K29" s="231"/>
      <c r="L29" s="231"/>
      <c r="M29" s="231"/>
      <c r="N29" s="231"/>
      <c r="O29" s="231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ht="15.75" customHeight="1">
      <c r="A30" s="231"/>
      <c r="B30" s="259" t="s">
        <v>15</v>
      </c>
      <c r="C30" s="257">
        <f>HLOOKUP(C$5,Quarter!$5:$53,Quarter!$A30,FALSE)</f>
        <v>3.918</v>
      </c>
      <c r="D30" s="257">
        <f>HLOOKUP(D$5,Quarter!$5:$53,Quarter!$A30,FALSE)</f>
        <v>6.751</v>
      </c>
      <c r="E30" s="257">
        <f t="shared" si="7"/>
        <v>-41.96415346</v>
      </c>
      <c r="F30" s="257">
        <f>HLOOKUP(F$5,YTD!$5:$53,YTD!$A30,FALSE)</f>
        <v>11.842</v>
      </c>
      <c r="G30" s="257">
        <f>HLOOKUP(G$5,YTD!$5:$53,YTD!$A30,FALSE)</f>
        <v>13.406</v>
      </c>
      <c r="H30" s="257">
        <f t="shared" si="8"/>
        <v>-11.66641802</v>
      </c>
      <c r="I30" s="231"/>
      <c r="J30" s="288"/>
      <c r="K30" s="231"/>
      <c r="L30" s="231"/>
      <c r="M30" s="231"/>
      <c r="N30" s="231"/>
      <c r="O30" s="231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ht="15.75" customHeight="1">
      <c r="A31" s="231"/>
      <c r="B31" s="258" t="s">
        <v>26</v>
      </c>
      <c r="C31" s="257">
        <f>HLOOKUP(C$5,Quarter!$5:$53,Quarter!$A31,FALSE)</f>
        <v>92.873</v>
      </c>
      <c r="D31" s="257">
        <f>HLOOKUP(D$5,Quarter!$5:$53,Quarter!$A31,FALSE)</f>
        <v>28.366</v>
      </c>
      <c r="E31" s="257">
        <f t="shared" si="7"/>
        <v>227.4095748</v>
      </c>
      <c r="F31" s="257">
        <f>HLOOKUP(F$5,YTD!$5:$53,YTD!$A31,FALSE)</f>
        <v>144.271</v>
      </c>
      <c r="G31" s="257">
        <f>HLOOKUP(G$5,YTD!$5:$53,YTD!$A31,FALSE)</f>
        <v>59.768</v>
      </c>
      <c r="H31" s="257">
        <f t="shared" si="8"/>
        <v>141.3850221</v>
      </c>
      <c r="I31" s="231"/>
      <c r="J31" s="288">
        <f t="shared" ref="J31:J33" si="10">C31-D31</f>
        <v>64.507</v>
      </c>
      <c r="K31" s="231"/>
      <c r="L31" s="231"/>
      <c r="M31" s="231"/>
      <c r="N31" s="231"/>
      <c r="O31" s="231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ht="15.75" customHeight="1">
      <c r="A32" s="231"/>
      <c r="B32" s="258" t="s">
        <v>27</v>
      </c>
      <c r="C32" s="257">
        <f>HLOOKUP(C$5,Quarter!$5:$53,Quarter!$A32,FALSE)</f>
        <v>245.415</v>
      </c>
      <c r="D32" s="257">
        <f>HLOOKUP(D$5,Quarter!$5:$53,Quarter!$A32,FALSE)</f>
        <v>174.519</v>
      </c>
      <c r="E32" s="257">
        <f t="shared" si="7"/>
        <v>40.62365702</v>
      </c>
      <c r="F32" s="257">
        <f>HLOOKUP(F$5,YTD!$5:$53,YTD!$A32,FALSE)</f>
        <v>457.394</v>
      </c>
      <c r="G32" s="257">
        <f>HLOOKUP(G$5,YTD!$5:$53,YTD!$A32,FALSE)</f>
        <v>338.227</v>
      </c>
      <c r="H32" s="257">
        <f t="shared" si="8"/>
        <v>35.23284658</v>
      </c>
      <c r="I32" s="231"/>
      <c r="J32" s="288">
        <f t="shared" si="10"/>
        <v>70.896</v>
      </c>
      <c r="K32" s="231"/>
      <c r="L32" s="231"/>
      <c r="M32" s="231"/>
      <c r="N32" s="231"/>
      <c r="O32" s="231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ht="15.75" customHeight="1">
      <c r="A33" s="231"/>
      <c r="B33" s="258" t="s">
        <v>28</v>
      </c>
      <c r="C33" s="257">
        <f>HLOOKUP(C$5,Quarter!$5:$53,Quarter!$A33,FALSE)</f>
        <v>72.214</v>
      </c>
      <c r="D33" s="257">
        <f>HLOOKUP(D$5,Quarter!$5:$53,Quarter!$A33,FALSE)</f>
        <v>78.232</v>
      </c>
      <c r="E33" s="257">
        <f t="shared" si="7"/>
        <v>-7.692504346</v>
      </c>
      <c r="F33" s="257">
        <f>HLOOKUP(F$5,YTD!$5:$53,YTD!$A33,FALSE)</f>
        <v>153.965</v>
      </c>
      <c r="G33" s="257">
        <f>HLOOKUP(G$5,YTD!$5:$53,YTD!$A33,FALSE)</f>
        <v>152.223</v>
      </c>
      <c r="H33" s="257">
        <f t="shared" si="8"/>
        <v>1.144373715</v>
      </c>
      <c r="I33" s="231"/>
      <c r="J33" s="288">
        <f t="shared" si="10"/>
        <v>-6.018</v>
      </c>
      <c r="K33" s="231"/>
      <c r="L33" s="231"/>
      <c r="M33" s="231"/>
      <c r="N33" s="231"/>
      <c r="O33" s="231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ht="6.75" customHeight="1">
      <c r="A34" s="231"/>
      <c r="B34" s="292"/>
      <c r="C34" s="75"/>
      <c r="D34" s="75"/>
      <c r="E34" s="75"/>
      <c r="F34" s="75"/>
      <c r="G34" s="75"/>
      <c r="H34" s="75"/>
      <c r="I34" s="231"/>
      <c r="J34" s="288"/>
      <c r="K34" s="231"/>
      <c r="L34" s="231"/>
      <c r="M34" s="231"/>
      <c r="N34" s="231"/>
      <c r="O34" s="231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ht="15.75" customHeight="1">
      <c r="A35" s="231"/>
      <c r="B35" s="244" t="s">
        <v>29</v>
      </c>
      <c r="C35" s="256">
        <f>HLOOKUP(C$5,Quarter!$5:$53,Quarter!$A35,FALSE)</f>
        <v>317.629</v>
      </c>
      <c r="D35" s="256">
        <f>HLOOKUP(D$5,Quarter!$5:$53,Quarter!$A35,FALSE)</f>
        <v>252.751</v>
      </c>
      <c r="E35" s="256">
        <f>((C35-D35)/D35)*100</f>
        <v>25.66874117</v>
      </c>
      <c r="F35" s="256">
        <f>HLOOKUP(F$5,YTD!$5:$53,YTD!$A35,FALSE)</f>
        <v>611.359</v>
      </c>
      <c r="G35" s="256">
        <f>HLOOKUP(G$5,YTD!$5:$53,YTD!$A35,FALSE)</f>
        <v>490.45</v>
      </c>
      <c r="H35" s="256">
        <f>((F35-G35)/G35)*100</f>
        <v>24.65266592</v>
      </c>
      <c r="I35" s="231"/>
      <c r="J35" s="288">
        <f>C35-D35</f>
        <v>64.878</v>
      </c>
      <c r="K35" s="231"/>
      <c r="L35" s="231"/>
      <c r="M35" s="231"/>
      <c r="N35" s="231"/>
      <c r="O35" s="231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ht="15.75" customHeight="1">
      <c r="A36" s="231"/>
      <c r="B36" s="260" t="s">
        <v>30</v>
      </c>
      <c r="C36" s="255"/>
      <c r="D36" s="255"/>
      <c r="E36" s="255"/>
      <c r="F36" s="255"/>
      <c r="G36" s="255"/>
      <c r="H36" s="255"/>
      <c r="I36" s="231"/>
      <c r="J36" s="231"/>
      <c r="K36" s="231"/>
      <c r="L36" s="231"/>
      <c r="M36" s="231"/>
      <c r="N36" s="231"/>
      <c r="O36" s="231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ht="15.75" customHeight="1">
      <c r="A37" s="231"/>
      <c r="B37" s="260"/>
      <c r="C37" s="260"/>
      <c r="D37" s="260"/>
      <c r="E37" s="260"/>
      <c r="F37" s="261"/>
      <c r="G37" s="261"/>
      <c r="H37" s="294"/>
      <c r="I37" s="231"/>
      <c r="J37" s="231"/>
      <c r="K37" s="231"/>
      <c r="L37" s="231"/>
      <c r="M37" s="231"/>
      <c r="N37" s="231"/>
      <c r="O37" s="231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ht="15.75" customHeight="1">
      <c r="A38" s="231"/>
      <c r="B38" s="237" t="s">
        <v>31</v>
      </c>
      <c r="C38" s="238" t="str">
        <f t="shared" ref="C38:D38" si="11">C$5</f>
        <v>2Q24</v>
      </c>
      <c r="D38" s="238" t="str">
        <f t="shared" si="11"/>
        <v>2Q23</v>
      </c>
      <c r="E38" s="239" t="s">
        <v>136</v>
      </c>
      <c r="F38" s="238" t="str">
        <f t="shared" ref="F38:G38" si="12">F$5</f>
        <v>6M24</v>
      </c>
      <c r="G38" s="238" t="str">
        <f t="shared" si="12"/>
        <v>6M23</v>
      </c>
      <c r="H38" s="239" t="s">
        <v>136</v>
      </c>
      <c r="I38" s="231"/>
      <c r="J38" s="231"/>
      <c r="K38" s="231"/>
      <c r="L38" s="231"/>
      <c r="M38" s="231"/>
      <c r="N38" s="231"/>
      <c r="O38" s="231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ht="15.75" customHeight="1">
      <c r="A39" s="231"/>
      <c r="B39" s="262" t="s">
        <v>32</v>
      </c>
      <c r="C39" s="263">
        <f>HLOOKUP(C$5,Quarter!$5:$53,Quarter!$A39,FALSE)</f>
        <v>14579</v>
      </c>
      <c r="D39" s="263">
        <f>HLOOKUP(D$5,Quarter!$5:$53,Quarter!$A39,FALSE)</f>
        <v>13719</v>
      </c>
      <c r="E39" s="248">
        <f t="shared" ref="E39:E40" si="13">((C39-D39)/D39)*100</f>
        <v>6.268678475</v>
      </c>
      <c r="F39" s="263">
        <f>HLOOKUP(F$5,YTD!$5:$53,YTD!$A39,FALSE)</f>
        <v>28900</v>
      </c>
      <c r="G39" s="263">
        <f>HLOOKUP(G$5,YTD!$5:$53,YTD!$A39,FALSE)</f>
        <v>27079</v>
      </c>
      <c r="H39" s="248">
        <f t="shared" ref="H39:H40" si="14">((F39-G39)/G39)*100</f>
        <v>6.724768271</v>
      </c>
      <c r="I39" s="231"/>
      <c r="J39" s="231"/>
      <c r="K39" s="231"/>
      <c r="L39" s="231"/>
      <c r="M39" s="231"/>
      <c r="N39" s="231"/>
      <c r="O39" s="231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ht="15.75" customHeight="1">
      <c r="A40" s="231"/>
      <c r="B40" s="295" t="s">
        <v>33</v>
      </c>
      <c r="C40" s="59">
        <f>HLOOKUP(C$5,Quarter!$5:$53,Quarter!$A40,FALSE)</f>
        <v>91.31233333</v>
      </c>
      <c r="D40" s="59">
        <f>HLOOKUP(D$5,Quarter!$5:$53,Quarter!$A40,FALSE)</f>
        <v>91.12042118</v>
      </c>
      <c r="E40" s="59">
        <f t="shared" si="13"/>
        <v>0.210613769</v>
      </c>
      <c r="F40" s="59">
        <f>HLOOKUP(F$5,YTD!$5:$53,YTD!$A40,FALSE)</f>
        <v>90.80360637</v>
      </c>
      <c r="G40" s="59">
        <f>HLOOKUP(G$5,YTD!$5:$53,YTD!$A40,FALSE)</f>
        <v>89.0196555</v>
      </c>
      <c r="H40" s="59">
        <f t="shared" si="14"/>
        <v>2.003996601</v>
      </c>
      <c r="I40" s="231"/>
      <c r="J40" s="231"/>
      <c r="K40" s="231"/>
      <c r="L40" s="231"/>
      <c r="M40" s="231"/>
      <c r="N40" s="231"/>
      <c r="O40" s="231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ht="15.75" customHeight="1">
      <c r="A41" s="231"/>
      <c r="B41" s="265"/>
      <c r="C41" s="106"/>
      <c r="D41" s="106"/>
      <c r="E41" s="106"/>
      <c r="F41" s="106"/>
      <c r="G41" s="106"/>
      <c r="H41" s="106"/>
      <c r="I41" s="231"/>
      <c r="J41" s="5"/>
      <c r="K41" s="231"/>
      <c r="L41" s="231"/>
      <c r="M41" s="231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ht="15.75" customHeight="1">
      <c r="A42" s="231"/>
      <c r="B42" s="237" t="s">
        <v>34</v>
      </c>
      <c r="C42" s="238" t="str">
        <f t="shared" ref="C42:D42" si="15">C$5</f>
        <v>2Q24</v>
      </c>
      <c r="D42" s="238" t="str">
        <f t="shared" si="15"/>
        <v>2Q23</v>
      </c>
      <c r="E42" s="239" t="str">
        <f>E5</f>
        <v>∆ (%)</v>
      </c>
      <c r="F42" s="238" t="str">
        <f t="shared" ref="F42:G42" si="16">F$5</f>
        <v>6M24</v>
      </c>
      <c r="G42" s="238" t="str">
        <f t="shared" si="16"/>
        <v>6M23</v>
      </c>
      <c r="H42" s="239" t="s">
        <v>136</v>
      </c>
      <c r="I42" s="231"/>
      <c r="J42" s="5"/>
      <c r="K42" s="231"/>
      <c r="L42" s="231"/>
      <c r="M42" s="231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ht="15.75" customHeight="1">
      <c r="A43" s="231"/>
      <c r="B43" s="262" t="s">
        <v>35</v>
      </c>
      <c r="C43" s="263">
        <f>HLOOKUP(C$5,Quarter!$5:$53,Quarter!$A43,FALSE)</f>
        <v>301</v>
      </c>
      <c r="D43" s="263">
        <f>HLOOKUP(D$5,Quarter!$5:$53,Quarter!$A43,FALSE)</f>
        <v>290</v>
      </c>
      <c r="E43" s="248">
        <f>((C43-D43)/D43)*100</f>
        <v>3.793103448</v>
      </c>
      <c r="F43" s="263">
        <f>HLOOKUP(F$5,YTD!$5:$53,YTD!$A43,FALSE)</f>
        <v>570</v>
      </c>
      <c r="G43" s="263">
        <f>HLOOKUP(G$5,YTD!$5:$53,YTD!$A43,FALSE)</f>
        <v>554</v>
      </c>
      <c r="H43" s="248">
        <f>((F43-G43)/G43)*100</f>
        <v>2.888086643</v>
      </c>
      <c r="I43" s="231"/>
      <c r="J43" s="5"/>
      <c r="K43" s="231"/>
      <c r="L43" s="231"/>
      <c r="M43" s="231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ht="15.75" customHeight="1">
      <c r="A44" s="231"/>
      <c r="B44" s="260"/>
      <c r="C44" s="260"/>
      <c r="D44" s="260"/>
      <c r="E44" s="260"/>
      <c r="F44" s="261"/>
      <c r="G44" s="261"/>
      <c r="H44" s="294"/>
      <c r="I44" s="231"/>
      <c r="J44" s="231"/>
      <c r="K44" s="231"/>
      <c r="L44" s="231"/>
      <c r="M44" s="231"/>
      <c r="N44" s="231"/>
      <c r="O44" s="231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ht="15.75" customHeight="1">
      <c r="A45" s="231"/>
      <c r="B45" s="237" t="s">
        <v>37</v>
      </c>
      <c r="C45" s="238" t="str">
        <f t="shared" ref="C45:D45" si="17">C$5</f>
        <v>2Q24</v>
      </c>
      <c r="D45" s="238" t="str">
        <f t="shared" si="17"/>
        <v>2Q23</v>
      </c>
      <c r="E45" s="239" t="s">
        <v>136</v>
      </c>
      <c r="F45" s="238" t="str">
        <f t="shared" ref="F45:G45" si="18">F$5</f>
        <v>6M24</v>
      </c>
      <c r="G45" s="238" t="str">
        <f t="shared" si="18"/>
        <v>6M23</v>
      </c>
      <c r="H45" s="239" t="s">
        <v>136</v>
      </c>
      <c r="I45" s="231"/>
      <c r="J45" s="231"/>
      <c r="K45" s="231"/>
      <c r="L45" s="231"/>
      <c r="M45" s="231"/>
      <c r="N45" s="231"/>
      <c r="O45" s="231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ht="15.75" customHeight="1">
      <c r="A46" s="231"/>
      <c r="B46" s="296" t="s">
        <v>38</v>
      </c>
      <c r="C46" s="263">
        <f>HLOOKUP(C$5,Quarter!$5:$53,Quarter!$A46,FALSE)</f>
        <v>25</v>
      </c>
      <c r="D46" s="263">
        <f>HLOOKUP(D$5,Quarter!$5:$53,Quarter!$A46,FALSE)</f>
        <v>25</v>
      </c>
      <c r="E46" s="248">
        <f t="shared" ref="E46:E47" si="19">((C46-D46)/D46)*100</f>
        <v>0</v>
      </c>
      <c r="F46" s="263">
        <f>HLOOKUP(F$5,YTD!$5:$53,YTD!$A46,FALSE)</f>
        <v>25</v>
      </c>
      <c r="G46" s="263">
        <f>HLOOKUP(G$5,YTD!$5:$53,YTD!$A46,FALSE)</f>
        <v>25</v>
      </c>
      <c r="H46" s="248">
        <f t="shared" ref="H46:H47" si="20">((F46-G46)/G46)*100</f>
        <v>0</v>
      </c>
      <c r="I46" s="231"/>
      <c r="J46" s="231"/>
      <c r="K46" s="231"/>
      <c r="L46" s="231"/>
      <c r="M46" s="231"/>
      <c r="N46" s="231"/>
      <c r="O46" s="231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ht="15.75" customHeight="1">
      <c r="A47" s="297"/>
      <c r="B47" s="266" t="s">
        <v>39</v>
      </c>
      <c r="C47" s="116">
        <f>HLOOKUP(C$5,Quarter!$5:$53,Quarter!$A47,FALSE)</f>
        <v>1996.45</v>
      </c>
      <c r="D47" s="116">
        <f>HLOOKUP(D$5,Quarter!$5:$53,Quarter!$A47,FALSE)</f>
        <v>1913.399278</v>
      </c>
      <c r="E47" s="175">
        <f t="shared" si="19"/>
        <v>4.340480483</v>
      </c>
      <c r="F47" s="116">
        <f>HLOOKUP(F$5,YTD!$5:$53,YTD!$A47,FALSE)</f>
        <v>3892.88</v>
      </c>
      <c r="G47" s="116">
        <f>HLOOKUP(G$5,YTD!$5:$53,YTD!$A47,FALSE)</f>
        <v>3657.371533</v>
      </c>
      <c r="H47" s="175">
        <f t="shared" si="20"/>
        <v>6.439282006</v>
      </c>
      <c r="I47" s="297"/>
      <c r="J47" s="298"/>
      <c r="K47" s="297"/>
      <c r="L47" s="297"/>
      <c r="M47" s="297"/>
      <c r="N47" s="297"/>
      <c r="O47" s="297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</row>
    <row r="48" ht="15.75" customHeight="1">
      <c r="A48" s="231"/>
      <c r="B48" s="260" t="s">
        <v>41</v>
      </c>
      <c r="C48" s="260"/>
      <c r="D48" s="260"/>
      <c r="E48" s="260"/>
      <c r="F48" s="251"/>
      <c r="G48" s="251"/>
      <c r="H48" s="270"/>
      <c r="I48" s="231"/>
      <c r="J48" s="5"/>
      <c r="K48" s="231"/>
      <c r="L48" s="231"/>
      <c r="M48" s="231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ht="12.75" customHeight="1">
      <c r="A49" s="231"/>
      <c r="B49" s="5"/>
      <c r="C49" s="271"/>
      <c r="D49" s="271"/>
      <c r="E49" s="271"/>
      <c r="F49" s="271"/>
      <c r="G49" s="271"/>
      <c r="H49" s="271"/>
      <c r="I49" s="228"/>
      <c r="J49" s="5"/>
      <c r="K49" s="228"/>
      <c r="L49" s="231"/>
      <c r="M49" s="231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ht="12.75" customHeight="1">
      <c r="A50" s="231"/>
      <c r="B50" s="282"/>
      <c r="C50" s="299"/>
      <c r="D50" s="271"/>
      <c r="E50" s="271"/>
      <c r="F50" s="271"/>
      <c r="G50" s="271"/>
      <c r="H50" s="271"/>
      <c r="I50" s="228"/>
      <c r="J50" s="5"/>
      <c r="K50" s="228"/>
      <c r="L50" s="231"/>
      <c r="M50" s="231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ht="15.75" customHeight="1">
      <c r="A51" s="5"/>
      <c r="B51" s="282"/>
      <c r="C51" s="299"/>
      <c r="D51" s="271"/>
      <c r="E51" s="271"/>
      <c r="F51" s="271"/>
      <c r="G51" s="271"/>
      <c r="H51" s="271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ht="15.75" customHeight="1">
      <c r="A52" s="5"/>
      <c r="B52" s="282"/>
      <c r="C52" s="299"/>
      <c r="D52" s="271"/>
      <c r="E52" s="271"/>
      <c r="F52" s="271"/>
      <c r="G52" s="271"/>
      <c r="H52" s="271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ht="15.75" customHeight="1">
      <c r="A53" s="5"/>
      <c r="B53" s="5"/>
      <c r="C53" s="299"/>
      <c r="D53" s="271"/>
      <c r="E53" s="271"/>
      <c r="F53" s="271"/>
      <c r="G53" s="271"/>
      <c r="H53" s="271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ht="15.75" customHeight="1">
      <c r="A54" s="5"/>
      <c r="B54" s="5"/>
      <c r="C54" s="299"/>
      <c r="D54" s="271"/>
      <c r="E54" s="271"/>
      <c r="F54" s="271"/>
      <c r="G54" s="271"/>
      <c r="H54" s="271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ht="15.75" customHeight="1">
      <c r="A55" s="5"/>
      <c r="B55" s="5"/>
      <c r="C55" s="299"/>
      <c r="D55" s="271"/>
      <c r="E55" s="271"/>
      <c r="F55" s="271"/>
      <c r="G55" s="271"/>
      <c r="H55" s="271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ht="15.75" customHeight="1">
      <c r="A56" s="5"/>
      <c r="B56" s="5"/>
      <c r="C56" s="299"/>
      <c r="D56" s="271"/>
      <c r="E56" s="271"/>
      <c r="F56" s="271"/>
      <c r="G56" s="271"/>
      <c r="H56" s="271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ht="15.75" customHeight="1">
      <c r="A57" s="5"/>
      <c r="B57" s="5"/>
      <c r="C57" s="299"/>
      <c r="D57" s="271"/>
      <c r="E57" s="271"/>
      <c r="F57" s="271"/>
      <c r="G57" s="271"/>
      <c r="H57" s="271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ht="15.75" customHeight="1">
      <c r="A58" s="5"/>
      <c r="B58" s="5"/>
      <c r="C58" s="299"/>
      <c r="D58" s="271"/>
      <c r="E58" s="271"/>
      <c r="F58" s="271"/>
      <c r="G58" s="271"/>
      <c r="H58" s="271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ht="15.75" customHeight="1">
      <c r="A59" s="5"/>
      <c r="B59" s="5"/>
      <c r="C59" s="299"/>
      <c r="D59" s="271"/>
      <c r="E59" s="271"/>
      <c r="F59" s="271"/>
      <c r="G59" s="271"/>
      <c r="H59" s="271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ht="15.75" customHeight="1">
      <c r="A60" s="5"/>
      <c r="B60" s="5"/>
      <c r="C60" s="299"/>
      <c r="D60" s="271"/>
      <c r="E60" s="271"/>
      <c r="F60" s="271"/>
      <c r="G60" s="271"/>
      <c r="H60" s="271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ht="15.75" customHeight="1">
      <c r="A61" s="5"/>
      <c r="B61" s="5"/>
      <c r="C61" s="299" t="s">
        <v>143</v>
      </c>
      <c r="D61" s="271"/>
      <c r="E61" s="271"/>
      <c r="F61" s="271"/>
      <c r="G61" s="271"/>
      <c r="H61" s="271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ht="15.75" customHeight="1">
      <c r="A62" s="5"/>
      <c r="B62" s="5"/>
      <c r="C62" s="271"/>
      <c r="D62" s="271"/>
      <c r="E62" s="271"/>
      <c r="F62" s="271"/>
      <c r="G62" s="271"/>
      <c r="H62" s="271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ht="15.75" customHeight="1">
      <c r="A63" s="5"/>
      <c r="B63" s="5"/>
      <c r="C63" s="271"/>
      <c r="D63" s="271"/>
      <c r="E63" s="271"/>
      <c r="F63" s="271"/>
      <c r="G63" s="271"/>
      <c r="H63" s="271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ht="15.75" customHeight="1">
      <c r="A64" s="5"/>
      <c r="B64" s="5"/>
      <c r="C64" s="271"/>
      <c r="D64" s="271"/>
      <c r="E64" s="271"/>
      <c r="F64" s="271"/>
      <c r="G64" s="271"/>
      <c r="H64" s="271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ht="15.75" customHeight="1">
      <c r="A65" s="5"/>
      <c r="B65" s="5"/>
      <c r="C65" s="271"/>
      <c r="D65" s="271"/>
      <c r="E65" s="271"/>
      <c r="F65" s="271"/>
      <c r="G65" s="271"/>
      <c r="H65" s="271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ht="15.75" customHeight="1">
      <c r="A66" s="5"/>
      <c r="B66" s="5"/>
      <c r="C66" s="271"/>
      <c r="D66" s="271"/>
      <c r="E66" s="271"/>
      <c r="F66" s="271"/>
      <c r="G66" s="271"/>
      <c r="H66" s="271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ht="15.75" customHeight="1">
      <c r="A67" s="5"/>
      <c r="B67" s="5"/>
      <c r="C67" s="271"/>
      <c r="D67" s="271"/>
      <c r="E67" s="271"/>
      <c r="F67" s="271"/>
      <c r="G67" s="271"/>
      <c r="H67" s="271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ht="15.75" customHeight="1">
      <c r="A68" s="5"/>
      <c r="B68" s="5"/>
      <c r="C68" s="271"/>
      <c r="D68" s="271"/>
      <c r="E68" s="271"/>
      <c r="F68" s="271"/>
      <c r="G68" s="271"/>
      <c r="H68" s="271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ht="15.75" customHeight="1">
      <c r="A69" s="5"/>
      <c r="B69" s="5"/>
      <c r="C69" s="271"/>
      <c r="D69" s="271"/>
      <c r="E69" s="271"/>
      <c r="F69" s="271"/>
      <c r="G69" s="271"/>
      <c r="H69" s="271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ht="15.75" customHeight="1">
      <c r="A70" s="5"/>
      <c r="B70" s="5"/>
      <c r="C70" s="271"/>
      <c r="D70" s="271"/>
      <c r="E70" s="271"/>
      <c r="F70" s="271"/>
      <c r="G70" s="271"/>
      <c r="H70" s="271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ht="15.75" customHeight="1">
      <c r="A71" s="5"/>
      <c r="B71" s="5"/>
      <c r="C71" s="271"/>
      <c r="D71" s="271"/>
      <c r="E71" s="271"/>
      <c r="F71" s="271"/>
      <c r="G71" s="271"/>
      <c r="H71" s="271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ht="15.75" customHeight="1">
      <c r="A72" s="5"/>
      <c r="B72" s="5"/>
      <c r="C72" s="271"/>
      <c r="D72" s="271"/>
      <c r="E72" s="271"/>
      <c r="F72" s="271"/>
      <c r="G72" s="271"/>
      <c r="H72" s="271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ht="15.75" customHeight="1">
      <c r="A73" s="5"/>
      <c r="B73" s="5"/>
      <c r="C73" s="271"/>
      <c r="D73" s="271"/>
      <c r="E73" s="271"/>
      <c r="F73" s="271"/>
      <c r="G73" s="271"/>
      <c r="H73" s="271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ht="15.75" customHeight="1">
      <c r="A74" s="5"/>
      <c r="B74" s="5"/>
      <c r="C74" s="271"/>
      <c r="D74" s="271"/>
      <c r="E74" s="271"/>
      <c r="F74" s="271"/>
      <c r="G74" s="271"/>
      <c r="H74" s="271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ht="15.75" customHeight="1">
      <c r="A75" s="5"/>
      <c r="B75" s="5"/>
      <c r="C75" s="271"/>
      <c r="D75" s="271"/>
      <c r="E75" s="271"/>
      <c r="F75" s="271"/>
      <c r="G75" s="271"/>
      <c r="H75" s="271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ht="15.75" customHeight="1">
      <c r="A76" s="5"/>
      <c r="B76" s="5"/>
      <c r="C76" s="271"/>
      <c r="D76" s="271"/>
      <c r="E76" s="271"/>
      <c r="F76" s="271"/>
      <c r="G76" s="271"/>
      <c r="H76" s="271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ht="15.75" customHeight="1">
      <c r="A77" s="5"/>
      <c r="B77" s="5"/>
      <c r="C77" s="271"/>
      <c r="D77" s="271"/>
      <c r="E77" s="271"/>
      <c r="F77" s="271"/>
      <c r="G77" s="271"/>
      <c r="H77" s="271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ht="15.75" customHeight="1">
      <c r="A78" s="5"/>
      <c r="B78" s="5"/>
      <c r="C78" s="271"/>
      <c r="D78" s="271"/>
      <c r="E78" s="271"/>
      <c r="F78" s="271"/>
      <c r="G78" s="271"/>
      <c r="H78" s="271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ht="15.75" customHeight="1">
      <c r="A79" s="5"/>
      <c r="B79" s="5"/>
      <c r="C79" s="271"/>
      <c r="D79" s="271"/>
      <c r="E79" s="271"/>
      <c r="F79" s="271"/>
      <c r="G79" s="271"/>
      <c r="H79" s="271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ht="15.75" customHeight="1">
      <c r="A80" s="5"/>
      <c r="B80" s="5"/>
      <c r="C80" s="271"/>
      <c r="D80" s="271"/>
      <c r="E80" s="271"/>
      <c r="F80" s="271"/>
      <c r="G80" s="271"/>
      <c r="H80" s="271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ht="15.75" customHeight="1">
      <c r="A81" s="5"/>
      <c r="B81" s="5"/>
      <c r="C81" s="271"/>
      <c r="D81" s="271"/>
      <c r="E81" s="271"/>
      <c r="F81" s="271"/>
      <c r="G81" s="271"/>
      <c r="H81" s="271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ht="15.75" customHeight="1">
      <c r="A82" s="5"/>
      <c r="B82" s="5"/>
      <c r="C82" s="271"/>
      <c r="D82" s="271"/>
      <c r="E82" s="271"/>
      <c r="F82" s="271"/>
      <c r="G82" s="271"/>
      <c r="H82" s="271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ht="15.75" customHeight="1">
      <c r="A83" s="5"/>
      <c r="B83" s="5"/>
      <c r="C83" s="271"/>
      <c r="D83" s="271"/>
      <c r="E83" s="271"/>
      <c r="F83" s="271"/>
      <c r="G83" s="271"/>
      <c r="H83" s="271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ht="15.75" customHeight="1">
      <c r="A84" s="5"/>
      <c r="B84" s="5"/>
      <c r="C84" s="271"/>
      <c r="D84" s="271"/>
      <c r="E84" s="271"/>
      <c r="F84" s="271"/>
      <c r="G84" s="271"/>
      <c r="H84" s="271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ht="15.75" customHeight="1">
      <c r="A85" s="5"/>
      <c r="B85" s="5"/>
      <c r="C85" s="271"/>
      <c r="D85" s="271"/>
      <c r="E85" s="271"/>
      <c r="F85" s="271"/>
      <c r="G85" s="271"/>
      <c r="H85" s="271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ht="15.75" customHeight="1">
      <c r="A86" s="5"/>
      <c r="B86" s="5"/>
      <c r="C86" s="271"/>
      <c r="D86" s="271"/>
      <c r="E86" s="271"/>
      <c r="F86" s="271"/>
      <c r="G86" s="271"/>
      <c r="H86" s="271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ht="15.75" customHeight="1">
      <c r="A87" s="5"/>
      <c r="B87" s="5"/>
      <c r="C87" s="271"/>
      <c r="D87" s="271"/>
      <c r="E87" s="271"/>
      <c r="F87" s="271"/>
      <c r="G87" s="271"/>
      <c r="H87" s="271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ht="15.75" customHeight="1">
      <c r="A88" s="5"/>
      <c r="B88" s="5"/>
      <c r="C88" s="271"/>
      <c r="D88" s="271"/>
      <c r="E88" s="271"/>
      <c r="F88" s="271"/>
      <c r="G88" s="271"/>
      <c r="H88" s="271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ht="15.75" customHeight="1">
      <c r="A89" s="5"/>
      <c r="B89" s="5"/>
      <c r="C89" s="271"/>
      <c r="D89" s="271"/>
      <c r="E89" s="271"/>
      <c r="F89" s="271"/>
      <c r="G89" s="271"/>
      <c r="H89" s="271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ht="15.75" customHeight="1">
      <c r="A90" s="5"/>
      <c r="B90" s="5"/>
      <c r="C90" s="271"/>
      <c r="D90" s="271"/>
      <c r="E90" s="271"/>
      <c r="F90" s="271"/>
      <c r="G90" s="271"/>
      <c r="H90" s="271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ht="15.75" customHeight="1">
      <c r="A91" s="5"/>
      <c r="B91" s="5"/>
      <c r="C91" s="271"/>
      <c r="D91" s="271"/>
      <c r="E91" s="271"/>
      <c r="F91" s="271"/>
      <c r="G91" s="271"/>
      <c r="H91" s="271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ht="15.75" customHeight="1">
      <c r="A92" s="5"/>
      <c r="B92" s="5"/>
      <c r="C92" s="271"/>
      <c r="D92" s="271"/>
      <c r="E92" s="271"/>
      <c r="F92" s="271"/>
      <c r="G92" s="271"/>
      <c r="H92" s="271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ht="15.75" customHeight="1">
      <c r="A93" s="5"/>
      <c r="B93" s="5"/>
      <c r="C93" s="271"/>
      <c r="D93" s="271"/>
      <c r="E93" s="271"/>
      <c r="F93" s="271"/>
      <c r="G93" s="271"/>
      <c r="H93" s="271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ht="15.75" customHeight="1">
      <c r="A94" s="5"/>
      <c r="B94" s="5"/>
      <c r="C94" s="271"/>
      <c r="D94" s="271"/>
      <c r="E94" s="271"/>
      <c r="F94" s="271"/>
      <c r="G94" s="271"/>
      <c r="H94" s="271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ht="15.75" customHeight="1">
      <c r="A95" s="5"/>
      <c r="B95" s="5"/>
      <c r="C95" s="271"/>
      <c r="D95" s="271"/>
      <c r="E95" s="271"/>
      <c r="F95" s="271"/>
      <c r="G95" s="271"/>
      <c r="H95" s="271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ht="15.75" customHeight="1">
      <c r="A96" s="5"/>
      <c r="B96" s="5"/>
      <c r="C96" s="271"/>
      <c r="D96" s="271"/>
      <c r="E96" s="271"/>
      <c r="F96" s="271"/>
      <c r="G96" s="271"/>
      <c r="H96" s="271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ht="15.75" customHeight="1">
      <c r="A97" s="5"/>
      <c r="B97" s="5"/>
      <c r="C97" s="271"/>
      <c r="D97" s="271"/>
      <c r="E97" s="271"/>
      <c r="F97" s="271"/>
      <c r="G97" s="271"/>
      <c r="H97" s="271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ht="15.75" customHeight="1">
      <c r="A98" s="5"/>
      <c r="B98" s="5"/>
      <c r="C98" s="271"/>
      <c r="D98" s="271"/>
      <c r="E98" s="271"/>
      <c r="F98" s="271"/>
      <c r="G98" s="271"/>
      <c r="H98" s="271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ht="15.75" customHeight="1">
      <c r="A99" s="5"/>
      <c r="B99" s="5"/>
      <c r="C99" s="271"/>
      <c r="D99" s="271"/>
      <c r="E99" s="271"/>
      <c r="F99" s="271"/>
      <c r="G99" s="271"/>
      <c r="H99" s="271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ht="15.75" customHeight="1">
      <c r="A100" s="5"/>
      <c r="B100" s="5"/>
      <c r="C100" s="271"/>
      <c r="D100" s="271"/>
      <c r="E100" s="271"/>
      <c r="F100" s="271"/>
      <c r="G100" s="271"/>
      <c r="H100" s="271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ht="15.75" customHeight="1">
      <c r="A101" s="5"/>
      <c r="B101" s="5"/>
      <c r="C101" s="271"/>
      <c r="D101" s="271"/>
      <c r="E101" s="271"/>
      <c r="F101" s="271"/>
      <c r="G101" s="271"/>
      <c r="H101" s="271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ht="15.75" customHeight="1">
      <c r="A102" s="5"/>
      <c r="B102" s="5"/>
      <c r="C102" s="271"/>
      <c r="D102" s="271"/>
      <c r="E102" s="271"/>
      <c r="F102" s="271"/>
      <c r="G102" s="271"/>
      <c r="H102" s="271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ht="15.75" customHeight="1">
      <c r="A103" s="5"/>
      <c r="B103" s="5"/>
      <c r="C103" s="271"/>
      <c r="D103" s="271"/>
      <c r="E103" s="271"/>
      <c r="F103" s="271"/>
      <c r="G103" s="271"/>
      <c r="H103" s="271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ht="15.75" customHeight="1">
      <c r="A104" s="5"/>
      <c r="B104" s="5"/>
      <c r="C104" s="271"/>
      <c r="D104" s="271"/>
      <c r="E104" s="271"/>
      <c r="F104" s="271"/>
      <c r="G104" s="271"/>
      <c r="H104" s="271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ht="15.75" customHeight="1">
      <c r="A105" s="5"/>
      <c r="B105" s="5"/>
      <c r="C105" s="271"/>
      <c r="D105" s="271"/>
      <c r="E105" s="271"/>
      <c r="F105" s="271"/>
      <c r="G105" s="271"/>
      <c r="H105" s="271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ht="15.75" customHeight="1">
      <c r="A106" s="5"/>
      <c r="B106" s="5"/>
      <c r="C106" s="271"/>
      <c r="D106" s="271"/>
      <c r="E106" s="271"/>
      <c r="F106" s="271"/>
      <c r="G106" s="271"/>
      <c r="H106" s="271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ht="15.75" customHeight="1">
      <c r="A107" s="5"/>
      <c r="B107" s="5"/>
      <c r="C107" s="271"/>
      <c r="D107" s="271"/>
      <c r="E107" s="271"/>
      <c r="F107" s="271"/>
      <c r="G107" s="271"/>
      <c r="H107" s="271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ht="15.75" customHeight="1">
      <c r="A108" s="5"/>
      <c r="B108" s="5"/>
      <c r="C108" s="271"/>
      <c r="D108" s="271"/>
      <c r="E108" s="271"/>
      <c r="F108" s="271"/>
      <c r="G108" s="271"/>
      <c r="H108" s="271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ht="15.75" customHeight="1">
      <c r="A109" s="5"/>
      <c r="B109" s="5"/>
      <c r="C109" s="271"/>
      <c r="D109" s="271"/>
      <c r="E109" s="271"/>
      <c r="F109" s="271"/>
      <c r="G109" s="271"/>
      <c r="H109" s="271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ht="15.75" customHeight="1">
      <c r="A110" s="5"/>
      <c r="B110" s="5"/>
      <c r="C110" s="271"/>
      <c r="D110" s="271"/>
      <c r="E110" s="271"/>
      <c r="F110" s="271"/>
      <c r="G110" s="271"/>
      <c r="H110" s="271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ht="15.75" customHeight="1">
      <c r="A111" s="5"/>
      <c r="B111" s="5"/>
      <c r="C111" s="271"/>
      <c r="D111" s="271"/>
      <c r="E111" s="271"/>
      <c r="F111" s="271"/>
      <c r="G111" s="271"/>
      <c r="H111" s="271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ht="15.75" customHeight="1">
      <c r="A112" s="5"/>
      <c r="B112" s="5"/>
      <c r="C112" s="271"/>
      <c r="D112" s="271"/>
      <c r="E112" s="271"/>
      <c r="F112" s="271"/>
      <c r="G112" s="271"/>
      <c r="H112" s="271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ht="15.75" customHeight="1">
      <c r="A113" s="5"/>
      <c r="B113" s="5"/>
      <c r="C113" s="271"/>
      <c r="D113" s="271"/>
      <c r="E113" s="271"/>
      <c r="F113" s="271"/>
      <c r="G113" s="271"/>
      <c r="H113" s="271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ht="15.75" customHeight="1">
      <c r="A114" s="5"/>
      <c r="B114" s="5"/>
      <c r="C114" s="271"/>
      <c r="D114" s="271"/>
      <c r="E114" s="271"/>
      <c r="F114" s="271"/>
      <c r="G114" s="271"/>
      <c r="H114" s="271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ht="15.75" customHeight="1">
      <c r="A115" s="5"/>
      <c r="B115" s="5"/>
      <c r="C115" s="271"/>
      <c r="D115" s="271"/>
      <c r="E115" s="271"/>
      <c r="F115" s="271"/>
      <c r="G115" s="271"/>
      <c r="H115" s="271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ht="15.75" customHeight="1">
      <c r="A116" s="5"/>
      <c r="B116" s="5"/>
      <c r="C116" s="271"/>
      <c r="D116" s="271"/>
      <c r="E116" s="271"/>
      <c r="F116" s="271"/>
      <c r="G116" s="271"/>
      <c r="H116" s="271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ht="15.75" customHeight="1">
      <c r="A117" s="5"/>
      <c r="B117" s="5"/>
      <c r="C117" s="271"/>
      <c r="D117" s="271"/>
      <c r="E117" s="271"/>
      <c r="F117" s="271"/>
      <c r="G117" s="271"/>
      <c r="H117" s="271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ht="15.75" customHeight="1">
      <c r="A118" s="5"/>
      <c r="B118" s="5"/>
      <c r="C118" s="271"/>
      <c r="D118" s="271"/>
      <c r="E118" s="271"/>
      <c r="F118" s="271"/>
      <c r="G118" s="271"/>
      <c r="H118" s="271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ht="15.75" customHeight="1">
      <c r="A119" s="5"/>
      <c r="B119" s="5"/>
      <c r="C119" s="271"/>
      <c r="D119" s="271"/>
      <c r="E119" s="271"/>
      <c r="F119" s="271"/>
      <c r="G119" s="271"/>
      <c r="H119" s="271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ht="15.75" customHeight="1">
      <c r="A120" s="5"/>
      <c r="B120" s="5"/>
      <c r="C120" s="271"/>
      <c r="D120" s="271"/>
      <c r="E120" s="271"/>
      <c r="F120" s="271"/>
      <c r="G120" s="271"/>
      <c r="H120" s="271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ht="15.75" customHeight="1">
      <c r="A121" s="5"/>
      <c r="B121" s="5"/>
      <c r="C121" s="271"/>
      <c r="D121" s="271"/>
      <c r="E121" s="271"/>
      <c r="F121" s="271"/>
      <c r="G121" s="271"/>
      <c r="H121" s="271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ht="15.75" customHeight="1">
      <c r="A122" s="5"/>
      <c r="B122" s="5"/>
      <c r="C122" s="271"/>
      <c r="D122" s="271"/>
      <c r="E122" s="271"/>
      <c r="F122" s="271"/>
      <c r="G122" s="271"/>
      <c r="H122" s="271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ht="15.75" customHeight="1">
      <c r="A123" s="5"/>
      <c r="B123" s="5"/>
      <c r="C123" s="271"/>
      <c r="D123" s="271"/>
      <c r="E123" s="271"/>
      <c r="F123" s="271"/>
      <c r="G123" s="271"/>
      <c r="H123" s="271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ht="15.75" customHeight="1">
      <c r="A124" s="5"/>
      <c r="B124" s="5"/>
      <c r="C124" s="271"/>
      <c r="D124" s="271"/>
      <c r="E124" s="271"/>
      <c r="F124" s="271"/>
      <c r="G124" s="271"/>
      <c r="H124" s="271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ht="15.75" customHeight="1">
      <c r="A125" s="5"/>
      <c r="B125" s="5"/>
      <c r="C125" s="271"/>
      <c r="D125" s="271"/>
      <c r="E125" s="271"/>
      <c r="F125" s="271"/>
      <c r="G125" s="271"/>
      <c r="H125" s="271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ht="15.75" customHeight="1">
      <c r="A126" s="5"/>
      <c r="B126" s="5"/>
      <c r="C126" s="271"/>
      <c r="D126" s="271"/>
      <c r="E126" s="271"/>
      <c r="F126" s="271"/>
      <c r="G126" s="271"/>
      <c r="H126" s="271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ht="15.75" customHeight="1">
      <c r="A127" s="5"/>
      <c r="B127" s="5"/>
      <c r="C127" s="271"/>
      <c r="D127" s="271"/>
      <c r="E127" s="271"/>
      <c r="F127" s="271"/>
      <c r="G127" s="271"/>
      <c r="H127" s="271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ht="15.75" customHeight="1">
      <c r="A128" s="5"/>
      <c r="B128" s="5"/>
      <c r="C128" s="271"/>
      <c r="D128" s="271"/>
      <c r="E128" s="271"/>
      <c r="F128" s="271"/>
      <c r="G128" s="271"/>
      <c r="H128" s="271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ht="15.75" customHeight="1">
      <c r="A129" s="5"/>
      <c r="B129" s="5"/>
      <c r="C129" s="271"/>
      <c r="D129" s="271"/>
      <c r="E129" s="271"/>
      <c r="F129" s="271"/>
      <c r="G129" s="271"/>
      <c r="H129" s="271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ht="15.75" customHeight="1">
      <c r="A130" s="5"/>
      <c r="B130" s="5"/>
      <c r="C130" s="271"/>
      <c r="D130" s="271"/>
      <c r="E130" s="271"/>
      <c r="F130" s="271"/>
      <c r="G130" s="271"/>
      <c r="H130" s="271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ht="15.75" customHeight="1">
      <c r="A131" s="5"/>
      <c r="B131" s="5"/>
      <c r="C131" s="271"/>
      <c r="D131" s="271"/>
      <c r="E131" s="271"/>
      <c r="F131" s="271"/>
      <c r="G131" s="271"/>
      <c r="H131" s="271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ht="15.75" customHeight="1">
      <c r="A132" s="5"/>
      <c r="B132" s="5"/>
      <c r="C132" s="271"/>
      <c r="D132" s="271"/>
      <c r="E132" s="271"/>
      <c r="F132" s="271"/>
      <c r="G132" s="271"/>
      <c r="H132" s="271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ht="15.75" customHeight="1">
      <c r="A133" s="5"/>
      <c r="B133" s="5"/>
      <c r="C133" s="271"/>
      <c r="D133" s="271"/>
      <c r="E133" s="271"/>
      <c r="F133" s="271"/>
      <c r="G133" s="271"/>
      <c r="H133" s="271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ht="15.75" customHeight="1">
      <c r="A134" s="5"/>
      <c r="B134" s="5"/>
      <c r="C134" s="271"/>
      <c r="D134" s="271"/>
      <c r="E134" s="271"/>
      <c r="F134" s="271"/>
      <c r="G134" s="271"/>
      <c r="H134" s="271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ht="15.75" customHeight="1">
      <c r="A135" s="5"/>
      <c r="B135" s="5"/>
      <c r="C135" s="271"/>
      <c r="D135" s="271"/>
      <c r="E135" s="271"/>
      <c r="F135" s="271"/>
      <c r="G135" s="271"/>
      <c r="H135" s="271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ht="15.75" customHeight="1">
      <c r="A136" s="5"/>
      <c r="B136" s="5"/>
      <c r="C136" s="271"/>
      <c r="D136" s="271"/>
      <c r="E136" s="271"/>
      <c r="F136" s="271"/>
      <c r="G136" s="271"/>
      <c r="H136" s="271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ht="15.75" customHeight="1">
      <c r="A137" s="5"/>
      <c r="B137" s="5"/>
      <c r="C137" s="271"/>
      <c r="D137" s="271"/>
      <c r="E137" s="271"/>
      <c r="F137" s="271"/>
      <c r="G137" s="271"/>
      <c r="H137" s="271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ht="15.75" customHeight="1">
      <c r="A138" s="5"/>
      <c r="B138" s="5"/>
      <c r="C138" s="271"/>
      <c r="D138" s="271"/>
      <c r="E138" s="271"/>
      <c r="F138" s="271"/>
      <c r="G138" s="271"/>
      <c r="H138" s="271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ht="15.75" customHeight="1">
      <c r="A139" s="5"/>
      <c r="B139" s="5"/>
      <c r="C139" s="271"/>
      <c r="D139" s="271"/>
      <c r="E139" s="271"/>
      <c r="F139" s="271"/>
      <c r="G139" s="271"/>
      <c r="H139" s="271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ht="15.75" customHeight="1">
      <c r="A140" s="5"/>
      <c r="B140" s="5"/>
      <c r="C140" s="271"/>
      <c r="D140" s="271"/>
      <c r="E140" s="271"/>
      <c r="F140" s="271"/>
      <c r="G140" s="271"/>
      <c r="H140" s="271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ht="15.75" customHeight="1">
      <c r="A141" s="5"/>
      <c r="B141" s="5"/>
      <c r="C141" s="271"/>
      <c r="D141" s="271"/>
      <c r="E141" s="271"/>
      <c r="F141" s="271"/>
      <c r="G141" s="271"/>
      <c r="H141" s="271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ht="15.75" customHeight="1">
      <c r="A142" s="5"/>
      <c r="B142" s="5"/>
      <c r="C142" s="271"/>
      <c r="D142" s="271"/>
      <c r="E142" s="271"/>
      <c r="F142" s="271"/>
      <c r="G142" s="271"/>
      <c r="H142" s="271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ht="15.75" customHeight="1">
      <c r="A143" s="5"/>
      <c r="B143" s="5"/>
      <c r="C143" s="271"/>
      <c r="D143" s="271"/>
      <c r="E143" s="271"/>
      <c r="F143" s="271"/>
      <c r="G143" s="271"/>
      <c r="H143" s="271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ht="15.75" customHeight="1">
      <c r="A144" s="5"/>
      <c r="B144" s="5"/>
      <c r="C144" s="271"/>
      <c r="D144" s="271"/>
      <c r="E144" s="271"/>
      <c r="F144" s="271"/>
      <c r="G144" s="271"/>
      <c r="H144" s="271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ht="15.75" customHeight="1">
      <c r="A145" s="5"/>
      <c r="B145" s="5"/>
      <c r="C145" s="271"/>
      <c r="D145" s="271"/>
      <c r="E145" s="271"/>
      <c r="F145" s="271"/>
      <c r="G145" s="271"/>
      <c r="H145" s="271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ht="15.75" customHeight="1">
      <c r="A146" s="5"/>
      <c r="B146" s="5"/>
      <c r="C146" s="271"/>
      <c r="D146" s="271"/>
      <c r="E146" s="271"/>
      <c r="F146" s="271"/>
      <c r="G146" s="271"/>
      <c r="H146" s="271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ht="15.75" customHeight="1">
      <c r="A147" s="5"/>
      <c r="B147" s="5"/>
      <c r="C147" s="271"/>
      <c r="D147" s="271"/>
      <c r="E147" s="271"/>
      <c r="F147" s="271"/>
      <c r="G147" s="271"/>
      <c r="H147" s="271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ht="15.75" customHeight="1">
      <c r="A148" s="5"/>
      <c r="B148" s="5"/>
      <c r="C148" s="271"/>
      <c r="D148" s="271"/>
      <c r="E148" s="271"/>
      <c r="F148" s="271"/>
      <c r="G148" s="271"/>
      <c r="H148" s="271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ht="15.75" customHeight="1">
      <c r="A149" s="5"/>
      <c r="B149" s="5"/>
      <c r="C149" s="271"/>
      <c r="D149" s="271"/>
      <c r="E149" s="271"/>
      <c r="F149" s="271"/>
      <c r="G149" s="271"/>
      <c r="H149" s="271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ht="15.75" customHeight="1">
      <c r="A150" s="5"/>
      <c r="B150" s="5"/>
      <c r="C150" s="271"/>
      <c r="D150" s="271"/>
      <c r="E150" s="271"/>
      <c r="F150" s="271"/>
      <c r="G150" s="271"/>
      <c r="H150" s="271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ht="15.75" customHeight="1">
      <c r="A151" s="5"/>
      <c r="B151" s="5"/>
      <c r="C151" s="271"/>
      <c r="D151" s="271"/>
      <c r="E151" s="271"/>
      <c r="F151" s="271"/>
      <c r="G151" s="271"/>
      <c r="H151" s="271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ht="15.75" customHeight="1">
      <c r="A152" s="5"/>
      <c r="B152" s="5"/>
      <c r="C152" s="271"/>
      <c r="D152" s="271"/>
      <c r="E152" s="271"/>
      <c r="F152" s="271"/>
      <c r="G152" s="271"/>
      <c r="H152" s="271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ht="15.75" customHeight="1">
      <c r="A153" s="5"/>
      <c r="B153" s="5"/>
      <c r="C153" s="271"/>
      <c r="D153" s="271"/>
      <c r="E153" s="271"/>
      <c r="F153" s="271"/>
      <c r="G153" s="271"/>
      <c r="H153" s="271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ht="15.75" customHeight="1">
      <c r="A154" s="5"/>
      <c r="B154" s="5"/>
      <c r="C154" s="271"/>
      <c r="D154" s="271"/>
      <c r="E154" s="271"/>
      <c r="F154" s="271"/>
      <c r="G154" s="271"/>
      <c r="H154" s="271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ht="15.75" customHeight="1">
      <c r="A155" s="5"/>
      <c r="B155" s="5"/>
      <c r="C155" s="271"/>
      <c r="D155" s="271"/>
      <c r="E155" s="271"/>
      <c r="F155" s="271"/>
      <c r="G155" s="271"/>
      <c r="H155" s="271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ht="15.75" customHeight="1">
      <c r="A156" s="5"/>
      <c r="B156" s="5"/>
      <c r="C156" s="271"/>
      <c r="D156" s="271"/>
      <c r="E156" s="271"/>
      <c r="F156" s="271"/>
      <c r="G156" s="271"/>
      <c r="H156" s="271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ht="15.75" customHeight="1">
      <c r="A157" s="5"/>
      <c r="B157" s="5"/>
      <c r="C157" s="271"/>
      <c r="D157" s="271"/>
      <c r="E157" s="271"/>
      <c r="F157" s="271"/>
      <c r="G157" s="271"/>
      <c r="H157" s="271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ht="15.75" customHeight="1">
      <c r="A158" s="5"/>
      <c r="B158" s="5"/>
      <c r="C158" s="271"/>
      <c r="D158" s="271"/>
      <c r="E158" s="271"/>
      <c r="F158" s="271"/>
      <c r="G158" s="271"/>
      <c r="H158" s="271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ht="15.75" customHeight="1">
      <c r="A159" s="5"/>
      <c r="B159" s="5"/>
      <c r="C159" s="271"/>
      <c r="D159" s="271"/>
      <c r="E159" s="271"/>
      <c r="F159" s="271"/>
      <c r="G159" s="271"/>
      <c r="H159" s="271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ht="15.75" customHeight="1">
      <c r="A160" s="5"/>
      <c r="B160" s="5"/>
      <c r="C160" s="271"/>
      <c r="D160" s="271"/>
      <c r="E160" s="271"/>
      <c r="F160" s="271"/>
      <c r="G160" s="271"/>
      <c r="H160" s="271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ht="15.75" customHeight="1">
      <c r="A161" s="5"/>
      <c r="B161" s="5"/>
      <c r="C161" s="271"/>
      <c r="D161" s="271"/>
      <c r="E161" s="271"/>
      <c r="F161" s="271"/>
      <c r="G161" s="271"/>
      <c r="H161" s="271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ht="15.75" customHeight="1">
      <c r="A162" s="5"/>
      <c r="B162" s="5"/>
      <c r="C162" s="271"/>
      <c r="D162" s="271"/>
      <c r="E162" s="271"/>
      <c r="F162" s="271"/>
      <c r="G162" s="271"/>
      <c r="H162" s="271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ht="15.75" customHeight="1">
      <c r="A163" s="5"/>
      <c r="B163" s="5"/>
      <c r="C163" s="271"/>
      <c r="D163" s="271"/>
      <c r="E163" s="271"/>
      <c r="F163" s="271"/>
      <c r="G163" s="271"/>
      <c r="H163" s="271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ht="15.75" customHeight="1">
      <c r="A164" s="5"/>
      <c r="B164" s="5"/>
      <c r="C164" s="271"/>
      <c r="D164" s="271"/>
      <c r="E164" s="271"/>
      <c r="F164" s="271"/>
      <c r="G164" s="271"/>
      <c r="H164" s="271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ht="15.75" customHeight="1">
      <c r="A165" s="5"/>
      <c r="B165" s="5"/>
      <c r="C165" s="271"/>
      <c r="D165" s="271"/>
      <c r="E165" s="271"/>
      <c r="F165" s="271"/>
      <c r="G165" s="271"/>
      <c r="H165" s="271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ht="15.75" customHeight="1">
      <c r="A166" s="5"/>
      <c r="B166" s="5"/>
      <c r="C166" s="271"/>
      <c r="D166" s="271"/>
      <c r="E166" s="271"/>
      <c r="F166" s="271"/>
      <c r="G166" s="271"/>
      <c r="H166" s="271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ht="15.75" customHeight="1">
      <c r="A167" s="5"/>
      <c r="B167" s="5"/>
      <c r="C167" s="271"/>
      <c r="D167" s="271"/>
      <c r="E167" s="271"/>
      <c r="F167" s="271"/>
      <c r="G167" s="271"/>
      <c r="H167" s="271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ht="15.75" customHeight="1">
      <c r="A168" s="5"/>
      <c r="B168" s="5"/>
      <c r="C168" s="271"/>
      <c r="D168" s="271"/>
      <c r="E168" s="271"/>
      <c r="F168" s="271"/>
      <c r="G168" s="271"/>
      <c r="H168" s="271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ht="15.75" customHeight="1">
      <c r="A169" s="5"/>
      <c r="B169" s="5"/>
      <c r="C169" s="271"/>
      <c r="D169" s="271"/>
      <c r="E169" s="271"/>
      <c r="F169" s="271"/>
      <c r="G169" s="271"/>
      <c r="H169" s="271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ht="15.75" customHeight="1">
      <c r="A170" s="5"/>
      <c r="B170" s="5"/>
      <c r="C170" s="271"/>
      <c r="D170" s="271"/>
      <c r="E170" s="271"/>
      <c r="F170" s="271"/>
      <c r="G170" s="271"/>
      <c r="H170" s="271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ht="15.75" customHeight="1">
      <c r="A171" s="5"/>
      <c r="B171" s="5"/>
      <c r="C171" s="271"/>
      <c r="D171" s="271"/>
      <c r="E171" s="271"/>
      <c r="F171" s="271"/>
      <c r="G171" s="271"/>
      <c r="H171" s="271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ht="15.75" customHeight="1">
      <c r="A172" s="5"/>
      <c r="B172" s="5"/>
      <c r="C172" s="271"/>
      <c r="D172" s="271"/>
      <c r="E172" s="271"/>
      <c r="F172" s="271"/>
      <c r="G172" s="271"/>
      <c r="H172" s="271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ht="15.75" customHeight="1">
      <c r="A173" s="5"/>
      <c r="B173" s="5"/>
      <c r="C173" s="271"/>
      <c r="D173" s="271"/>
      <c r="E173" s="271"/>
      <c r="F173" s="271"/>
      <c r="G173" s="271"/>
      <c r="H173" s="271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ht="15.75" customHeight="1">
      <c r="A174" s="5"/>
      <c r="B174" s="5"/>
      <c r="C174" s="271"/>
      <c r="D174" s="271"/>
      <c r="E174" s="271"/>
      <c r="F174" s="271"/>
      <c r="G174" s="271"/>
      <c r="H174" s="271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ht="15.75" customHeight="1">
      <c r="A175" s="5"/>
      <c r="B175" s="5"/>
      <c r="C175" s="271"/>
      <c r="D175" s="271"/>
      <c r="E175" s="271"/>
      <c r="F175" s="271"/>
      <c r="G175" s="271"/>
      <c r="H175" s="271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ht="15.75" customHeight="1">
      <c r="A176" s="5"/>
      <c r="B176" s="5"/>
      <c r="C176" s="271"/>
      <c r="D176" s="271"/>
      <c r="E176" s="271"/>
      <c r="F176" s="271"/>
      <c r="G176" s="271"/>
      <c r="H176" s="271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ht="15.75" customHeight="1">
      <c r="A177" s="5"/>
      <c r="B177" s="5"/>
      <c r="C177" s="271"/>
      <c r="D177" s="271"/>
      <c r="E177" s="271"/>
      <c r="F177" s="271"/>
      <c r="G177" s="271"/>
      <c r="H177" s="271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ht="15.75" customHeight="1">
      <c r="A178" s="5"/>
      <c r="B178" s="5"/>
      <c r="C178" s="271"/>
      <c r="D178" s="271"/>
      <c r="E178" s="271"/>
      <c r="F178" s="271"/>
      <c r="G178" s="271"/>
      <c r="H178" s="271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ht="15.75" customHeight="1">
      <c r="A179" s="5"/>
      <c r="B179" s="5"/>
      <c r="C179" s="271"/>
      <c r="D179" s="271"/>
      <c r="E179" s="271"/>
      <c r="F179" s="271"/>
      <c r="G179" s="271"/>
      <c r="H179" s="271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ht="15.75" customHeight="1">
      <c r="A180" s="5"/>
      <c r="B180" s="5"/>
      <c r="C180" s="271"/>
      <c r="D180" s="271"/>
      <c r="E180" s="271"/>
      <c r="F180" s="271"/>
      <c r="G180" s="271"/>
      <c r="H180" s="271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ht="15.75" customHeight="1">
      <c r="A181" s="5"/>
      <c r="B181" s="5"/>
      <c r="C181" s="271"/>
      <c r="D181" s="271"/>
      <c r="E181" s="271"/>
      <c r="F181" s="271"/>
      <c r="G181" s="271"/>
      <c r="H181" s="271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ht="15.75" customHeight="1">
      <c r="A182" s="5"/>
      <c r="B182" s="5"/>
      <c r="C182" s="271"/>
      <c r="D182" s="271"/>
      <c r="E182" s="271"/>
      <c r="F182" s="271"/>
      <c r="G182" s="271"/>
      <c r="H182" s="271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ht="15.75" customHeight="1">
      <c r="A183" s="5"/>
      <c r="B183" s="5"/>
      <c r="C183" s="271"/>
      <c r="D183" s="271"/>
      <c r="E183" s="271"/>
      <c r="F183" s="271"/>
      <c r="G183" s="271"/>
      <c r="H183" s="271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ht="15.75" customHeight="1">
      <c r="A184" s="5"/>
      <c r="B184" s="5"/>
      <c r="C184" s="271"/>
      <c r="D184" s="271"/>
      <c r="E184" s="271"/>
      <c r="F184" s="271"/>
      <c r="G184" s="271"/>
      <c r="H184" s="271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ht="15.75" customHeight="1">
      <c r="A185" s="5"/>
      <c r="B185" s="5"/>
      <c r="C185" s="271"/>
      <c r="D185" s="271"/>
      <c r="E185" s="271"/>
      <c r="F185" s="271"/>
      <c r="G185" s="271"/>
      <c r="H185" s="271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ht="15.75" customHeight="1">
      <c r="A186" s="5"/>
      <c r="B186" s="5"/>
      <c r="C186" s="271"/>
      <c r="D186" s="271"/>
      <c r="E186" s="271"/>
      <c r="F186" s="271"/>
      <c r="G186" s="271"/>
      <c r="H186" s="271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ht="15.75" customHeight="1">
      <c r="A187" s="5"/>
      <c r="B187" s="5"/>
      <c r="C187" s="271"/>
      <c r="D187" s="271"/>
      <c r="E187" s="271"/>
      <c r="F187" s="271"/>
      <c r="G187" s="271"/>
      <c r="H187" s="271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ht="15.75" customHeight="1">
      <c r="A188" s="5"/>
      <c r="B188" s="5"/>
      <c r="C188" s="271"/>
      <c r="D188" s="271"/>
      <c r="E188" s="271"/>
      <c r="F188" s="271"/>
      <c r="G188" s="271"/>
      <c r="H188" s="271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ht="15.75" customHeight="1">
      <c r="A189" s="5"/>
      <c r="B189" s="5"/>
      <c r="C189" s="271"/>
      <c r="D189" s="271"/>
      <c r="E189" s="271"/>
      <c r="F189" s="271"/>
      <c r="G189" s="271"/>
      <c r="H189" s="271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ht="15.75" customHeight="1">
      <c r="A190" s="5"/>
      <c r="B190" s="5"/>
      <c r="C190" s="271"/>
      <c r="D190" s="271"/>
      <c r="E190" s="271"/>
      <c r="F190" s="271"/>
      <c r="G190" s="271"/>
      <c r="H190" s="271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ht="15.75" customHeight="1">
      <c r="A191" s="5"/>
      <c r="B191" s="5"/>
      <c r="C191" s="271"/>
      <c r="D191" s="271"/>
      <c r="E191" s="271"/>
      <c r="F191" s="271"/>
      <c r="G191" s="271"/>
      <c r="H191" s="271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ht="15.75" customHeight="1">
      <c r="A192" s="5"/>
      <c r="B192" s="5"/>
      <c r="C192" s="271"/>
      <c r="D192" s="271"/>
      <c r="E192" s="271"/>
      <c r="F192" s="271"/>
      <c r="G192" s="271"/>
      <c r="H192" s="271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ht="15.75" customHeight="1">
      <c r="A193" s="5"/>
      <c r="B193" s="5"/>
      <c r="C193" s="271"/>
      <c r="D193" s="271"/>
      <c r="E193" s="271"/>
      <c r="F193" s="271"/>
      <c r="G193" s="271"/>
      <c r="H193" s="271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ht="15.75" customHeight="1">
      <c r="A194" s="5"/>
      <c r="B194" s="5"/>
      <c r="C194" s="271"/>
      <c r="D194" s="271"/>
      <c r="E194" s="271"/>
      <c r="F194" s="271"/>
      <c r="G194" s="271"/>
      <c r="H194" s="271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ht="15.75" customHeight="1">
      <c r="A195" s="5"/>
      <c r="B195" s="5"/>
      <c r="C195" s="271"/>
      <c r="D195" s="271"/>
      <c r="E195" s="271"/>
      <c r="F195" s="271"/>
      <c r="G195" s="271"/>
      <c r="H195" s="271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ht="15.75" customHeight="1">
      <c r="A196" s="5"/>
      <c r="B196" s="5"/>
      <c r="C196" s="271"/>
      <c r="D196" s="271"/>
      <c r="E196" s="271"/>
      <c r="F196" s="271"/>
      <c r="G196" s="271"/>
      <c r="H196" s="271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ht="15.75" customHeight="1">
      <c r="A197" s="5"/>
      <c r="B197" s="5"/>
      <c r="C197" s="271"/>
      <c r="D197" s="271"/>
      <c r="E197" s="271"/>
      <c r="F197" s="271"/>
      <c r="G197" s="271"/>
      <c r="H197" s="271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ht="15.75" customHeight="1">
      <c r="A198" s="5"/>
      <c r="B198" s="5"/>
      <c r="C198" s="271"/>
      <c r="D198" s="271"/>
      <c r="E198" s="271"/>
      <c r="F198" s="271"/>
      <c r="G198" s="271"/>
      <c r="H198" s="271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ht="15.75" customHeight="1">
      <c r="A199" s="5"/>
      <c r="B199" s="5"/>
      <c r="C199" s="271"/>
      <c r="D199" s="271"/>
      <c r="E199" s="271"/>
      <c r="F199" s="271"/>
      <c r="G199" s="271"/>
      <c r="H199" s="271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ht="15.75" customHeight="1">
      <c r="A200" s="5"/>
      <c r="B200" s="5"/>
      <c r="C200" s="271"/>
      <c r="D200" s="271"/>
      <c r="E200" s="271"/>
      <c r="F200" s="271"/>
      <c r="G200" s="271"/>
      <c r="H200" s="271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ht="15.75" customHeight="1">
      <c r="A201" s="5"/>
      <c r="B201" s="5"/>
      <c r="C201" s="271"/>
      <c r="D201" s="271"/>
      <c r="E201" s="271"/>
      <c r="F201" s="271"/>
      <c r="G201" s="271"/>
      <c r="H201" s="271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ht="15.75" customHeight="1">
      <c r="A202" s="5"/>
      <c r="B202" s="5"/>
      <c r="C202" s="271"/>
      <c r="D202" s="271"/>
      <c r="E202" s="271"/>
      <c r="F202" s="271"/>
      <c r="G202" s="271"/>
      <c r="H202" s="271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ht="15.75" customHeight="1">
      <c r="A203" s="5"/>
      <c r="B203" s="5"/>
      <c r="C203" s="271"/>
      <c r="D203" s="271"/>
      <c r="E203" s="271"/>
      <c r="F203" s="271"/>
      <c r="G203" s="271"/>
      <c r="H203" s="271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ht="15.75" customHeight="1">
      <c r="A204" s="5"/>
      <c r="B204" s="5"/>
      <c r="C204" s="271"/>
      <c r="D204" s="271"/>
      <c r="E204" s="271"/>
      <c r="F204" s="271"/>
      <c r="G204" s="271"/>
      <c r="H204" s="271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ht="15.75" customHeight="1">
      <c r="A205" s="5"/>
      <c r="B205" s="5"/>
      <c r="C205" s="271"/>
      <c r="D205" s="271"/>
      <c r="E205" s="271"/>
      <c r="F205" s="271"/>
      <c r="G205" s="271"/>
      <c r="H205" s="271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ht="15.75" customHeight="1">
      <c r="A206" s="5"/>
      <c r="B206" s="5"/>
      <c r="C206" s="271"/>
      <c r="D206" s="271"/>
      <c r="E206" s="271"/>
      <c r="F206" s="271"/>
      <c r="G206" s="271"/>
      <c r="H206" s="271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ht="15.75" customHeight="1">
      <c r="A207" s="5"/>
      <c r="B207" s="5"/>
      <c r="C207" s="271"/>
      <c r="D207" s="271"/>
      <c r="E207" s="271"/>
      <c r="F207" s="271"/>
      <c r="G207" s="271"/>
      <c r="H207" s="271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ht="15.75" customHeight="1">
      <c r="A208" s="5"/>
      <c r="B208" s="5"/>
      <c r="C208" s="271"/>
      <c r="D208" s="271"/>
      <c r="E208" s="271"/>
      <c r="F208" s="271"/>
      <c r="G208" s="271"/>
      <c r="H208" s="271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ht="15.75" customHeight="1">
      <c r="A209" s="5"/>
      <c r="B209" s="5"/>
      <c r="C209" s="271"/>
      <c r="D209" s="271"/>
      <c r="E209" s="271"/>
      <c r="F209" s="271"/>
      <c r="G209" s="271"/>
      <c r="H209" s="271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ht="15.75" customHeight="1">
      <c r="A210" s="5"/>
      <c r="B210" s="5"/>
      <c r="C210" s="271"/>
      <c r="D210" s="271"/>
      <c r="E210" s="271"/>
      <c r="F210" s="271"/>
      <c r="G210" s="271"/>
      <c r="H210" s="271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ht="15.75" customHeight="1">
      <c r="A211" s="5"/>
      <c r="B211" s="5"/>
      <c r="C211" s="271"/>
      <c r="D211" s="271"/>
      <c r="E211" s="271"/>
      <c r="F211" s="271"/>
      <c r="G211" s="271"/>
      <c r="H211" s="271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ht="15.75" customHeight="1">
      <c r="A212" s="5"/>
      <c r="B212" s="5"/>
      <c r="C212" s="271"/>
      <c r="D212" s="271"/>
      <c r="E212" s="271"/>
      <c r="F212" s="271"/>
      <c r="G212" s="271"/>
      <c r="H212" s="271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ht="15.75" customHeight="1">
      <c r="A213" s="5"/>
      <c r="B213" s="5"/>
      <c r="C213" s="271"/>
      <c r="D213" s="271"/>
      <c r="E213" s="271"/>
      <c r="F213" s="271"/>
      <c r="G213" s="271"/>
      <c r="H213" s="271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ht="15.75" customHeight="1">
      <c r="A214" s="5"/>
      <c r="B214" s="5"/>
      <c r="C214" s="271"/>
      <c r="D214" s="271"/>
      <c r="E214" s="271"/>
      <c r="F214" s="271"/>
      <c r="G214" s="271"/>
      <c r="H214" s="271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ht="15.75" customHeight="1">
      <c r="A215" s="5"/>
      <c r="B215" s="5"/>
      <c r="C215" s="271"/>
      <c r="D215" s="271"/>
      <c r="E215" s="271"/>
      <c r="F215" s="271"/>
      <c r="G215" s="271"/>
      <c r="H215" s="271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ht="15.75" customHeight="1">
      <c r="A216" s="5"/>
      <c r="B216" s="5"/>
      <c r="C216" s="271"/>
      <c r="D216" s="271"/>
      <c r="E216" s="271"/>
      <c r="F216" s="271"/>
      <c r="G216" s="271"/>
      <c r="H216" s="271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ht="15.75" customHeight="1">
      <c r="A217" s="5"/>
      <c r="B217" s="5"/>
      <c r="C217" s="271"/>
      <c r="D217" s="271"/>
      <c r="E217" s="271"/>
      <c r="F217" s="271"/>
      <c r="G217" s="271"/>
      <c r="H217" s="271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ht="15.75" customHeight="1">
      <c r="A218" s="5"/>
      <c r="B218" s="5"/>
      <c r="C218" s="271"/>
      <c r="D218" s="271"/>
      <c r="E218" s="271"/>
      <c r="F218" s="271"/>
      <c r="G218" s="271"/>
      <c r="H218" s="271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ht="15.75" customHeight="1">
      <c r="A219" s="5"/>
      <c r="B219" s="5"/>
      <c r="C219" s="271"/>
      <c r="D219" s="271"/>
      <c r="E219" s="271"/>
      <c r="F219" s="271"/>
      <c r="G219" s="271"/>
      <c r="H219" s="271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ht="15.75" customHeight="1">
      <c r="A220" s="5"/>
      <c r="B220" s="5"/>
      <c r="C220" s="271"/>
      <c r="D220" s="271"/>
      <c r="E220" s="271"/>
      <c r="F220" s="271"/>
      <c r="G220" s="271"/>
      <c r="H220" s="271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ht="15.75" customHeight="1">
      <c r="A221" s="5"/>
      <c r="B221" s="5"/>
      <c r="C221" s="271"/>
      <c r="D221" s="271"/>
      <c r="E221" s="271"/>
      <c r="F221" s="271"/>
      <c r="G221" s="271"/>
      <c r="H221" s="271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ht="15.75" customHeight="1">
      <c r="A222" s="5"/>
      <c r="B222" s="5"/>
      <c r="C222" s="271"/>
      <c r="D222" s="271"/>
      <c r="E222" s="271"/>
      <c r="F222" s="271"/>
      <c r="G222" s="271"/>
      <c r="H222" s="271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ht="15.75" customHeight="1">
      <c r="A223" s="5"/>
      <c r="B223" s="5"/>
      <c r="C223" s="271"/>
      <c r="D223" s="271"/>
      <c r="E223" s="271"/>
      <c r="F223" s="271"/>
      <c r="G223" s="271"/>
      <c r="H223" s="271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ht="15.75" customHeight="1">
      <c r="A224" s="5"/>
      <c r="B224" s="5"/>
      <c r="C224" s="271"/>
      <c r="D224" s="271"/>
      <c r="E224" s="271"/>
      <c r="F224" s="271"/>
      <c r="G224" s="271"/>
      <c r="H224" s="271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ht="15.75" customHeight="1">
      <c r="A225" s="5"/>
      <c r="B225" s="5"/>
      <c r="C225" s="271"/>
      <c r="D225" s="271"/>
      <c r="E225" s="271"/>
      <c r="F225" s="271"/>
      <c r="G225" s="271"/>
      <c r="H225" s="271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ht="15.75" customHeight="1">
      <c r="A226" s="5"/>
      <c r="B226" s="5"/>
      <c r="C226" s="271"/>
      <c r="D226" s="271"/>
      <c r="E226" s="271"/>
      <c r="F226" s="271"/>
      <c r="G226" s="271"/>
      <c r="H226" s="271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ht="15.75" customHeight="1">
      <c r="A227" s="5"/>
      <c r="B227" s="5"/>
      <c r="C227" s="271"/>
      <c r="D227" s="271"/>
      <c r="E227" s="271"/>
      <c r="F227" s="271"/>
      <c r="G227" s="271"/>
      <c r="H227" s="271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ht="15.75" customHeight="1">
      <c r="A228" s="5"/>
      <c r="B228" s="5"/>
      <c r="C228" s="271"/>
      <c r="D228" s="271"/>
      <c r="E228" s="271"/>
      <c r="F228" s="271"/>
      <c r="G228" s="271"/>
      <c r="H228" s="271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ht="15.75" customHeight="1">
      <c r="A229" s="5"/>
      <c r="B229" s="5"/>
      <c r="C229" s="271"/>
      <c r="D229" s="271"/>
      <c r="E229" s="271"/>
      <c r="F229" s="271"/>
      <c r="G229" s="271"/>
      <c r="H229" s="271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ht="15.75" customHeight="1">
      <c r="A230" s="5"/>
      <c r="B230" s="5"/>
      <c r="C230" s="271"/>
      <c r="D230" s="271"/>
      <c r="E230" s="271"/>
      <c r="F230" s="271"/>
      <c r="G230" s="271"/>
      <c r="H230" s="271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ht="15.75" customHeight="1">
      <c r="A231" s="5"/>
      <c r="B231" s="5"/>
      <c r="C231" s="271"/>
      <c r="D231" s="271"/>
      <c r="E231" s="271"/>
      <c r="F231" s="271"/>
      <c r="G231" s="271"/>
      <c r="H231" s="271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ht="15.75" customHeight="1">
      <c r="A232" s="5"/>
      <c r="B232" s="5"/>
      <c r="C232" s="271"/>
      <c r="D232" s="271"/>
      <c r="E232" s="271"/>
      <c r="F232" s="271"/>
      <c r="G232" s="271"/>
      <c r="H232" s="271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ht="15.75" customHeight="1">
      <c r="A233" s="5"/>
      <c r="B233" s="5"/>
      <c r="C233" s="271"/>
      <c r="D233" s="271"/>
      <c r="E233" s="271"/>
      <c r="F233" s="271"/>
      <c r="G233" s="271"/>
      <c r="H233" s="271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ht="15.75" customHeight="1">
      <c r="A234" s="5"/>
      <c r="B234" s="5"/>
      <c r="C234" s="271"/>
      <c r="D234" s="271"/>
      <c r="E234" s="271"/>
      <c r="F234" s="271"/>
      <c r="G234" s="271"/>
      <c r="H234" s="271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ht="15.75" customHeight="1">
      <c r="A235" s="5"/>
      <c r="B235" s="5"/>
      <c r="C235" s="271"/>
      <c r="D235" s="271"/>
      <c r="E235" s="271"/>
      <c r="F235" s="271"/>
      <c r="G235" s="271"/>
      <c r="H235" s="271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ht="15.75" customHeight="1">
      <c r="A236" s="5"/>
      <c r="B236" s="5"/>
      <c r="C236" s="271"/>
      <c r="D236" s="271"/>
      <c r="E236" s="271"/>
      <c r="F236" s="271"/>
      <c r="G236" s="271"/>
      <c r="H236" s="271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ht="15.75" customHeight="1">
      <c r="A237" s="5"/>
      <c r="B237" s="5"/>
      <c r="C237" s="271"/>
      <c r="D237" s="271"/>
      <c r="E237" s="271"/>
      <c r="F237" s="271"/>
      <c r="G237" s="271"/>
      <c r="H237" s="271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ht="15.75" customHeight="1">
      <c r="A238" s="5"/>
      <c r="B238" s="5"/>
      <c r="C238" s="271"/>
      <c r="D238" s="271"/>
      <c r="E238" s="271"/>
      <c r="F238" s="271"/>
      <c r="G238" s="271"/>
      <c r="H238" s="271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ht="15.75" customHeight="1">
      <c r="A239" s="5"/>
      <c r="B239" s="5"/>
      <c r="C239" s="271"/>
      <c r="D239" s="271"/>
      <c r="E239" s="271"/>
      <c r="F239" s="271"/>
      <c r="G239" s="271"/>
      <c r="H239" s="271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ht="15.75" customHeight="1">
      <c r="A240" s="5"/>
      <c r="B240" s="5"/>
      <c r="C240" s="271"/>
      <c r="D240" s="271"/>
      <c r="E240" s="271"/>
      <c r="F240" s="271"/>
      <c r="G240" s="271"/>
      <c r="H240" s="271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ht="15.75" customHeight="1">
      <c r="A241" s="5"/>
      <c r="B241" s="5"/>
      <c r="C241" s="271"/>
      <c r="D241" s="271"/>
      <c r="E241" s="271"/>
      <c r="F241" s="271"/>
      <c r="G241" s="271"/>
      <c r="H241" s="271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ht="15.75" customHeight="1">
      <c r="A242" s="5"/>
      <c r="B242" s="5"/>
      <c r="C242" s="271"/>
      <c r="D242" s="271"/>
      <c r="E242" s="271"/>
      <c r="F242" s="271"/>
      <c r="G242" s="271"/>
      <c r="H242" s="271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ht="15.75" customHeight="1">
      <c r="A243" s="5"/>
      <c r="B243" s="5"/>
      <c r="C243" s="271"/>
      <c r="D243" s="271"/>
      <c r="E243" s="271"/>
      <c r="F243" s="271"/>
      <c r="G243" s="271"/>
      <c r="H243" s="271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ht="15.75" customHeight="1">
      <c r="A244" s="5"/>
      <c r="B244" s="5"/>
      <c r="C244" s="271"/>
      <c r="D244" s="271"/>
      <c r="E244" s="271"/>
      <c r="F244" s="271"/>
      <c r="G244" s="271"/>
      <c r="H244" s="271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ht="15.75" customHeight="1">
      <c r="A245" s="5"/>
      <c r="B245" s="5"/>
      <c r="C245" s="271"/>
      <c r="D245" s="271"/>
      <c r="E245" s="271"/>
      <c r="F245" s="271"/>
      <c r="G245" s="271"/>
      <c r="H245" s="271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ht="15.75" customHeight="1">
      <c r="A246" s="5"/>
      <c r="B246" s="5"/>
      <c r="C246" s="271"/>
      <c r="D246" s="271"/>
      <c r="E246" s="271"/>
      <c r="F246" s="271"/>
      <c r="G246" s="271"/>
      <c r="H246" s="271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ht="15.75" customHeight="1">
      <c r="A247" s="5"/>
      <c r="B247" s="5"/>
      <c r="C247" s="271"/>
      <c r="D247" s="271"/>
      <c r="E247" s="271"/>
      <c r="F247" s="271"/>
      <c r="G247" s="271"/>
      <c r="H247" s="271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ht="15.75" customHeight="1">
      <c r="A248" s="5"/>
      <c r="B248" s="5"/>
      <c r="C248" s="271"/>
      <c r="D248" s="271"/>
      <c r="E248" s="271"/>
      <c r="F248" s="271"/>
      <c r="G248" s="271"/>
      <c r="H248" s="271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ht="15.75" customHeight="1">
      <c r="A249" s="5"/>
      <c r="B249" s="5"/>
      <c r="C249" s="271"/>
      <c r="D249" s="271"/>
      <c r="E249" s="271"/>
      <c r="F249" s="271"/>
      <c r="G249" s="271"/>
      <c r="H249" s="271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ht="15.75" customHeight="1">
      <c r="A250" s="5"/>
      <c r="B250" s="5"/>
      <c r="C250" s="271"/>
      <c r="D250" s="271"/>
      <c r="E250" s="271"/>
      <c r="F250" s="271"/>
      <c r="G250" s="271"/>
      <c r="H250" s="271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ht="15.75" customHeight="1">
      <c r="A251" s="5"/>
      <c r="B251" s="5"/>
      <c r="C251" s="271"/>
      <c r="D251" s="271"/>
      <c r="E251" s="271"/>
      <c r="F251" s="271"/>
      <c r="G251" s="271"/>
      <c r="H251" s="271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ht="15.75" customHeight="1">
      <c r="A252" s="5"/>
      <c r="B252" s="5"/>
      <c r="C252" s="271"/>
      <c r="D252" s="271"/>
      <c r="E252" s="271"/>
      <c r="F252" s="271"/>
      <c r="G252" s="271"/>
      <c r="H252" s="271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ht="15.75" customHeight="1">
      <c r="A253" s="5"/>
      <c r="B253" s="5"/>
      <c r="C253" s="271"/>
      <c r="D253" s="271"/>
      <c r="E253" s="271"/>
      <c r="F253" s="271"/>
      <c r="G253" s="271"/>
      <c r="H253" s="271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ht="15.75" customHeight="1">
      <c r="A254" s="5"/>
      <c r="B254" s="5"/>
      <c r="C254" s="271"/>
      <c r="D254" s="271"/>
      <c r="E254" s="271"/>
      <c r="F254" s="271"/>
      <c r="G254" s="271"/>
      <c r="H254" s="271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ht="15.75" customHeight="1">
      <c r="A255" s="5"/>
      <c r="B255" s="5"/>
      <c r="C255" s="271"/>
      <c r="D255" s="271"/>
      <c r="E255" s="271"/>
      <c r="F255" s="271"/>
      <c r="G255" s="271"/>
      <c r="H255" s="271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ht="15.75" customHeight="1">
      <c r="A256" s="5"/>
      <c r="B256" s="5"/>
      <c r="C256" s="271"/>
      <c r="D256" s="271"/>
      <c r="E256" s="271"/>
      <c r="F256" s="271"/>
      <c r="G256" s="271"/>
      <c r="H256" s="271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ht="15.75" customHeight="1">
      <c r="A257" s="5"/>
      <c r="B257" s="5"/>
      <c r="C257" s="271"/>
      <c r="D257" s="271"/>
      <c r="E257" s="271"/>
      <c r="F257" s="271"/>
      <c r="G257" s="271"/>
      <c r="H257" s="271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ht="15.75" customHeight="1">
      <c r="A258" s="5"/>
      <c r="B258" s="5"/>
      <c r="C258" s="271"/>
      <c r="D258" s="271"/>
      <c r="E258" s="271"/>
      <c r="F258" s="271"/>
      <c r="G258" s="271"/>
      <c r="H258" s="271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ht="15.75" customHeight="1">
      <c r="A259" s="5"/>
      <c r="B259" s="5"/>
      <c r="C259" s="271"/>
      <c r="D259" s="271"/>
      <c r="E259" s="271"/>
      <c r="F259" s="271"/>
      <c r="G259" s="271"/>
      <c r="H259" s="271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ht="15.75" customHeight="1">
      <c r="A260" s="5"/>
      <c r="B260" s="5"/>
      <c r="C260" s="271"/>
      <c r="D260" s="271"/>
      <c r="E260" s="271"/>
      <c r="F260" s="271"/>
      <c r="G260" s="271"/>
      <c r="H260" s="271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ht="15.75" customHeight="1">
      <c r="A261" s="5"/>
      <c r="B261" s="5"/>
      <c r="C261" s="271"/>
      <c r="D261" s="271"/>
      <c r="E261" s="271"/>
      <c r="F261" s="271"/>
      <c r="G261" s="271"/>
      <c r="H261" s="271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ht="15.75" customHeight="1">
      <c r="A262" s="5"/>
      <c r="B262" s="5"/>
      <c r="C262" s="271"/>
      <c r="D262" s="271"/>
      <c r="E262" s="271"/>
      <c r="F262" s="271"/>
      <c r="G262" s="271"/>
      <c r="H262" s="271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ht="15.75" customHeight="1">
      <c r="A263" s="5"/>
      <c r="B263" s="5"/>
      <c r="C263" s="271"/>
      <c r="D263" s="271"/>
      <c r="E263" s="271"/>
      <c r="F263" s="271"/>
      <c r="G263" s="271"/>
      <c r="H263" s="271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ht="15.75" customHeight="1">
      <c r="A264" s="5"/>
      <c r="B264" s="5"/>
      <c r="C264" s="271"/>
      <c r="D264" s="271"/>
      <c r="E264" s="271"/>
      <c r="F264" s="271"/>
      <c r="G264" s="271"/>
      <c r="H264" s="271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ht="15.75" customHeight="1">
      <c r="A265" s="5"/>
      <c r="B265" s="5"/>
      <c r="C265" s="271"/>
      <c r="D265" s="271"/>
      <c r="E265" s="271"/>
      <c r="F265" s="271"/>
      <c r="G265" s="271"/>
      <c r="H265" s="271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ht="15.75" customHeight="1">
      <c r="A266" s="5"/>
      <c r="B266" s="5"/>
      <c r="C266" s="271"/>
      <c r="D266" s="271"/>
      <c r="E266" s="271"/>
      <c r="F266" s="271"/>
      <c r="G266" s="271"/>
      <c r="H266" s="271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ht="15.75" customHeight="1">
      <c r="A267" s="5"/>
      <c r="B267" s="5"/>
      <c r="C267" s="271"/>
      <c r="D267" s="271"/>
      <c r="E267" s="271"/>
      <c r="F267" s="271"/>
      <c r="G267" s="271"/>
      <c r="H267" s="271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ht="15.75" customHeight="1">
      <c r="A268" s="5"/>
      <c r="B268" s="5"/>
      <c r="C268" s="271"/>
      <c r="D268" s="271"/>
      <c r="E268" s="271"/>
      <c r="F268" s="271"/>
      <c r="G268" s="271"/>
      <c r="H268" s="271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ht="15.75" customHeight="1">
      <c r="A269" s="5"/>
      <c r="B269" s="5"/>
      <c r="C269" s="271"/>
      <c r="D269" s="271"/>
      <c r="E269" s="271"/>
      <c r="F269" s="271"/>
      <c r="G269" s="271"/>
      <c r="H269" s="271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ht="15.75" customHeight="1">
      <c r="A270" s="5"/>
      <c r="B270" s="5"/>
      <c r="C270" s="271"/>
      <c r="D270" s="271"/>
      <c r="E270" s="271"/>
      <c r="F270" s="271"/>
      <c r="G270" s="271"/>
      <c r="H270" s="271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ht="15.75" customHeight="1">
      <c r="A271" s="5"/>
      <c r="B271" s="5"/>
      <c r="C271" s="271"/>
      <c r="D271" s="271"/>
      <c r="E271" s="271"/>
      <c r="F271" s="271"/>
      <c r="G271" s="271"/>
      <c r="H271" s="271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ht="15.75" customHeight="1">
      <c r="A272" s="5"/>
      <c r="B272" s="5"/>
      <c r="C272" s="271"/>
      <c r="D272" s="271"/>
      <c r="E272" s="271"/>
      <c r="F272" s="271"/>
      <c r="G272" s="271"/>
      <c r="H272" s="271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ht="15.75" customHeight="1">
      <c r="A273" s="5"/>
      <c r="B273" s="5"/>
      <c r="C273" s="271"/>
      <c r="D273" s="271"/>
      <c r="E273" s="271"/>
      <c r="F273" s="271"/>
      <c r="G273" s="271"/>
      <c r="H273" s="271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ht="15.75" customHeight="1">
      <c r="A274" s="5"/>
      <c r="B274" s="5"/>
      <c r="C274" s="271"/>
      <c r="D274" s="271"/>
      <c r="E274" s="271"/>
      <c r="F274" s="271"/>
      <c r="G274" s="271"/>
      <c r="H274" s="271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ht="15.75" customHeight="1">
      <c r="A275" s="5"/>
      <c r="B275" s="5"/>
      <c r="C275" s="271"/>
      <c r="D275" s="271"/>
      <c r="E275" s="271"/>
      <c r="F275" s="271"/>
      <c r="G275" s="271"/>
      <c r="H275" s="271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ht="15.75" customHeight="1">
      <c r="A276" s="5"/>
      <c r="B276" s="5"/>
      <c r="C276" s="271"/>
      <c r="D276" s="271"/>
      <c r="E276" s="271"/>
      <c r="F276" s="271"/>
      <c r="G276" s="271"/>
      <c r="H276" s="271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ht="15.75" customHeight="1">
      <c r="A277" s="5"/>
      <c r="B277" s="5"/>
      <c r="C277" s="271"/>
      <c r="D277" s="271"/>
      <c r="E277" s="271"/>
      <c r="F277" s="271"/>
      <c r="G277" s="271"/>
      <c r="H277" s="271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ht="15.75" customHeight="1">
      <c r="A278" s="5"/>
      <c r="B278" s="5"/>
      <c r="C278" s="271"/>
      <c r="D278" s="271"/>
      <c r="E278" s="271"/>
      <c r="F278" s="271"/>
      <c r="G278" s="271"/>
      <c r="H278" s="271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ht="15.75" customHeight="1">
      <c r="A279" s="5"/>
      <c r="B279" s="5"/>
      <c r="C279" s="271"/>
      <c r="D279" s="271"/>
      <c r="E279" s="271"/>
      <c r="F279" s="271"/>
      <c r="G279" s="271"/>
      <c r="H279" s="271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ht="15.75" customHeight="1">
      <c r="A280" s="5"/>
      <c r="B280" s="5"/>
      <c r="C280" s="271"/>
      <c r="D280" s="271"/>
      <c r="E280" s="271"/>
      <c r="F280" s="271"/>
      <c r="G280" s="271"/>
      <c r="H280" s="271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ht="15.75" customHeight="1">
      <c r="A281" s="5"/>
      <c r="B281" s="5"/>
      <c r="C281" s="271"/>
      <c r="D281" s="271"/>
      <c r="E281" s="271"/>
      <c r="F281" s="271"/>
      <c r="G281" s="271"/>
      <c r="H281" s="271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ht="15.75" customHeight="1">
      <c r="A282" s="5"/>
      <c r="B282" s="5"/>
      <c r="C282" s="271"/>
      <c r="D282" s="271"/>
      <c r="E282" s="271"/>
      <c r="F282" s="271"/>
      <c r="G282" s="271"/>
      <c r="H282" s="271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ht="15.75" customHeight="1">
      <c r="A283" s="5"/>
      <c r="B283" s="5"/>
      <c r="C283" s="271"/>
      <c r="D283" s="271"/>
      <c r="E283" s="271"/>
      <c r="F283" s="271"/>
      <c r="G283" s="271"/>
      <c r="H283" s="271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ht="15.75" customHeight="1">
      <c r="A284" s="5"/>
      <c r="B284" s="5"/>
      <c r="C284" s="271"/>
      <c r="D284" s="271"/>
      <c r="E284" s="271"/>
      <c r="F284" s="271"/>
      <c r="G284" s="271"/>
      <c r="H284" s="271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ht="15.75" customHeight="1">
      <c r="A285" s="5"/>
      <c r="B285" s="5"/>
      <c r="C285" s="271"/>
      <c r="D285" s="271"/>
      <c r="E285" s="271"/>
      <c r="F285" s="271"/>
      <c r="G285" s="271"/>
      <c r="H285" s="271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ht="15.75" customHeight="1">
      <c r="A286" s="5"/>
      <c r="B286" s="5"/>
      <c r="C286" s="271"/>
      <c r="D286" s="271"/>
      <c r="E286" s="271"/>
      <c r="F286" s="271"/>
      <c r="G286" s="271"/>
      <c r="H286" s="271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ht="15.75" customHeight="1">
      <c r="A287" s="5"/>
      <c r="B287" s="5"/>
      <c r="C287" s="271"/>
      <c r="D287" s="271"/>
      <c r="E287" s="271"/>
      <c r="F287" s="271"/>
      <c r="G287" s="271"/>
      <c r="H287" s="271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ht="15.75" customHeight="1">
      <c r="A288" s="5"/>
      <c r="B288" s="5"/>
      <c r="C288" s="271"/>
      <c r="D288" s="271"/>
      <c r="E288" s="271"/>
      <c r="F288" s="271"/>
      <c r="G288" s="271"/>
      <c r="H288" s="271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ht="15.75" customHeight="1">
      <c r="A289" s="5"/>
      <c r="B289" s="5"/>
      <c r="C289" s="271"/>
      <c r="D289" s="271"/>
      <c r="E289" s="271"/>
      <c r="F289" s="271"/>
      <c r="G289" s="271"/>
      <c r="H289" s="271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ht="15.75" customHeight="1">
      <c r="A290" s="5"/>
      <c r="B290" s="5"/>
      <c r="C290" s="271"/>
      <c r="D290" s="271"/>
      <c r="E290" s="271"/>
      <c r="F290" s="271"/>
      <c r="G290" s="271"/>
      <c r="H290" s="271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ht="15.75" customHeight="1">
      <c r="A291" s="5"/>
      <c r="B291" s="5"/>
      <c r="C291" s="271"/>
      <c r="D291" s="271"/>
      <c r="E291" s="271"/>
      <c r="F291" s="271"/>
      <c r="G291" s="271"/>
      <c r="H291" s="271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ht="15.75" customHeight="1">
      <c r="A292" s="5"/>
      <c r="B292" s="5"/>
      <c r="C292" s="271"/>
      <c r="D292" s="271"/>
      <c r="E292" s="271"/>
      <c r="F292" s="271"/>
      <c r="G292" s="271"/>
      <c r="H292" s="271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ht="15.75" customHeight="1">
      <c r="A293" s="5"/>
      <c r="B293" s="5"/>
      <c r="C293" s="271"/>
      <c r="D293" s="271"/>
      <c r="E293" s="271"/>
      <c r="F293" s="271"/>
      <c r="G293" s="271"/>
      <c r="H293" s="271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ht="15.75" customHeight="1">
      <c r="A294" s="5"/>
      <c r="B294" s="5"/>
      <c r="C294" s="271"/>
      <c r="D294" s="271"/>
      <c r="E294" s="271"/>
      <c r="F294" s="271"/>
      <c r="G294" s="271"/>
      <c r="H294" s="271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ht="15.75" customHeight="1">
      <c r="A295" s="5"/>
      <c r="B295" s="5"/>
      <c r="C295" s="271"/>
      <c r="D295" s="271"/>
      <c r="E295" s="271"/>
      <c r="F295" s="271"/>
      <c r="G295" s="271"/>
      <c r="H295" s="271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ht="15.75" customHeight="1">
      <c r="A296" s="5"/>
      <c r="B296" s="5"/>
      <c r="C296" s="271"/>
      <c r="D296" s="271"/>
      <c r="E296" s="271"/>
      <c r="F296" s="271"/>
      <c r="G296" s="271"/>
      <c r="H296" s="271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ht="15.75" customHeight="1">
      <c r="A297" s="5"/>
      <c r="B297" s="5"/>
      <c r="C297" s="271"/>
      <c r="D297" s="271"/>
      <c r="E297" s="271"/>
      <c r="F297" s="271"/>
      <c r="G297" s="271"/>
      <c r="H297" s="271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ht="15.75" customHeight="1">
      <c r="A298" s="5"/>
      <c r="B298" s="5"/>
      <c r="C298" s="271"/>
      <c r="D298" s="271"/>
      <c r="E298" s="271"/>
      <c r="F298" s="271"/>
      <c r="G298" s="271"/>
      <c r="H298" s="271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ht="15.75" customHeight="1">
      <c r="A299" s="5"/>
      <c r="B299" s="5"/>
      <c r="C299" s="271"/>
      <c r="D299" s="271"/>
      <c r="E299" s="271"/>
      <c r="F299" s="271"/>
      <c r="G299" s="271"/>
      <c r="H299" s="271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ht="15.75" customHeight="1">
      <c r="A300" s="5"/>
      <c r="B300" s="5"/>
      <c r="C300" s="271"/>
      <c r="D300" s="271"/>
      <c r="E300" s="271"/>
      <c r="F300" s="271"/>
      <c r="G300" s="271"/>
      <c r="H300" s="271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  <row r="301" ht="15.75" customHeight="1">
      <c r="A301" s="5"/>
      <c r="B301" s="5"/>
      <c r="C301" s="271"/>
      <c r="D301" s="271"/>
      <c r="E301" s="271"/>
      <c r="F301" s="271"/>
      <c r="G301" s="271"/>
      <c r="H301" s="271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</row>
    <row r="302" ht="15.75" customHeight="1">
      <c r="A302" s="5"/>
      <c r="B302" s="5"/>
      <c r="C302" s="271"/>
      <c r="D302" s="271"/>
      <c r="E302" s="271"/>
      <c r="F302" s="271"/>
      <c r="G302" s="271"/>
      <c r="H302" s="271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</row>
    <row r="303" ht="15.75" customHeight="1">
      <c r="A303" s="5"/>
      <c r="B303" s="5"/>
      <c r="C303" s="271"/>
      <c r="D303" s="271"/>
      <c r="E303" s="271"/>
      <c r="F303" s="271"/>
      <c r="G303" s="271"/>
      <c r="H303" s="271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</row>
    <row r="304" ht="15.75" customHeight="1">
      <c r="A304" s="5"/>
      <c r="B304" s="5"/>
      <c r="C304" s="271"/>
      <c r="D304" s="271"/>
      <c r="E304" s="271"/>
      <c r="F304" s="271"/>
      <c r="G304" s="271"/>
      <c r="H304" s="271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</row>
    <row r="305" ht="15.75" customHeight="1">
      <c r="A305" s="5"/>
      <c r="B305" s="5"/>
      <c r="C305" s="271"/>
      <c r="D305" s="271"/>
      <c r="E305" s="271"/>
      <c r="F305" s="271"/>
      <c r="G305" s="271"/>
      <c r="H305" s="271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</row>
    <row r="306" ht="15.75" customHeight="1">
      <c r="A306" s="5"/>
      <c r="B306" s="5"/>
      <c r="C306" s="271"/>
      <c r="D306" s="271"/>
      <c r="E306" s="271"/>
      <c r="F306" s="271"/>
      <c r="G306" s="271"/>
      <c r="H306" s="271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</row>
    <row r="307" ht="15.75" customHeight="1">
      <c r="A307" s="5"/>
      <c r="B307" s="5"/>
      <c r="C307" s="271"/>
      <c r="D307" s="271"/>
      <c r="E307" s="271"/>
      <c r="F307" s="271"/>
      <c r="G307" s="271"/>
      <c r="H307" s="271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</row>
    <row r="308" ht="15.75" customHeight="1">
      <c r="A308" s="5"/>
      <c r="B308" s="5"/>
      <c r="C308" s="271"/>
      <c r="D308" s="271"/>
      <c r="E308" s="271"/>
      <c r="F308" s="271"/>
      <c r="G308" s="271"/>
      <c r="H308" s="271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</row>
    <row r="309" ht="15.75" customHeight="1">
      <c r="A309" s="5"/>
      <c r="B309" s="5"/>
      <c r="C309" s="271"/>
      <c r="D309" s="271"/>
      <c r="E309" s="271"/>
      <c r="F309" s="271"/>
      <c r="G309" s="271"/>
      <c r="H309" s="271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</row>
    <row r="310" ht="15.75" customHeight="1">
      <c r="A310" s="5"/>
      <c r="B310" s="5"/>
      <c r="C310" s="271"/>
      <c r="D310" s="271"/>
      <c r="E310" s="271"/>
      <c r="F310" s="271"/>
      <c r="G310" s="271"/>
      <c r="H310" s="271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</row>
    <row r="311" ht="15.75" customHeight="1">
      <c r="A311" s="5"/>
      <c r="B311" s="5"/>
      <c r="C311" s="271"/>
      <c r="D311" s="271"/>
      <c r="E311" s="271"/>
      <c r="F311" s="271"/>
      <c r="G311" s="271"/>
      <c r="H311" s="271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</row>
    <row r="312" ht="15.75" customHeight="1">
      <c r="A312" s="5"/>
      <c r="B312" s="5"/>
      <c r="C312" s="271"/>
      <c r="D312" s="271"/>
      <c r="E312" s="271"/>
      <c r="F312" s="271"/>
      <c r="G312" s="271"/>
      <c r="H312" s="271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</row>
    <row r="313" ht="15.75" customHeight="1">
      <c r="A313" s="5"/>
      <c r="B313" s="5"/>
      <c r="C313" s="271"/>
      <c r="D313" s="271"/>
      <c r="E313" s="271"/>
      <c r="F313" s="271"/>
      <c r="G313" s="271"/>
      <c r="H313" s="271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</row>
    <row r="314" ht="15.75" customHeight="1">
      <c r="A314" s="5"/>
      <c r="B314" s="5"/>
      <c r="C314" s="271"/>
      <c r="D314" s="271"/>
      <c r="E314" s="271"/>
      <c r="F314" s="271"/>
      <c r="G314" s="271"/>
      <c r="H314" s="271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</row>
    <row r="315" ht="15.75" customHeight="1">
      <c r="A315" s="5"/>
      <c r="B315" s="5"/>
      <c r="C315" s="271"/>
      <c r="D315" s="271"/>
      <c r="E315" s="271"/>
      <c r="F315" s="271"/>
      <c r="G315" s="271"/>
      <c r="H315" s="271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</row>
    <row r="316" ht="15.75" customHeight="1">
      <c r="A316" s="5"/>
      <c r="B316" s="5"/>
      <c r="C316" s="271"/>
      <c r="D316" s="271"/>
      <c r="E316" s="271"/>
      <c r="F316" s="271"/>
      <c r="G316" s="271"/>
      <c r="H316" s="271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</row>
    <row r="317" ht="15.75" customHeight="1">
      <c r="A317" s="5"/>
      <c r="B317" s="5"/>
      <c r="C317" s="271"/>
      <c r="D317" s="271"/>
      <c r="E317" s="271"/>
      <c r="F317" s="271"/>
      <c r="G317" s="271"/>
      <c r="H317" s="271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</row>
    <row r="318" ht="15.75" customHeight="1">
      <c r="A318" s="5"/>
      <c r="B318" s="5"/>
      <c r="C318" s="271"/>
      <c r="D318" s="271"/>
      <c r="E318" s="271"/>
      <c r="F318" s="271"/>
      <c r="G318" s="271"/>
      <c r="H318" s="271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</row>
    <row r="319" ht="15.75" customHeight="1">
      <c r="A319" s="5"/>
      <c r="B319" s="5"/>
      <c r="C319" s="271"/>
      <c r="D319" s="271"/>
      <c r="E319" s="271"/>
      <c r="F319" s="271"/>
      <c r="G319" s="271"/>
      <c r="H319" s="271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</row>
    <row r="320" ht="15.75" customHeight="1">
      <c r="A320" s="5"/>
      <c r="B320" s="5"/>
      <c r="C320" s="271"/>
      <c r="D320" s="271"/>
      <c r="E320" s="271"/>
      <c r="F320" s="271"/>
      <c r="G320" s="271"/>
      <c r="H320" s="271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</row>
    <row r="321" ht="15.75" customHeight="1">
      <c r="A321" s="5"/>
      <c r="B321" s="5"/>
      <c r="C321" s="271"/>
      <c r="D321" s="271"/>
      <c r="E321" s="271"/>
      <c r="F321" s="271"/>
      <c r="G321" s="271"/>
      <c r="H321" s="271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</row>
    <row r="322" ht="15.75" customHeight="1">
      <c r="A322" s="5"/>
      <c r="B322" s="5"/>
      <c r="C322" s="271"/>
      <c r="D322" s="271"/>
      <c r="E322" s="271"/>
      <c r="F322" s="271"/>
      <c r="G322" s="271"/>
      <c r="H322" s="271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</row>
    <row r="323" ht="15.75" customHeight="1">
      <c r="A323" s="5"/>
      <c r="B323" s="5"/>
      <c r="C323" s="271"/>
      <c r="D323" s="271"/>
      <c r="E323" s="271"/>
      <c r="F323" s="271"/>
      <c r="G323" s="271"/>
      <c r="H323" s="271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</row>
    <row r="324" ht="15.75" customHeight="1">
      <c r="A324" s="5"/>
      <c r="B324" s="5"/>
      <c r="C324" s="271"/>
      <c r="D324" s="271"/>
      <c r="E324" s="271"/>
      <c r="F324" s="271"/>
      <c r="G324" s="271"/>
      <c r="H324" s="271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</row>
    <row r="325" ht="15.75" customHeight="1">
      <c r="A325" s="5"/>
      <c r="B325" s="5"/>
      <c r="C325" s="271"/>
      <c r="D325" s="271"/>
      <c r="E325" s="271"/>
      <c r="F325" s="271"/>
      <c r="G325" s="271"/>
      <c r="H325" s="271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</row>
    <row r="326" ht="15.75" customHeight="1">
      <c r="A326" s="5"/>
      <c r="B326" s="5"/>
      <c r="C326" s="271"/>
      <c r="D326" s="271"/>
      <c r="E326" s="271"/>
      <c r="F326" s="271"/>
      <c r="G326" s="271"/>
      <c r="H326" s="271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</row>
    <row r="327" ht="15.75" customHeight="1">
      <c r="A327" s="5"/>
      <c r="B327" s="5"/>
      <c r="C327" s="271"/>
      <c r="D327" s="271"/>
      <c r="E327" s="271"/>
      <c r="F327" s="271"/>
      <c r="G327" s="271"/>
      <c r="H327" s="271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</row>
    <row r="328" ht="15.75" customHeight="1">
      <c r="A328" s="5"/>
      <c r="B328" s="5"/>
      <c r="C328" s="271"/>
      <c r="D328" s="271"/>
      <c r="E328" s="271"/>
      <c r="F328" s="271"/>
      <c r="G328" s="271"/>
      <c r="H328" s="271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</row>
    <row r="329" ht="15.75" customHeight="1">
      <c r="A329" s="5"/>
      <c r="B329" s="5"/>
      <c r="C329" s="271"/>
      <c r="D329" s="271"/>
      <c r="E329" s="271"/>
      <c r="F329" s="271"/>
      <c r="G329" s="271"/>
      <c r="H329" s="271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</row>
    <row r="330" ht="15.75" customHeight="1">
      <c r="A330" s="5"/>
      <c r="B330" s="5"/>
      <c r="C330" s="271"/>
      <c r="D330" s="271"/>
      <c r="E330" s="271"/>
      <c r="F330" s="271"/>
      <c r="G330" s="271"/>
      <c r="H330" s="271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</row>
    <row r="331" ht="15.75" customHeight="1">
      <c r="A331" s="5"/>
      <c r="B331" s="5"/>
      <c r="C331" s="271"/>
      <c r="D331" s="271"/>
      <c r="E331" s="271"/>
      <c r="F331" s="271"/>
      <c r="G331" s="271"/>
      <c r="H331" s="271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</row>
    <row r="332" ht="15.75" customHeight="1">
      <c r="A332" s="5"/>
      <c r="B332" s="5"/>
      <c r="C332" s="271"/>
      <c r="D332" s="271"/>
      <c r="E332" s="271"/>
      <c r="F332" s="271"/>
      <c r="G332" s="271"/>
      <c r="H332" s="271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</row>
    <row r="333" ht="15.75" customHeight="1">
      <c r="A333" s="5"/>
      <c r="B333" s="5"/>
      <c r="C333" s="271"/>
      <c r="D333" s="271"/>
      <c r="E333" s="271"/>
      <c r="F333" s="271"/>
      <c r="G333" s="271"/>
      <c r="H333" s="271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</row>
    <row r="334" ht="15.75" customHeight="1">
      <c r="A334" s="5"/>
      <c r="B334" s="5"/>
      <c r="C334" s="271"/>
      <c r="D334" s="271"/>
      <c r="E334" s="271"/>
      <c r="F334" s="271"/>
      <c r="G334" s="271"/>
      <c r="H334" s="271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</row>
    <row r="335" ht="15.75" customHeight="1">
      <c r="A335" s="5"/>
      <c r="B335" s="5"/>
      <c r="C335" s="271"/>
      <c r="D335" s="271"/>
      <c r="E335" s="271"/>
      <c r="F335" s="271"/>
      <c r="G335" s="271"/>
      <c r="H335" s="271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</row>
    <row r="336" ht="15.75" customHeight="1">
      <c r="A336" s="5"/>
      <c r="B336" s="5"/>
      <c r="C336" s="271"/>
      <c r="D336" s="271"/>
      <c r="E336" s="271"/>
      <c r="F336" s="271"/>
      <c r="G336" s="271"/>
      <c r="H336" s="271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</row>
    <row r="337" ht="15.75" customHeight="1">
      <c r="A337" s="5"/>
      <c r="B337" s="5"/>
      <c r="C337" s="271"/>
      <c r="D337" s="271"/>
      <c r="E337" s="271"/>
      <c r="F337" s="271"/>
      <c r="G337" s="271"/>
      <c r="H337" s="271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</row>
    <row r="338" ht="15.75" customHeight="1">
      <c r="A338" s="5"/>
      <c r="B338" s="5"/>
      <c r="C338" s="271"/>
      <c r="D338" s="271"/>
      <c r="E338" s="271"/>
      <c r="F338" s="271"/>
      <c r="G338" s="271"/>
      <c r="H338" s="271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</row>
    <row r="339" ht="15.75" customHeight="1">
      <c r="A339" s="5"/>
      <c r="B339" s="5"/>
      <c r="C339" s="271"/>
      <c r="D339" s="271"/>
      <c r="E339" s="271"/>
      <c r="F339" s="271"/>
      <c r="G339" s="271"/>
      <c r="H339" s="271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</row>
    <row r="340" ht="15.75" customHeight="1">
      <c r="A340" s="5"/>
      <c r="B340" s="5"/>
      <c r="C340" s="271"/>
      <c r="D340" s="271"/>
      <c r="E340" s="271"/>
      <c r="F340" s="271"/>
      <c r="G340" s="271"/>
      <c r="H340" s="271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</row>
    <row r="341" ht="15.75" customHeight="1">
      <c r="A341" s="5"/>
      <c r="B341" s="5"/>
      <c r="C341" s="271"/>
      <c r="D341" s="271"/>
      <c r="E341" s="271"/>
      <c r="F341" s="271"/>
      <c r="G341" s="271"/>
      <c r="H341" s="271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</row>
    <row r="342" ht="15.75" customHeight="1">
      <c r="A342" s="5"/>
      <c r="B342" s="5"/>
      <c r="C342" s="271"/>
      <c r="D342" s="271"/>
      <c r="E342" s="271"/>
      <c r="F342" s="271"/>
      <c r="G342" s="271"/>
      <c r="H342" s="271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</row>
    <row r="343" ht="15.75" customHeight="1">
      <c r="A343" s="5"/>
      <c r="B343" s="5"/>
      <c r="C343" s="271"/>
      <c r="D343" s="271"/>
      <c r="E343" s="271"/>
      <c r="F343" s="271"/>
      <c r="G343" s="271"/>
      <c r="H343" s="271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</row>
    <row r="344" ht="15.75" customHeight="1">
      <c r="A344" s="5"/>
      <c r="B344" s="5"/>
      <c r="C344" s="271"/>
      <c r="D344" s="271"/>
      <c r="E344" s="271"/>
      <c r="F344" s="271"/>
      <c r="G344" s="271"/>
      <c r="H344" s="271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</row>
    <row r="345" ht="15.75" customHeight="1">
      <c r="A345" s="5"/>
      <c r="B345" s="5"/>
      <c r="C345" s="271"/>
      <c r="D345" s="271"/>
      <c r="E345" s="271"/>
      <c r="F345" s="271"/>
      <c r="G345" s="271"/>
      <c r="H345" s="271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</row>
    <row r="346" ht="15.75" customHeight="1">
      <c r="A346" s="5"/>
      <c r="B346" s="5"/>
      <c r="C346" s="271"/>
      <c r="D346" s="271"/>
      <c r="E346" s="271"/>
      <c r="F346" s="271"/>
      <c r="G346" s="271"/>
      <c r="H346" s="271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</row>
    <row r="347" ht="15.75" customHeight="1">
      <c r="A347" s="5"/>
      <c r="B347" s="5"/>
      <c r="C347" s="271"/>
      <c r="D347" s="271"/>
      <c r="E347" s="271"/>
      <c r="F347" s="271"/>
      <c r="G347" s="271"/>
      <c r="H347" s="271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</row>
    <row r="348" ht="15.75" customHeight="1">
      <c r="A348" s="5"/>
      <c r="B348" s="5"/>
      <c r="C348" s="271"/>
      <c r="D348" s="271"/>
      <c r="E348" s="271"/>
      <c r="F348" s="271"/>
      <c r="G348" s="271"/>
      <c r="H348" s="271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</row>
    <row r="349" ht="15.75" customHeight="1">
      <c r="A349" s="5"/>
      <c r="B349" s="5"/>
      <c r="C349" s="271"/>
      <c r="D349" s="271"/>
      <c r="E349" s="271"/>
      <c r="F349" s="271"/>
      <c r="G349" s="271"/>
      <c r="H349" s="271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</row>
    <row r="350" ht="15.75" customHeight="1">
      <c r="A350" s="5"/>
      <c r="B350" s="5"/>
      <c r="C350" s="271"/>
      <c r="D350" s="271"/>
      <c r="E350" s="271"/>
      <c r="F350" s="271"/>
      <c r="G350" s="271"/>
      <c r="H350" s="271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</row>
    <row r="351" ht="15.75" customHeight="1">
      <c r="A351" s="5"/>
      <c r="B351" s="5"/>
      <c r="C351" s="271"/>
      <c r="D351" s="271"/>
      <c r="E351" s="271"/>
      <c r="F351" s="271"/>
      <c r="G351" s="271"/>
      <c r="H351" s="271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</row>
    <row r="352" ht="15.75" customHeight="1">
      <c r="A352" s="5"/>
      <c r="B352" s="5"/>
      <c r="C352" s="271"/>
      <c r="D352" s="271"/>
      <c r="E352" s="271"/>
      <c r="F352" s="271"/>
      <c r="G352" s="271"/>
      <c r="H352" s="271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</row>
    <row r="353" ht="15.75" customHeight="1">
      <c r="A353" s="5"/>
      <c r="B353" s="5"/>
      <c r="C353" s="271"/>
      <c r="D353" s="271"/>
      <c r="E353" s="271"/>
      <c r="F353" s="271"/>
      <c r="G353" s="271"/>
      <c r="H353" s="271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</row>
    <row r="354" ht="15.75" customHeight="1">
      <c r="A354" s="5"/>
      <c r="B354" s="5"/>
      <c r="C354" s="271"/>
      <c r="D354" s="271"/>
      <c r="E354" s="271"/>
      <c r="F354" s="271"/>
      <c r="G354" s="271"/>
      <c r="H354" s="271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</row>
    <row r="355" ht="15.75" customHeight="1">
      <c r="A355" s="5"/>
      <c r="B355" s="5"/>
      <c r="C355" s="271"/>
      <c r="D355" s="271"/>
      <c r="E355" s="271"/>
      <c r="F355" s="271"/>
      <c r="G355" s="271"/>
      <c r="H355" s="271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</row>
    <row r="356" ht="15.75" customHeight="1">
      <c r="A356" s="5"/>
      <c r="B356" s="5"/>
      <c r="C356" s="271"/>
      <c r="D356" s="271"/>
      <c r="E356" s="271"/>
      <c r="F356" s="271"/>
      <c r="G356" s="271"/>
      <c r="H356" s="271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</row>
    <row r="357" ht="15.75" customHeight="1">
      <c r="A357" s="5"/>
      <c r="B357" s="5"/>
      <c r="C357" s="271"/>
      <c r="D357" s="271"/>
      <c r="E357" s="271"/>
      <c r="F357" s="271"/>
      <c r="G357" s="271"/>
      <c r="H357" s="271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</row>
    <row r="358" ht="15.75" customHeight="1">
      <c r="A358" s="5"/>
      <c r="B358" s="5"/>
      <c r="C358" s="271"/>
      <c r="D358" s="271"/>
      <c r="E358" s="271"/>
      <c r="F358" s="271"/>
      <c r="G358" s="271"/>
      <c r="H358" s="271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</row>
    <row r="359" ht="15.75" customHeight="1">
      <c r="A359" s="5"/>
      <c r="B359" s="5"/>
      <c r="C359" s="271"/>
      <c r="D359" s="271"/>
      <c r="E359" s="271"/>
      <c r="F359" s="271"/>
      <c r="G359" s="271"/>
      <c r="H359" s="271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</row>
    <row r="360" ht="15.75" customHeight="1">
      <c r="A360" s="5"/>
      <c r="B360" s="5"/>
      <c r="C360" s="271"/>
      <c r="D360" s="271"/>
      <c r="E360" s="271"/>
      <c r="F360" s="271"/>
      <c r="G360" s="271"/>
      <c r="H360" s="271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</row>
    <row r="361" ht="15.75" customHeight="1">
      <c r="A361" s="5"/>
      <c r="B361" s="5"/>
      <c r="C361" s="271"/>
      <c r="D361" s="271"/>
      <c r="E361" s="271"/>
      <c r="F361" s="271"/>
      <c r="G361" s="271"/>
      <c r="H361" s="271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</row>
    <row r="362" ht="15.75" customHeight="1">
      <c r="A362" s="5"/>
      <c r="B362" s="5"/>
      <c r="C362" s="271"/>
      <c r="D362" s="271"/>
      <c r="E362" s="271"/>
      <c r="F362" s="271"/>
      <c r="G362" s="271"/>
      <c r="H362" s="271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</row>
    <row r="363" ht="15.75" customHeight="1">
      <c r="A363" s="5"/>
      <c r="B363" s="5"/>
      <c r="C363" s="271"/>
      <c r="D363" s="271"/>
      <c r="E363" s="271"/>
      <c r="F363" s="271"/>
      <c r="G363" s="271"/>
      <c r="H363" s="271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</row>
    <row r="364" ht="15.75" customHeight="1">
      <c r="A364" s="5"/>
      <c r="B364" s="5"/>
      <c r="C364" s="271"/>
      <c r="D364" s="271"/>
      <c r="E364" s="271"/>
      <c r="F364" s="271"/>
      <c r="G364" s="271"/>
      <c r="H364" s="271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</row>
    <row r="365" ht="15.75" customHeight="1">
      <c r="A365" s="5"/>
      <c r="B365" s="5"/>
      <c r="C365" s="271"/>
      <c r="D365" s="271"/>
      <c r="E365" s="271"/>
      <c r="F365" s="271"/>
      <c r="G365" s="271"/>
      <c r="H365" s="271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</row>
    <row r="366" ht="15.75" customHeight="1">
      <c r="A366" s="5"/>
      <c r="B366" s="5"/>
      <c r="C366" s="271"/>
      <c r="D366" s="271"/>
      <c r="E366" s="271"/>
      <c r="F366" s="271"/>
      <c r="G366" s="271"/>
      <c r="H366" s="271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</row>
    <row r="367" ht="15.75" customHeight="1">
      <c r="A367" s="5"/>
      <c r="B367" s="5"/>
      <c r="C367" s="271"/>
      <c r="D367" s="271"/>
      <c r="E367" s="271"/>
      <c r="F367" s="271"/>
      <c r="G367" s="271"/>
      <c r="H367" s="271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</row>
    <row r="368" ht="15.75" customHeight="1">
      <c r="A368" s="5"/>
      <c r="B368" s="5"/>
      <c r="C368" s="271"/>
      <c r="D368" s="271"/>
      <c r="E368" s="271"/>
      <c r="F368" s="271"/>
      <c r="G368" s="271"/>
      <c r="H368" s="271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</row>
    <row r="369" ht="15.75" customHeight="1">
      <c r="A369" s="5"/>
      <c r="B369" s="5"/>
      <c r="C369" s="271"/>
      <c r="D369" s="271"/>
      <c r="E369" s="271"/>
      <c r="F369" s="271"/>
      <c r="G369" s="271"/>
      <c r="H369" s="271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</row>
    <row r="370" ht="15.75" customHeight="1">
      <c r="A370" s="5"/>
      <c r="B370" s="5"/>
      <c r="C370" s="271"/>
      <c r="D370" s="271"/>
      <c r="E370" s="271"/>
      <c r="F370" s="271"/>
      <c r="G370" s="271"/>
      <c r="H370" s="271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</row>
    <row r="371" ht="15.75" customHeight="1">
      <c r="A371" s="5"/>
      <c r="B371" s="5"/>
      <c r="C371" s="271"/>
      <c r="D371" s="271"/>
      <c r="E371" s="271"/>
      <c r="F371" s="271"/>
      <c r="G371" s="271"/>
      <c r="H371" s="271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</row>
    <row r="372" ht="15.75" customHeight="1">
      <c r="A372" s="5"/>
      <c r="B372" s="5"/>
      <c r="C372" s="271"/>
      <c r="D372" s="271"/>
      <c r="E372" s="271"/>
      <c r="F372" s="271"/>
      <c r="G372" s="271"/>
      <c r="H372" s="271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</row>
    <row r="373" ht="15.75" customHeight="1">
      <c r="A373" s="5"/>
      <c r="B373" s="5"/>
      <c r="C373" s="271"/>
      <c r="D373" s="271"/>
      <c r="E373" s="271"/>
      <c r="F373" s="271"/>
      <c r="G373" s="271"/>
      <c r="H373" s="271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</row>
    <row r="374" ht="15.75" customHeight="1">
      <c r="A374" s="5"/>
      <c r="B374" s="5"/>
      <c r="C374" s="271"/>
      <c r="D374" s="271"/>
      <c r="E374" s="271"/>
      <c r="F374" s="271"/>
      <c r="G374" s="271"/>
      <c r="H374" s="271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</row>
    <row r="375" ht="15.75" customHeight="1">
      <c r="A375" s="5"/>
      <c r="B375" s="5"/>
      <c r="C375" s="271"/>
      <c r="D375" s="271"/>
      <c r="E375" s="271"/>
      <c r="F375" s="271"/>
      <c r="G375" s="271"/>
      <c r="H375" s="271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</row>
    <row r="376" ht="15.75" customHeight="1">
      <c r="A376" s="5"/>
      <c r="B376" s="5"/>
      <c r="C376" s="271"/>
      <c r="D376" s="271"/>
      <c r="E376" s="271"/>
      <c r="F376" s="271"/>
      <c r="G376" s="271"/>
      <c r="H376" s="271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</row>
    <row r="377" ht="15.75" customHeight="1">
      <c r="A377" s="5"/>
      <c r="B377" s="5"/>
      <c r="C377" s="271"/>
      <c r="D377" s="271"/>
      <c r="E377" s="271"/>
      <c r="F377" s="271"/>
      <c r="G377" s="271"/>
      <c r="H377" s="271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</row>
    <row r="378" ht="15.75" customHeight="1">
      <c r="A378" s="5"/>
      <c r="B378" s="5"/>
      <c r="C378" s="271"/>
      <c r="D378" s="271"/>
      <c r="E378" s="271"/>
      <c r="F378" s="271"/>
      <c r="G378" s="271"/>
      <c r="H378" s="271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</row>
    <row r="379" ht="15.75" customHeight="1">
      <c r="A379" s="5"/>
      <c r="B379" s="5"/>
      <c r="C379" s="271"/>
      <c r="D379" s="271"/>
      <c r="E379" s="271"/>
      <c r="F379" s="271"/>
      <c r="G379" s="271"/>
      <c r="H379" s="271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</row>
    <row r="380" ht="15.75" customHeight="1">
      <c r="A380" s="5"/>
      <c r="B380" s="5"/>
      <c r="C380" s="271"/>
      <c r="D380" s="271"/>
      <c r="E380" s="271"/>
      <c r="F380" s="271"/>
      <c r="G380" s="271"/>
      <c r="H380" s="271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</row>
    <row r="381" ht="15.75" customHeight="1">
      <c r="A381" s="5"/>
      <c r="B381" s="5"/>
      <c r="C381" s="271"/>
      <c r="D381" s="271"/>
      <c r="E381" s="271"/>
      <c r="F381" s="271"/>
      <c r="G381" s="271"/>
      <c r="H381" s="271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</row>
    <row r="382" ht="15.75" customHeight="1">
      <c r="A382" s="5"/>
      <c r="B382" s="5"/>
      <c r="C382" s="271"/>
      <c r="D382" s="271"/>
      <c r="E382" s="271"/>
      <c r="F382" s="271"/>
      <c r="G382" s="271"/>
      <c r="H382" s="271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</row>
    <row r="383" ht="15.75" customHeight="1">
      <c r="A383" s="5"/>
      <c r="B383" s="5"/>
      <c r="C383" s="271"/>
      <c r="D383" s="271"/>
      <c r="E383" s="271"/>
      <c r="F383" s="271"/>
      <c r="G383" s="271"/>
      <c r="H383" s="271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</row>
    <row r="384" ht="15.75" customHeight="1">
      <c r="A384" s="5"/>
      <c r="B384" s="5"/>
      <c r="C384" s="271"/>
      <c r="D384" s="271"/>
      <c r="E384" s="271"/>
      <c r="F384" s="271"/>
      <c r="G384" s="271"/>
      <c r="H384" s="271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</row>
    <row r="385" ht="15.75" customHeight="1">
      <c r="A385" s="5"/>
      <c r="B385" s="5"/>
      <c r="C385" s="271"/>
      <c r="D385" s="271"/>
      <c r="E385" s="271"/>
      <c r="F385" s="271"/>
      <c r="G385" s="271"/>
      <c r="H385" s="271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</row>
    <row r="386" ht="15.75" customHeight="1">
      <c r="A386" s="5"/>
      <c r="B386" s="5"/>
      <c r="C386" s="271"/>
      <c r="D386" s="271"/>
      <c r="E386" s="271"/>
      <c r="F386" s="271"/>
      <c r="G386" s="271"/>
      <c r="H386" s="271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</row>
    <row r="387" ht="15.75" customHeight="1">
      <c r="A387" s="5"/>
      <c r="B387" s="5"/>
      <c r="C387" s="271"/>
      <c r="D387" s="271"/>
      <c r="E387" s="271"/>
      <c r="F387" s="271"/>
      <c r="G387" s="271"/>
      <c r="H387" s="271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</row>
    <row r="388" ht="15.75" customHeight="1">
      <c r="A388" s="5"/>
      <c r="B388" s="5"/>
      <c r="C388" s="271"/>
      <c r="D388" s="271"/>
      <c r="E388" s="271"/>
      <c r="F388" s="271"/>
      <c r="G388" s="271"/>
      <c r="H388" s="271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</row>
    <row r="389" ht="15.75" customHeight="1">
      <c r="A389" s="5"/>
      <c r="B389" s="5"/>
      <c r="C389" s="271"/>
      <c r="D389" s="271"/>
      <c r="E389" s="271"/>
      <c r="F389" s="271"/>
      <c r="G389" s="271"/>
      <c r="H389" s="271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</row>
    <row r="390" ht="15.75" customHeight="1">
      <c r="A390" s="5"/>
      <c r="B390" s="5"/>
      <c r="C390" s="271"/>
      <c r="D390" s="271"/>
      <c r="E390" s="271"/>
      <c r="F390" s="271"/>
      <c r="G390" s="271"/>
      <c r="H390" s="271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</row>
    <row r="391" ht="15.75" customHeight="1">
      <c r="A391" s="5"/>
      <c r="B391" s="5"/>
      <c r="C391" s="271"/>
      <c r="D391" s="271"/>
      <c r="E391" s="271"/>
      <c r="F391" s="271"/>
      <c r="G391" s="271"/>
      <c r="H391" s="271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</row>
    <row r="392" ht="15.75" customHeight="1">
      <c r="A392" s="5"/>
      <c r="B392" s="5"/>
      <c r="C392" s="271"/>
      <c r="D392" s="271"/>
      <c r="E392" s="271"/>
      <c r="F392" s="271"/>
      <c r="G392" s="271"/>
      <c r="H392" s="271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</row>
    <row r="393" ht="15.75" customHeight="1">
      <c r="A393" s="5"/>
      <c r="B393" s="5"/>
      <c r="C393" s="271"/>
      <c r="D393" s="271"/>
      <c r="E393" s="271"/>
      <c r="F393" s="271"/>
      <c r="G393" s="271"/>
      <c r="H393" s="271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</row>
    <row r="394" ht="15.75" customHeight="1">
      <c r="A394" s="5"/>
      <c r="B394" s="5"/>
      <c r="C394" s="271"/>
      <c r="D394" s="271"/>
      <c r="E394" s="271"/>
      <c r="F394" s="271"/>
      <c r="G394" s="271"/>
      <c r="H394" s="271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</row>
    <row r="395" ht="15.75" customHeight="1">
      <c r="A395" s="5"/>
      <c r="B395" s="5"/>
      <c r="C395" s="271"/>
      <c r="D395" s="271"/>
      <c r="E395" s="271"/>
      <c r="F395" s="271"/>
      <c r="G395" s="271"/>
      <c r="H395" s="271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</row>
    <row r="396" ht="15.75" customHeight="1">
      <c r="A396" s="5"/>
      <c r="B396" s="5"/>
      <c r="C396" s="271"/>
      <c r="D396" s="271"/>
      <c r="E396" s="271"/>
      <c r="F396" s="271"/>
      <c r="G396" s="271"/>
      <c r="H396" s="271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</row>
    <row r="397" ht="15.75" customHeight="1">
      <c r="A397" s="5"/>
      <c r="B397" s="5"/>
      <c r="C397" s="271"/>
      <c r="D397" s="271"/>
      <c r="E397" s="271"/>
      <c r="F397" s="271"/>
      <c r="G397" s="271"/>
      <c r="H397" s="271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</row>
    <row r="398" ht="15.75" customHeight="1">
      <c r="A398" s="5"/>
      <c r="B398" s="5"/>
      <c r="C398" s="271"/>
      <c r="D398" s="271"/>
      <c r="E398" s="271"/>
      <c r="F398" s="271"/>
      <c r="G398" s="271"/>
      <c r="H398" s="271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</row>
    <row r="399" ht="15.75" customHeight="1">
      <c r="A399" s="5"/>
      <c r="B399" s="5"/>
      <c r="C399" s="271"/>
      <c r="D399" s="271"/>
      <c r="E399" s="271"/>
      <c r="F399" s="271"/>
      <c r="G399" s="271"/>
      <c r="H399" s="271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</row>
    <row r="400" ht="15.75" customHeight="1">
      <c r="A400" s="5"/>
      <c r="B400" s="5"/>
      <c r="C400" s="271"/>
      <c r="D400" s="271"/>
      <c r="E400" s="271"/>
      <c r="F400" s="271"/>
      <c r="G400" s="271"/>
      <c r="H400" s="271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</row>
    <row r="401" ht="15.75" customHeight="1">
      <c r="A401" s="5"/>
      <c r="B401" s="5"/>
      <c r="C401" s="271"/>
      <c r="D401" s="271"/>
      <c r="E401" s="271"/>
      <c r="F401" s="271"/>
      <c r="G401" s="271"/>
      <c r="H401" s="271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</row>
    <row r="402" ht="15.75" customHeight="1">
      <c r="A402" s="5"/>
      <c r="B402" s="5"/>
      <c r="C402" s="271"/>
      <c r="D402" s="271"/>
      <c r="E402" s="271"/>
      <c r="F402" s="271"/>
      <c r="G402" s="271"/>
      <c r="H402" s="271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</row>
    <row r="403" ht="15.75" customHeight="1">
      <c r="A403" s="5"/>
      <c r="B403" s="5"/>
      <c r="C403" s="271"/>
      <c r="D403" s="271"/>
      <c r="E403" s="271"/>
      <c r="F403" s="271"/>
      <c r="G403" s="271"/>
      <c r="H403" s="271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</row>
    <row r="404" ht="15.75" customHeight="1">
      <c r="A404" s="5"/>
      <c r="B404" s="5"/>
      <c r="C404" s="271"/>
      <c r="D404" s="271"/>
      <c r="E404" s="271"/>
      <c r="F404" s="271"/>
      <c r="G404" s="271"/>
      <c r="H404" s="271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</row>
    <row r="405" ht="15.75" customHeight="1">
      <c r="A405" s="5"/>
      <c r="B405" s="5"/>
      <c r="C405" s="271"/>
      <c r="D405" s="271"/>
      <c r="E405" s="271"/>
      <c r="F405" s="271"/>
      <c r="G405" s="271"/>
      <c r="H405" s="271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</row>
    <row r="406" ht="15.75" customHeight="1">
      <c r="A406" s="5"/>
      <c r="B406" s="5"/>
      <c r="C406" s="271"/>
      <c r="D406" s="271"/>
      <c r="E406" s="271"/>
      <c r="F406" s="271"/>
      <c r="G406" s="271"/>
      <c r="H406" s="271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</row>
    <row r="407" ht="15.75" customHeight="1">
      <c r="A407" s="5"/>
      <c r="B407" s="5"/>
      <c r="C407" s="271"/>
      <c r="D407" s="271"/>
      <c r="E407" s="271"/>
      <c r="F407" s="271"/>
      <c r="G407" s="271"/>
      <c r="H407" s="271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</row>
    <row r="408" ht="15.75" customHeight="1">
      <c r="A408" s="5"/>
      <c r="B408" s="5"/>
      <c r="C408" s="271"/>
      <c r="D408" s="271"/>
      <c r="E408" s="271"/>
      <c r="F408" s="271"/>
      <c r="G408" s="271"/>
      <c r="H408" s="271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</row>
    <row r="409" ht="15.75" customHeight="1">
      <c r="A409" s="5"/>
      <c r="B409" s="5"/>
      <c r="C409" s="271"/>
      <c r="D409" s="271"/>
      <c r="E409" s="271"/>
      <c r="F409" s="271"/>
      <c r="G409" s="271"/>
      <c r="H409" s="271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</row>
    <row r="410" ht="15.75" customHeight="1">
      <c r="A410" s="5"/>
      <c r="B410" s="5"/>
      <c r="C410" s="271"/>
      <c r="D410" s="271"/>
      <c r="E410" s="271"/>
      <c r="F410" s="271"/>
      <c r="G410" s="271"/>
      <c r="H410" s="271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</row>
    <row r="411" ht="15.75" customHeight="1">
      <c r="A411" s="5"/>
      <c r="B411" s="5"/>
      <c r="C411" s="271"/>
      <c r="D411" s="271"/>
      <c r="E411" s="271"/>
      <c r="F411" s="271"/>
      <c r="G411" s="271"/>
      <c r="H411" s="271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</row>
    <row r="412" ht="15.75" customHeight="1">
      <c r="A412" s="5"/>
      <c r="B412" s="5"/>
      <c r="C412" s="271"/>
      <c r="D412" s="271"/>
      <c r="E412" s="271"/>
      <c r="F412" s="271"/>
      <c r="G412" s="271"/>
      <c r="H412" s="271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</row>
    <row r="413" ht="15.75" customHeight="1">
      <c r="A413" s="5"/>
      <c r="B413" s="5"/>
      <c r="C413" s="271"/>
      <c r="D413" s="271"/>
      <c r="E413" s="271"/>
      <c r="F413" s="271"/>
      <c r="G413" s="271"/>
      <c r="H413" s="271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</row>
    <row r="414" ht="15.75" customHeight="1">
      <c r="A414" s="5"/>
      <c r="B414" s="5"/>
      <c r="C414" s="271"/>
      <c r="D414" s="271"/>
      <c r="E414" s="271"/>
      <c r="F414" s="271"/>
      <c r="G414" s="271"/>
      <c r="H414" s="271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</row>
    <row r="415" ht="15.75" customHeight="1">
      <c r="A415" s="5"/>
      <c r="B415" s="5"/>
      <c r="C415" s="271"/>
      <c r="D415" s="271"/>
      <c r="E415" s="271"/>
      <c r="F415" s="271"/>
      <c r="G415" s="271"/>
      <c r="H415" s="271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</row>
    <row r="416" ht="15.75" customHeight="1">
      <c r="A416" s="5"/>
      <c r="B416" s="5"/>
      <c r="C416" s="271"/>
      <c r="D416" s="271"/>
      <c r="E416" s="271"/>
      <c r="F416" s="271"/>
      <c r="G416" s="271"/>
      <c r="H416" s="271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</row>
    <row r="417" ht="15.75" customHeight="1">
      <c r="A417" s="5"/>
      <c r="B417" s="5"/>
      <c r="C417" s="271"/>
      <c r="D417" s="271"/>
      <c r="E417" s="271"/>
      <c r="F417" s="271"/>
      <c r="G417" s="271"/>
      <c r="H417" s="271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</row>
    <row r="418" ht="15.75" customHeight="1">
      <c r="A418" s="5"/>
      <c r="B418" s="5"/>
      <c r="C418" s="271"/>
      <c r="D418" s="271"/>
      <c r="E418" s="271"/>
      <c r="F418" s="271"/>
      <c r="G418" s="271"/>
      <c r="H418" s="271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</row>
    <row r="419" ht="15.75" customHeight="1">
      <c r="A419" s="5"/>
      <c r="B419" s="5"/>
      <c r="C419" s="271"/>
      <c r="D419" s="271"/>
      <c r="E419" s="271"/>
      <c r="F419" s="271"/>
      <c r="G419" s="271"/>
      <c r="H419" s="271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</row>
    <row r="420" ht="15.75" customHeight="1">
      <c r="A420" s="5"/>
      <c r="B420" s="5"/>
      <c r="C420" s="271"/>
      <c r="D420" s="271"/>
      <c r="E420" s="271"/>
      <c r="F420" s="271"/>
      <c r="G420" s="271"/>
      <c r="H420" s="271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</row>
    <row r="421" ht="15.75" customHeight="1">
      <c r="A421" s="5"/>
      <c r="B421" s="5"/>
      <c r="C421" s="271"/>
      <c r="D421" s="271"/>
      <c r="E421" s="271"/>
      <c r="F421" s="271"/>
      <c r="G421" s="271"/>
      <c r="H421" s="271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</row>
    <row r="422" ht="15.75" customHeight="1">
      <c r="A422" s="5"/>
      <c r="B422" s="5"/>
      <c r="C422" s="271"/>
      <c r="D422" s="271"/>
      <c r="E422" s="271"/>
      <c r="F422" s="271"/>
      <c r="G422" s="271"/>
      <c r="H422" s="271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</row>
    <row r="423" ht="15.75" customHeight="1">
      <c r="A423" s="5"/>
      <c r="B423" s="5"/>
      <c r="C423" s="271"/>
      <c r="D423" s="271"/>
      <c r="E423" s="271"/>
      <c r="F423" s="271"/>
      <c r="G423" s="271"/>
      <c r="H423" s="271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</row>
    <row r="424" ht="15.75" customHeight="1">
      <c r="A424" s="5"/>
      <c r="B424" s="5"/>
      <c r="C424" s="271"/>
      <c r="D424" s="271"/>
      <c r="E424" s="271"/>
      <c r="F424" s="271"/>
      <c r="G424" s="271"/>
      <c r="H424" s="271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</row>
    <row r="425" ht="15.75" customHeight="1">
      <c r="A425" s="5"/>
      <c r="B425" s="5"/>
      <c r="C425" s="271"/>
      <c r="D425" s="271"/>
      <c r="E425" s="271"/>
      <c r="F425" s="271"/>
      <c r="G425" s="271"/>
      <c r="H425" s="271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</row>
    <row r="426" ht="15.75" customHeight="1">
      <c r="A426" s="5"/>
      <c r="B426" s="5"/>
      <c r="C426" s="271"/>
      <c r="D426" s="271"/>
      <c r="E426" s="271"/>
      <c r="F426" s="271"/>
      <c r="G426" s="271"/>
      <c r="H426" s="271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</row>
    <row r="427" ht="15.75" customHeight="1">
      <c r="A427" s="5"/>
      <c r="B427" s="5"/>
      <c r="C427" s="271"/>
      <c r="D427" s="271"/>
      <c r="E427" s="271"/>
      <c r="F427" s="271"/>
      <c r="G427" s="271"/>
      <c r="H427" s="271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</row>
    <row r="428" ht="15.75" customHeight="1">
      <c r="A428" s="5"/>
      <c r="B428" s="5"/>
      <c r="C428" s="271"/>
      <c r="D428" s="271"/>
      <c r="E428" s="271"/>
      <c r="F428" s="271"/>
      <c r="G428" s="271"/>
      <c r="H428" s="271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</row>
    <row r="429" ht="15.75" customHeight="1">
      <c r="A429" s="5"/>
      <c r="B429" s="5"/>
      <c r="C429" s="271"/>
      <c r="D429" s="271"/>
      <c r="E429" s="271"/>
      <c r="F429" s="271"/>
      <c r="G429" s="271"/>
      <c r="H429" s="271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</row>
    <row r="430" ht="15.75" customHeight="1">
      <c r="A430" s="5"/>
      <c r="B430" s="5"/>
      <c r="C430" s="271"/>
      <c r="D430" s="271"/>
      <c r="E430" s="271"/>
      <c r="F430" s="271"/>
      <c r="G430" s="271"/>
      <c r="H430" s="271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</row>
    <row r="431" ht="15.75" customHeight="1">
      <c r="A431" s="5"/>
      <c r="B431" s="5"/>
      <c r="C431" s="271"/>
      <c r="D431" s="271"/>
      <c r="E431" s="271"/>
      <c r="F431" s="271"/>
      <c r="G431" s="271"/>
      <c r="H431" s="271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</row>
    <row r="432" ht="15.75" customHeight="1">
      <c r="A432" s="5"/>
      <c r="B432" s="5"/>
      <c r="C432" s="271"/>
      <c r="D432" s="271"/>
      <c r="E432" s="271"/>
      <c r="F432" s="271"/>
      <c r="G432" s="271"/>
      <c r="H432" s="271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</row>
    <row r="433" ht="15.75" customHeight="1">
      <c r="A433" s="5"/>
      <c r="B433" s="5"/>
      <c r="C433" s="271"/>
      <c r="D433" s="271"/>
      <c r="E433" s="271"/>
      <c r="F433" s="271"/>
      <c r="G433" s="271"/>
      <c r="H433" s="271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</row>
    <row r="434" ht="15.75" customHeight="1">
      <c r="A434" s="5"/>
      <c r="B434" s="5"/>
      <c r="C434" s="271"/>
      <c r="D434" s="271"/>
      <c r="E434" s="271"/>
      <c r="F434" s="271"/>
      <c r="G434" s="271"/>
      <c r="H434" s="271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</row>
    <row r="435" ht="15.75" customHeight="1">
      <c r="A435" s="5"/>
      <c r="B435" s="5"/>
      <c r="C435" s="271"/>
      <c r="D435" s="271"/>
      <c r="E435" s="271"/>
      <c r="F435" s="271"/>
      <c r="G435" s="271"/>
      <c r="H435" s="271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</row>
    <row r="436" ht="15.75" customHeight="1">
      <c r="A436" s="5"/>
      <c r="B436" s="5"/>
      <c r="C436" s="271"/>
      <c r="D436" s="271"/>
      <c r="E436" s="271"/>
      <c r="F436" s="271"/>
      <c r="G436" s="271"/>
      <c r="H436" s="271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</row>
    <row r="437" ht="15.75" customHeight="1">
      <c r="A437" s="5"/>
      <c r="B437" s="5"/>
      <c r="C437" s="271"/>
      <c r="D437" s="271"/>
      <c r="E437" s="271"/>
      <c r="F437" s="271"/>
      <c r="G437" s="271"/>
      <c r="H437" s="271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</row>
    <row r="438" ht="15.75" customHeight="1">
      <c r="A438" s="5"/>
      <c r="B438" s="5"/>
      <c r="C438" s="271"/>
      <c r="D438" s="271"/>
      <c r="E438" s="271"/>
      <c r="F438" s="271"/>
      <c r="G438" s="271"/>
      <c r="H438" s="271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</row>
    <row r="439" ht="15.75" customHeight="1">
      <c r="A439" s="5"/>
      <c r="B439" s="5"/>
      <c r="C439" s="271"/>
      <c r="D439" s="271"/>
      <c r="E439" s="271"/>
      <c r="F439" s="271"/>
      <c r="G439" s="271"/>
      <c r="H439" s="271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</row>
    <row r="440" ht="15.75" customHeight="1">
      <c r="A440" s="5"/>
      <c r="B440" s="5"/>
      <c r="C440" s="271"/>
      <c r="D440" s="271"/>
      <c r="E440" s="271"/>
      <c r="F440" s="271"/>
      <c r="G440" s="271"/>
      <c r="H440" s="271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</row>
    <row r="441" ht="15.75" customHeight="1">
      <c r="A441" s="5"/>
      <c r="B441" s="5"/>
      <c r="C441" s="271"/>
      <c r="D441" s="271"/>
      <c r="E441" s="271"/>
      <c r="F441" s="271"/>
      <c r="G441" s="271"/>
      <c r="H441" s="271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</row>
    <row r="442" ht="15.75" customHeight="1">
      <c r="A442" s="5"/>
      <c r="B442" s="5"/>
      <c r="C442" s="271"/>
      <c r="D442" s="271"/>
      <c r="E442" s="271"/>
      <c r="F442" s="271"/>
      <c r="G442" s="271"/>
      <c r="H442" s="271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</row>
    <row r="443" ht="15.75" customHeight="1">
      <c r="A443" s="5"/>
      <c r="B443" s="5"/>
      <c r="C443" s="271"/>
      <c r="D443" s="271"/>
      <c r="E443" s="271"/>
      <c r="F443" s="271"/>
      <c r="G443" s="271"/>
      <c r="H443" s="271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</row>
    <row r="444" ht="15.75" customHeight="1">
      <c r="A444" s="5"/>
      <c r="B444" s="5"/>
      <c r="C444" s="271"/>
      <c r="D444" s="271"/>
      <c r="E444" s="271"/>
      <c r="F444" s="271"/>
      <c r="G444" s="271"/>
      <c r="H444" s="271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</row>
    <row r="445" ht="15.75" customHeight="1">
      <c r="A445" s="5"/>
      <c r="B445" s="5"/>
      <c r="C445" s="271"/>
      <c r="D445" s="271"/>
      <c r="E445" s="271"/>
      <c r="F445" s="271"/>
      <c r="G445" s="271"/>
      <c r="H445" s="271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</row>
    <row r="446" ht="15.75" customHeight="1">
      <c r="A446" s="5"/>
      <c r="B446" s="5"/>
      <c r="C446" s="271"/>
      <c r="D446" s="271"/>
      <c r="E446" s="271"/>
      <c r="F446" s="271"/>
      <c r="G446" s="271"/>
      <c r="H446" s="271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</row>
    <row r="447" ht="15.75" customHeight="1">
      <c r="A447" s="5"/>
      <c r="B447" s="5"/>
      <c r="C447" s="271"/>
      <c r="D447" s="271"/>
      <c r="E447" s="271"/>
      <c r="F447" s="271"/>
      <c r="G447" s="271"/>
      <c r="H447" s="271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</row>
    <row r="448" ht="15.75" customHeight="1">
      <c r="A448" s="5"/>
      <c r="B448" s="5"/>
      <c r="C448" s="271"/>
      <c r="D448" s="271"/>
      <c r="E448" s="271"/>
      <c r="F448" s="271"/>
      <c r="G448" s="271"/>
      <c r="H448" s="271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</row>
    <row r="449" ht="15.75" customHeight="1">
      <c r="A449" s="5"/>
      <c r="B449" s="5"/>
      <c r="C449" s="271"/>
      <c r="D449" s="271"/>
      <c r="E449" s="271"/>
      <c r="F449" s="271"/>
      <c r="G449" s="271"/>
      <c r="H449" s="271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</row>
    <row r="450" ht="15.75" customHeight="1">
      <c r="A450" s="5"/>
      <c r="B450" s="5"/>
      <c r="C450" s="271"/>
      <c r="D450" s="271"/>
      <c r="E450" s="271"/>
      <c r="F450" s="271"/>
      <c r="G450" s="271"/>
      <c r="H450" s="271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</row>
    <row r="451" ht="15.75" customHeight="1">
      <c r="A451" s="5"/>
      <c r="B451" s="5"/>
      <c r="C451" s="271"/>
      <c r="D451" s="271"/>
      <c r="E451" s="271"/>
      <c r="F451" s="271"/>
      <c r="G451" s="271"/>
      <c r="H451" s="271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</row>
    <row r="452" ht="15.75" customHeight="1">
      <c r="A452" s="5"/>
      <c r="B452" s="5"/>
      <c r="C452" s="271"/>
      <c r="D452" s="271"/>
      <c r="E452" s="271"/>
      <c r="F452" s="271"/>
      <c r="G452" s="271"/>
      <c r="H452" s="271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</row>
    <row r="453" ht="15.75" customHeight="1">
      <c r="A453" s="5"/>
      <c r="B453" s="5"/>
      <c r="C453" s="271"/>
      <c r="D453" s="271"/>
      <c r="E453" s="271"/>
      <c r="F453" s="271"/>
      <c r="G453" s="271"/>
      <c r="H453" s="271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</row>
    <row r="454" ht="15.75" customHeight="1">
      <c r="A454" s="5"/>
      <c r="B454" s="5"/>
      <c r="C454" s="271"/>
      <c r="D454" s="271"/>
      <c r="E454" s="271"/>
      <c r="F454" s="271"/>
      <c r="G454" s="271"/>
      <c r="H454" s="271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</row>
    <row r="455" ht="15.75" customHeight="1">
      <c r="A455" s="5"/>
      <c r="B455" s="5"/>
      <c r="C455" s="271"/>
      <c r="D455" s="271"/>
      <c r="E455" s="271"/>
      <c r="F455" s="271"/>
      <c r="G455" s="271"/>
      <c r="H455" s="271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</row>
    <row r="456" ht="15.75" customHeight="1">
      <c r="A456" s="5"/>
      <c r="B456" s="5"/>
      <c r="C456" s="271"/>
      <c r="D456" s="271"/>
      <c r="E456" s="271"/>
      <c r="F456" s="271"/>
      <c r="G456" s="271"/>
      <c r="H456" s="271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</row>
    <row r="457" ht="15.75" customHeight="1">
      <c r="A457" s="5"/>
      <c r="B457" s="5"/>
      <c r="C457" s="271"/>
      <c r="D457" s="271"/>
      <c r="E457" s="271"/>
      <c r="F457" s="271"/>
      <c r="G457" s="271"/>
      <c r="H457" s="271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</row>
    <row r="458" ht="15.75" customHeight="1">
      <c r="A458" s="5"/>
      <c r="B458" s="5"/>
      <c r="C458" s="271"/>
      <c r="D458" s="271"/>
      <c r="E458" s="271"/>
      <c r="F458" s="271"/>
      <c r="G458" s="271"/>
      <c r="H458" s="271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</row>
    <row r="459" ht="15.75" customHeight="1">
      <c r="A459" s="5"/>
      <c r="B459" s="5"/>
      <c r="C459" s="271"/>
      <c r="D459" s="271"/>
      <c r="E459" s="271"/>
      <c r="F459" s="271"/>
      <c r="G459" s="271"/>
      <c r="H459" s="271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</row>
    <row r="460" ht="15.75" customHeight="1">
      <c r="A460" s="5"/>
      <c r="B460" s="5"/>
      <c r="C460" s="271"/>
      <c r="D460" s="271"/>
      <c r="E460" s="271"/>
      <c r="F460" s="271"/>
      <c r="G460" s="271"/>
      <c r="H460" s="271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</row>
    <row r="461" ht="15.75" customHeight="1">
      <c r="A461" s="5"/>
      <c r="B461" s="5"/>
      <c r="C461" s="271"/>
      <c r="D461" s="271"/>
      <c r="E461" s="271"/>
      <c r="F461" s="271"/>
      <c r="G461" s="271"/>
      <c r="H461" s="271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</row>
    <row r="462" ht="15.75" customHeight="1">
      <c r="A462" s="5"/>
      <c r="B462" s="5"/>
      <c r="C462" s="271"/>
      <c r="D462" s="271"/>
      <c r="E462" s="271"/>
      <c r="F462" s="271"/>
      <c r="G462" s="271"/>
      <c r="H462" s="271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</row>
    <row r="463" ht="15.75" customHeight="1">
      <c r="A463" s="5"/>
      <c r="B463" s="5"/>
      <c r="C463" s="271"/>
      <c r="D463" s="271"/>
      <c r="E463" s="271"/>
      <c r="F463" s="271"/>
      <c r="G463" s="271"/>
      <c r="H463" s="271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</row>
    <row r="464" ht="15.75" customHeight="1">
      <c r="A464" s="5"/>
      <c r="B464" s="5"/>
      <c r="C464" s="271"/>
      <c r="D464" s="271"/>
      <c r="E464" s="271"/>
      <c r="F464" s="271"/>
      <c r="G464" s="271"/>
      <c r="H464" s="271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</row>
    <row r="465" ht="15.75" customHeight="1">
      <c r="A465" s="5"/>
      <c r="B465" s="5"/>
      <c r="C465" s="271"/>
      <c r="D465" s="271"/>
      <c r="E465" s="271"/>
      <c r="F465" s="271"/>
      <c r="G465" s="271"/>
      <c r="H465" s="271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</row>
    <row r="466" ht="15.75" customHeight="1">
      <c r="A466" s="5"/>
      <c r="B466" s="5"/>
      <c r="C466" s="271"/>
      <c r="D466" s="271"/>
      <c r="E466" s="271"/>
      <c r="F466" s="271"/>
      <c r="G466" s="271"/>
      <c r="H466" s="271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</row>
    <row r="467" ht="15.75" customHeight="1">
      <c r="A467" s="5"/>
      <c r="B467" s="5"/>
      <c r="C467" s="271"/>
      <c r="D467" s="271"/>
      <c r="E467" s="271"/>
      <c r="F467" s="271"/>
      <c r="G467" s="271"/>
      <c r="H467" s="271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</row>
    <row r="468" ht="15.75" customHeight="1">
      <c r="A468" s="5"/>
      <c r="B468" s="5"/>
      <c r="C468" s="271"/>
      <c r="D468" s="271"/>
      <c r="E468" s="271"/>
      <c r="F468" s="271"/>
      <c r="G468" s="271"/>
      <c r="H468" s="271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</row>
    <row r="469" ht="15.75" customHeight="1">
      <c r="A469" s="5"/>
      <c r="B469" s="5"/>
      <c r="C469" s="271"/>
      <c r="D469" s="271"/>
      <c r="E469" s="271"/>
      <c r="F469" s="271"/>
      <c r="G469" s="271"/>
      <c r="H469" s="271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</row>
    <row r="470" ht="15.75" customHeight="1">
      <c r="A470" s="5"/>
      <c r="B470" s="5"/>
      <c r="C470" s="271"/>
      <c r="D470" s="271"/>
      <c r="E470" s="271"/>
      <c r="F470" s="271"/>
      <c r="G470" s="271"/>
      <c r="H470" s="271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</row>
    <row r="471" ht="15.75" customHeight="1">
      <c r="A471" s="5"/>
      <c r="B471" s="5"/>
      <c r="C471" s="271"/>
      <c r="D471" s="271"/>
      <c r="E471" s="271"/>
      <c r="F471" s="271"/>
      <c r="G471" s="271"/>
      <c r="H471" s="271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</row>
    <row r="472" ht="15.75" customHeight="1">
      <c r="A472" s="5"/>
      <c r="B472" s="5"/>
      <c r="C472" s="271"/>
      <c r="D472" s="271"/>
      <c r="E472" s="271"/>
      <c r="F472" s="271"/>
      <c r="G472" s="271"/>
      <c r="H472" s="271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</row>
    <row r="473" ht="15.75" customHeight="1">
      <c r="A473" s="5"/>
      <c r="B473" s="5"/>
      <c r="C473" s="271"/>
      <c r="D473" s="271"/>
      <c r="E473" s="271"/>
      <c r="F473" s="271"/>
      <c r="G473" s="271"/>
      <c r="H473" s="271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</row>
    <row r="474" ht="15.75" customHeight="1">
      <c r="A474" s="5"/>
      <c r="B474" s="5"/>
      <c r="C474" s="271"/>
      <c r="D474" s="271"/>
      <c r="E474" s="271"/>
      <c r="F474" s="271"/>
      <c r="G474" s="271"/>
      <c r="H474" s="271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</row>
    <row r="475" ht="15.75" customHeight="1">
      <c r="A475" s="5"/>
      <c r="B475" s="5"/>
      <c r="C475" s="271"/>
      <c r="D475" s="271"/>
      <c r="E475" s="271"/>
      <c r="F475" s="271"/>
      <c r="G475" s="271"/>
      <c r="H475" s="271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</row>
    <row r="476" ht="15.75" customHeight="1">
      <c r="A476" s="5"/>
      <c r="B476" s="5"/>
      <c r="C476" s="271"/>
      <c r="D476" s="271"/>
      <c r="E476" s="271"/>
      <c r="F476" s="271"/>
      <c r="G476" s="271"/>
      <c r="H476" s="271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</row>
    <row r="477" ht="15.75" customHeight="1">
      <c r="A477" s="5"/>
      <c r="B477" s="5"/>
      <c r="C477" s="271"/>
      <c r="D477" s="271"/>
      <c r="E477" s="271"/>
      <c r="F477" s="271"/>
      <c r="G477" s="271"/>
      <c r="H477" s="271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</row>
    <row r="478" ht="15.75" customHeight="1">
      <c r="A478" s="5"/>
      <c r="B478" s="5"/>
      <c r="C478" s="271"/>
      <c r="D478" s="271"/>
      <c r="E478" s="271"/>
      <c r="F478" s="271"/>
      <c r="G478" s="271"/>
      <c r="H478" s="271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</row>
    <row r="479" ht="15.75" customHeight="1">
      <c r="A479" s="5"/>
      <c r="B479" s="5"/>
      <c r="C479" s="271"/>
      <c r="D479" s="271"/>
      <c r="E479" s="271"/>
      <c r="F479" s="271"/>
      <c r="G479" s="271"/>
      <c r="H479" s="271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</row>
    <row r="480" ht="15.75" customHeight="1">
      <c r="A480" s="5"/>
      <c r="B480" s="5"/>
      <c r="C480" s="271"/>
      <c r="D480" s="271"/>
      <c r="E480" s="271"/>
      <c r="F480" s="271"/>
      <c r="G480" s="271"/>
      <c r="H480" s="271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</row>
    <row r="481" ht="15.75" customHeight="1">
      <c r="A481" s="5"/>
      <c r="B481" s="5"/>
      <c r="C481" s="271"/>
      <c r="D481" s="271"/>
      <c r="E481" s="271"/>
      <c r="F481" s="271"/>
      <c r="G481" s="271"/>
      <c r="H481" s="271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</row>
    <row r="482" ht="15.75" customHeight="1">
      <c r="A482" s="5"/>
      <c r="B482" s="5"/>
      <c r="C482" s="271"/>
      <c r="D482" s="271"/>
      <c r="E482" s="271"/>
      <c r="F482" s="271"/>
      <c r="G482" s="271"/>
      <c r="H482" s="271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</row>
    <row r="483" ht="15.75" customHeight="1">
      <c r="A483" s="5"/>
      <c r="B483" s="5"/>
      <c r="C483" s="271"/>
      <c r="D483" s="271"/>
      <c r="E483" s="271"/>
      <c r="F483" s="271"/>
      <c r="G483" s="271"/>
      <c r="H483" s="271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</row>
    <row r="484" ht="15.75" customHeight="1">
      <c r="A484" s="5"/>
      <c r="B484" s="5"/>
      <c r="C484" s="271"/>
      <c r="D484" s="271"/>
      <c r="E484" s="271"/>
      <c r="F484" s="271"/>
      <c r="G484" s="271"/>
      <c r="H484" s="271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</row>
    <row r="485" ht="15.75" customHeight="1">
      <c r="A485" s="5"/>
      <c r="B485" s="5"/>
      <c r="C485" s="271"/>
      <c r="D485" s="271"/>
      <c r="E485" s="271"/>
      <c r="F485" s="271"/>
      <c r="G485" s="271"/>
      <c r="H485" s="271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</row>
    <row r="486" ht="15.75" customHeight="1">
      <c r="A486" s="5"/>
      <c r="B486" s="5"/>
      <c r="C486" s="271"/>
      <c r="D486" s="271"/>
      <c r="E486" s="271"/>
      <c r="F486" s="271"/>
      <c r="G486" s="271"/>
      <c r="H486" s="271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</row>
    <row r="487" ht="15.75" customHeight="1">
      <c r="A487" s="5"/>
      <c r="B487" s="5"/>
      <c r="C487" s="271"/>
      <c r="D487" s="271"/>
      <c r="E487" s="271"/>
      <c r="F487" s="271"/>
      <c r="G487" s="271"/>
      <c r="H487" s="271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</row>
    <row r="488" ht="15.75" customHeight="1">
      <c r="A488" s="5"/>
      <c r="B488" s="5"/>
      <c r="C488" s="271"/>
      <c r="D488" s="271"/>
      <c r="E488" s="271"/>
      <c r="F488" s="271"/>
      <c r="G488" s="271"/>
      <c r="H488" s="271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</row>
    <row r="489" ht="15.75" customHeight="1">
      <c r="A489" s="5"/>
      <c r="B489" s="5"/>
      <c r="C489" s="271"/>
      <c r="D489" s="271"/>
      <c r="E489" s="271"/>
      <c r="F489" s="271"/>
      <c r="G489" s="271"/>
      <c r="H489" s="271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</row>
    <row r="490" ht="15.75" customHeight="1">
      <c r="A490" s="5"/>
      <c r="B490" s="5"/>
      <c r="C490" s="271"/>
      <c r="D490" s="271"/>
      <c r="E490" s="271"/>
      <c r="F490" s="271"/>
      <c r="G490" s="271"/>
      <c r="H490" s="271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</row>
    <row r="491" ht="15.75" customHeight="1">
      <c r="A491" s="5"/>
      <c r="B491" s="5"/>
      <c r="C491" s="271"/>
      <c r="D491" s="271"/>
      <c r="E491" s="271"/>
      <c r="F491" s="271"/>
      <c r="G491" s="271"/>
      <c r="H491" s="271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</row>
    <row r="492" ht="15.75" customHeight="1">
      <c r="A492" s="5"/>
      <c r="B492" s="5"/>
      <c r="C492" s="271"/>
      <c r="D492" s="271"/>
      <c r="E492" s="271"/>
      <c r="F492" s="271"/>
      <c r="G492" s="271"/>
      <c r="H492" s="271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</row>
    <row r="493" ht="15.75" customHeight="1">
      <c r="A493" s="5"/>
      <c r="B493" s="5"/>
      <c r="C493" s="271"/>
      <c r="D493" s="271"/>
      <c r="E493" s="271"/>
      <c r="F493" s="271"/>
      <c r="G493" s="271"/>
      <c r="H493" s="271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</row>
    <row r="494" ht="15.75" customHeight="1">
      <c r="A494" s="5"/>
      <c r="B494" s="5"/>
      <c r="C494" s="271"/>
      <c r="D494" s="271"/>
      <c r="E494" s="271"/>
      <c r="F494" s="271"/>
      <c r="G494" s="271"/>
      <c r="H494" s="271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</row>
    <row r="495" ht="15.75" customHeight="1">
      <c r="A495" s="5"/>
      <c r="B495" s="5"/>
      <c r="C495" s="271"/>
      <c r="D495" s="271"/>
      <c r="E495" s="271"/>
      <c r="F495" s="271"/>
      <c r="G495" s="271"/>
      <c r="H495" s="271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</row>
    <row r="496" ht="15.75" customHeight="1">
      <c r="A496" s="5"/>
      <c r="B496" s="5"/>
      <c r="C496" s="271"/>
      <c r="D496" s="271"/>
      <c r="E496" s="271"/>
      <c r="F496" s="271"/>
      <c r="G496" s="271"/>
      <c r="H496" s="271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</row>
    <row r="497" ht="15.75" customHeight="1">
      <c r="A497" s="5"/>
      <c r="B497" s="5"/>
      <c r="C497" s="271"/>
      <c r="D497" s="271"/>
      <c r="E497" s="271"/>
      <c r="F497" s="271"/>
      <c r="G497" s="271"/>
      <c r="H497" s="271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</row>
    <row r="498" ht="15.75" customHeight="1">
      <c r="A498" s="5"/>
      <c r="B498" s="5"/>
      <c r="C498" s="271"/>
      <c r="D498" s="271"/>
      <c r="E498" s="271"/>
      <c r="F498" s="271"/>
      <c r="G498" s="271"/>
      <c r="H498" s="271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</row>
    <row r="499" ht="15.75" customHeight="1">
      <c r="A499" s="5"/>
      <c r="B499" s="5"/>
      <c r="C499" s="271"/>
      <c r="D499" s="271"/>
      <c r="E499" s="271"/>
      <c r="F499" s="271"/>
      <c r="G499" s="271"/>
      <c r="H499" s="271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</row>
    <row r="500" ht="15.75" customHeight="1">
      <c r="A500" s="5"/>
      <c r="B500" s="5"/>
      <c r="C500" s="271"/>
      <c r="D500" s="271"/>
      <c r="E500" s="271"/>
      <c r="F500" s="271"/>
      <c r="G500" s="271"/>
      <c r="H500" s="271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</row>
    <row r="501" ht="15.75" customHeight="1">
      <c r="A501" s="5"/>
      <c r="B501" s="5"/>
      <c r="C501" s="271"/>
      <c r="D501" s="271"/>
      <c r="E501" s="271"/>
      <c r="F501" s="271"/>
      <c r="G501" s="271"/>
      <c r="H501" s="271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</row>
    <row r="502" ht="15.75" customHeight="1">
      <c r="A502" s="5"/>
      <c r="B502" s="5"/>
      <c r="C502" s="271"/>
      <c r="D502" s="271"/>
      <c r="E502" s="271"/>
      <c r="F502" s="271"/>
      <c r="G502" s="271"/>
      <c r="H502" s="271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</row>
    <row r="503" ht="15.75" customHeight="1">
      <c r="A503" s="5"/>
      <c r="B503" s="5"/>
      <c r="C503" s="271"/>
      <c r="D503" s="271"/>
      <c r="E503" s="271"/>
      <c r="F503" s="271"/>
      <c r="G503" s="271"/>
      <c r="H503" s="271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</row>
    <row r="504" ht="15.75" customHeight="1">
      <c r="A504" s="5"/>
      <c r="B504" s="5"/>
      <c r="C504" s="271"/>
      <c r="D504" s="271"/>
      <c r="E504" s="271"/>
      <c r="F504" s="271"/>
      <c r="G504" s="271"/>
      <c r="H504" s="271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</row>
    <row r="505" ht="15.75" customHeight="1">
      <c r="A505" s="5"/>
      <c r="B505" s="5"/>
      <c r="C505" s="271"/>
      <c r="D505" s="271"/>
      <c r="E505" s="271"/>
      <c r="F505" s="271"/>
      <c r="G505" s="271"/>
      <c r="H505" s="271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</row>
    <row r="506" ht="15.75" customHeight="1">
      <c r="A506" s="5"/>
      <c r="B506" s="5"/>
      <c r="C506" s="271"/>
      <c r="D506" s="271"/>
      <c r="E506" s="271"/>
      <c r="F506" s="271"/>
      <c r="G506" s="271"/>
      <c r="H506" s="271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</row>
    <row r="507" ht="15.75" customHeight="1">
      <c r="A507" s="5"/>
      <c r="B507" s="5"/>
      <c r="C507" s="271"/>
      <c r="D507" s="271"/>
      <c r="E507" s="271"/>
      <c r="F507" s="271"/>
      <c r="G507" s="271"/>
      <c r="H507" s="271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</row>
    <row r="508" ht="15.75" customHeight="1">
      <c r="A508" s="5"/>
      <c r="B508" s="5"/>
      <c r="C508" s="271"/>
      <c r="D508" s="271"/>
      <c r="E508" s="271"/>
      <c r="F508" s="271"/>
      <c r="G508" s="271"/>
      <c r="H508" s="271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</row>
    <row r="509" ht="15.75" customHeight="1">
      <c r="A509" s="5"/>
      <c r="B509" s="5"/>
      <c r="C509" s="271"/>
      <c r="D509" s="271"/>
      <c r="E509" s="271"/>
      <c r="F509" s="271"/>
      <c r="G509" s="271"/>
      <c r="H509" s="271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</row>
    <row r="510" ht="15.75" customHeight="1">
      <c r="A510" s="5"/>
      <c r="B510" s="5"/>
      <c r="C510" s="271"/>
      <c r="D510" s="271"/>
      <c r="E510" s="271"/>
      <c r="F510" s="271"/>
      <c r="G510" s="271"/>
      <c r="H510" s="271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</row>
    <row r="511" ht="15.75" customHeight="1">
      <c r="A511" s="5"/>
      <c r="B511" s="5"/>
      <c r="C511" s="271"/>
      <c r="D511" s="271"/>
      <c r="E511" s="271"/>
      <c r="F511" s="271"/>
      <c r="G511" s="271"/>
      <c r="H511" s="271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</row>
    <row r="512" ht="15.75" customHeight="1">
      <c r="A512" s="5"/>
      <c r="B512" s="5"/>
      <c r="C512" s="271"/>
      <c r="D512" s="271"/>
      <c r="E512" s="271"/>
      <c r="F512" s="271"/>
      <c r="G512" s="271"/>
      <c r="H512" s="271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</row>
    <row r="513" ht="15.75" customHeight="1">
      <c r="A513" s="5"/>
      <c r="B513" s="5"/>
      <c r="C513" s="271"/>
      <c r="D513" s="271"/>
      <c r="E513" s="271"/>
      <c r="F513" s="271"/>
      <c r="G513" s="271"/>
      <c r="H513" s="271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</row>
    <row r="514" ht="15.75" customHeight="1">
      <c r="A514" s="5"/>
      <c r="B514" s="5"/>
      <c r="C514" s="271"/>
      <c r="D514" s="271"/>
      <c r="E514" s="271"/>
      <c r="F514" s="271"/>
      <c r="G514" s="271"/>
      <c r="H514" s="271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</row>
    <row r="515" ht="15.75" customHeight="1">
      <c r="A515" s="5"/>
      <c r="B515" s="5"/>
      <c r="C515" s="271"/>
      <c r="D515" s="271"/>
      <c r="E515" s="271"/>
      <c r="F515" s="271"/>
      <c r="G515" s="271"/>
      <c r="H515" s="271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</row>
    <row r="516" ht="15.75" customHeight="1">
      <c r="A516" s="5"/>
      <c r="B516" s="5"/>
      <c r="C516" s="271"/>
      <c r="D516" s="271"/>
      <c r="E516" s="271"/>
      <c r="F516" s="271"/>
      <c r="G516" s="271"/>
      <c r="H516" s="271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</row>
    <row r="517" ht="15.75" customHeight="1">
      <c r="A517" s="5"/>
      <c r="B517" s="5"/>
      <c r="C517" s="271"/>
      <c r="D517" s="271"/>
      <c r="E517" s="271"/>
      <c r="F517" s="271"/>
      <c r="G517" s="271"/>
      <c r="H517" s="271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</row>
    <row r="518" ht="15.75" customHeight="1">
      <c r="A518" s="5"/>
      <c r="B518" s="5"/>
      <c r="C518" s="271"/>
      <c r="D518" s="271"/>
      <c r="E518" s="271"/>
      <c r="F518" s="271"/>
      <c r="G518" s="271"/>
      <c r="H518" s="271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</row>
    <row r="519" ht="15.75" customHeight="1">
      <c r="A519" s="5"/>
      <c r="B519" s="5"/>
      <c r="C519" s="271"/>
      <c r="D519" s="271"/>
      <c r="E519" s="271"/>
      <c r="F519" s="271"/>
      <c r="G519" s="271"/>
      <c r="H519" s="271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</row>
    <row r="520" ht="15.75" customHeight="1">
      <c r="A520" s="5"/>
      <c r="B520" s="5"/>
      <c r="C520" s="271"/>
      <c r="D520" s="271"/>
      <c r="E520" s="271"/>
      <c r="F520" s="271"/>
      <c r="G520" s="271"/>
      <c r="H520" s="271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</row>
    <row r="521" ht="15.75" customHeight="1">
      <c r="A521" s="5"/>
      <c r="B521" s="5"/>
      <c r="C521" s="271"/>
      <c r="D521" s="271"/>
      <c r="E521" s="271"/>
      <c r="F521" s="271"/>
      <c r="G521" s="271"/>
      <c r="H521" s="271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</row>
    <row r="522" ht="15.75" customHeight="1">
      <c r="A522" s="5"/>
      <c r="B522" s="5"/>
      <c r="C522" s="271"/>
      <c r="D522" s="271"/>
      <c r="E522" s="271"/>
      <c r="F522" s="271"/>
      <c r="G522" s="271"/>
      <c r="H522" s="271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</row>
    <row r="523" ht="15.75" customHeight="1">
      <c r="A523" s="5"/>
      <c r="B523" s="5"/>
      <c r="C523" s="271"/>
      <c r="D523" s="271"/>
      <c r="E523" s="271"/>
      <c r="F523" s="271"/>
      <c r="G523" s="271"/>
      <c r="H523" s="271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</row>
    <row r="524" ht="15.75" customHeight="1">
      <c r="A524" s="5"/>
      <c r="B524" s="5"/>
      <c r="C524" s="271"/>
      <c r="D524" s="271"/>
      <c r="E524" s="271"/>
      <c r="F524" s="271"/>
      <c r="G524" s="271"/>
      <c r="H524" s="271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</row>
    <row r="525" ht="15.75" customHeight="1">
      <c r="A525" s="5"/>
      <c r="B525" s="5"/>
      <c r="C525" s="271"/>
      <c r="D525" s="271"/>
      <c r="E525" s="271"/>
      <c r="F525" s="271"/>
      <c r="G525" s="271"/>
      <c r="H525" s="271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</row>
    <row r="526" ht="15.75" customHeight="1">
      <c r="A526" s="5"/>
      <c r="B526" s="5"/>
      <c r="C526" s="271"/>
      <c r="D526" s="271"/>
      <c r="E526" s="271"/>
      <c r="F526" s="271"/>
      <c r="G526" s="271"/>
      <c r="H526" s="271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</row>
    <row r="527" ht="15.75" customHeight="1">
      <c r="A527" s="5"/>
      <c r="B527" s="5"/>
      <c r="C527" s="271"/>
      <c r="D527" s="271"/>
      <c r="E527" s="271"/>
      <c r="F527" s="271"/>
      <c r="G527" s="271"/>
      <c r="H527" s="271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</row>
    <row r="528" ht="15.75" customHeight="1">
      <c r="A528" s="5"/>
      <c r="B528" s="5"/>
      <c r="C528" s="271"/>
      <c r="D528" s="271"/>
      <c r="E528" s="271"/>
      <c r="F528" s="271"/>
      <c r="G528" s="271"/>
      <c r="H528" s="271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</row>
    <row r="529" ht="15.75" customHeight="1">
      <c r="A529" s="5"/>
      <c r="B529" s="5"/>
      <c r="C529" s="271"/>
      <c r="D529" s="271"/>
      <c r="E529" s="271"/>
      <c r="F529" s="271"/>
      <c r="G529" s="271"/>
      <c r="H529" s="271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</row>
    <row r="530" ht="15.75" customHeight="1">
      <c r="A530" s="5"/>
      <c r="B530" s="5"/>
      <c r="C530" s="271"/>
      <c r="D530" s="271"/>
      <c r="E530" s="271"/>
      <c r="F530" s="271"/>
      <c r="G530" s="271"/>
      <c r="H530" s="271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</row>
    <row r="531" ht="15.75" customHeight="1">
      <c r="A531" s="5"/>
      <c r="B531" s="5"/>
      <c r="C531" s="271"/>
      <c r="D531" s="271"/>
      <c r="E531" s="271"/>
      <c r="F531" s="271"/>
      <c r="G531" s="271"/>
      <c r="H531" s="271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</row>
    <row r="532" ht="15.75" customHeight="1">
      <c r="A532" s="5"/>
      <c r="B532" s="5"/>
      <c r="C532" s="271"/>
      <c r="D532" s="271"/>
      <c r="E532" s="271"/>
      <c r="F532" s="271"/>
      <c r="G532" s="271"/>
      <c r="H532" s="271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</row>
    <row r="533" ht="15.75" customHeight="1">
      <c r="A533" s="5"/>
      <c r="B533" s="5"/>
      <c r="C533" s="271"/>
      <c r="D533" s="271"/>
      <c r="E533" s="271"/>
      <c r="F533" s="271"/>
      <c r="G533" s="271"/>
      <c r="H533" s="271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</row>
    <row r="534" ht="15.75" customHeight="1">
      <c r="A534" s="5"/>
      <c r="B534" s="5"/>
      <c r="C534" s="271"/>
      <c r="D534" s="271"/>
      <c r="E534" s="271"/>
      <c r="F534" s="271"/>
      <c r="G534" s="271"/>
      <c r="H534" s="271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</row>
    <row r="535" ht="15.75" customHeight="1">
      <c r="A535" s="5"/>
      <c r="B535" s="5"/>
      <c r="C535" s="271"/>
      <c r="D535" s="271"/>
      <c r="E535" s="271"/>
      <c r="F535" s="271"/>
      <c r="G535" s="271"/>
      <c r="H535" s="271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</row>
    <row r="536" ht="15.75" customHeight="1">
      <c r="A536" s="5"/>
      <c r="B536" s="5"/>
      <c r="C536" s="271"/>
      <c r="D536" s="271"/>
      <c r="E536" s="271"/>
      <c r="F536" s="271"/>
      <c r="G536" s="271"/>
      <c r="H536" s="271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</row>
    <row r="537" ht="15.75" customHeight="1">
      <c r="A537" s="5"/>
      <c r="B537" s="5"/>
      <c r="C537" s="271"/>
      <c r="D537" s="271"/>
      <c r="E537" s="271"/>
      <c r="F537" s="271"/>
      <c r="G537" s="271"/>
      <c r="H537" s="271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</row>
    <row r="538" ht="15.75" customHeight="1">
      <c r="A538" s="5"/>
      <c r="B538" s="5"/>
      <c r="C538" s="271"/>
      <c r="D538" s="271"/>
      <c r="E538" s="271"/>
      <c r="F538" s="271"/>
      <c r="G538" s="271"/>
      <c r="H538" s="271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</row>
    <row r="539" ht="15.75" customHeight="1">
      <c r="A539" s="5"/>
      <c r="B539" s="5"/>
      <c r="C539" s="271"/>
      <c r="D539" s="271"/>
      <c r="E539" s="271"/>
      <c r="F539" s="271"/>
      <c r="G539" s="271"/>
      <c r="H539" s="271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</row>
    <row r="540" ht="15.75" customHeight="1">
      <c r="A540" s="5"/>
      <c r="B540" s="5"/>
      <c r="C540" s="271"/>
      <c r="D540" s="271"/>
      <c r="E540" s="271"/>
      <c r="F540" s="271"/>
      <c r="G540" s="271"/>
      <c r="H540" s="271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</row>
    <row r="541" ht="15.75" customHeight="1">
      <c r="A541" s="5"/>
      <c r="B541" s="5"/>
      <c r="C541" s="271"/>
      <c r="D541" s="271"/>
      <c r="E541" s="271"/>
      <c r="F541" s="271"/>
      <c r="G541" s="271"/>
      <c r="H541" s="271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</row>
    <row r="542" ht="15.75" customHeight="1">
      <c r="A542" s="5"/>
      <c r="B542" s="5"/>
      <c r="C542" s="271"/>
      <c r="D542" s="271"/>
      <c r="E542" s="271"/>
      <c r="F542" s="271"/>
      <c r="G542" s="271"/>
      <c r="H542" s="271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</row>
    <row r="543" ht="15.75" customHeight="1">
      <c r="A543" s="5"/>
      <c r="B543" s="5"/>
      <c r="C543" s="271"/>
      <c r="D543" s="271"/>
      <c r="E543" s="271"/>
      <c r="F543" s="271"/>
      <c r="G543" s="271"/>
      <c r="H543" s="271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</row>
    <row r="544" ht="15.75" customHeight="1">
      <c r="A544" s="5"/>
      <c r="B544" s="5"/>
      <c r="C544" s="271"/>
      <c r="D544" s="271"/>
      <c r="E544" s="271"/>
      <c r="F544" s="271"/>
      <c r="G544" s="271"/>
      <c r="H544" s="271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</row>
    <row r="545" ht="15.75" customHeight="1">
      <c r="A545" s="5"/>
      <c r="B545" s="5"/>
      <c r="C545" s="271"/>
      <c r="D545" s="271"/>
      <c r="E545" s="271"/>
      <c r="F545" s="271"/>
      <c r="G545" s="271"/>
      <c r="H545" s="271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</row>
    <row r="546" ht="15.75" customHeight="1">
      <c r="A546" s="5"/>
      <c r="B546" s="5"/>
      <c r="C546" s="271"/>
      <c r="D546" s="271"/>
      <c r="E546" s="271"/>
      <c r="F546" s="271"/>
      <c r="G546" s="271"/>
      <c r="H546" s="271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</row>
    <row r="547" ht="15.75" customHeight="1">
      <c r="A547" s="5"/>
      <c r="B547" s="5"/>
      <c r="C547" s="271"/>
      <c r="D547" s="271"/>
      <c r="E547" s="271"/>
      <c r="F547" s="271"/>
      <c r="G547" s="271"/>
      <c r="H547" s="271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</row>
    <row r="548" ht="15.75" customHeight="1">
      <c r="A548" s="5"/>
      <c r="B548" s="5"/>
      <c r="C548" s="271"/>
      <c r="D548" s="271"/>
      <c r="E548" s="271"/>
      <c r="F548" s="271"/>
      <c r="G548" s="271"/>
      <c r="H548" s="271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</row>
    <row r="549" ht="15.75" customHeight="1">
      <c r="A549" s="5"/>
      <c r="B549" s="5"/>
      <c r="C549" s="271"/>
      <c r="D549" s="271"/>
      <c r="E549" s="271"/>
      <c r="F549" s="271"/>
      <c r="G549" s="271"/>
      <c r="H549" s="271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</row>
    <row r="550" ht="15.75" customHeight="1">
      <c r="A550" s="5"/>
      <c r="B550" s="5"/>
      <c r="C550" s="271"/>
      <c r="D550" s="271"/>
      <c r="E550" s="271"/>
      <c r="F550" s="271"/>
      <c r="G550" s="271"/>
      <c r="H550" s="271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</row>
    <row r="551" ht="15.75" customHeight="1">
      <c r="A551" s="5"/>
      <c r="B551" s="5"/>
      <c r="C551" s="271"/>
      <c r="D551" s="271"/>
      <c r="E551" s="271"/>
      <c r="F551" s="271"/>
      <c r="G551" s="271"/>
      <c r="H551" s="271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</row>
    <row r="552" ht="15.75" customHeight="1">
      <c r="A552" s="5"/>
      <c r="B552" s="5"/>
      <c r="C552" s="271"/>
      <c r="D552" s="271"/>
      <c r="E552" s="271"/>
      <c r="F552" s="271"/>
      <c r="G552" s="271"/>
      <c r="H552" s="271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</row>
    <row r="553" ht="15.75" customHeight="1">
      <c r="A553" s="5"/>
      <c r="B553" s="5"/>
      <c r="C553" s="271"/>
      <c r="D553" s="271"/>
      <c r="E553" s="271"/>
      <c r="F553" s="271"/>
      <c r="G553" s="271"/>
      <c r="H553" s="271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</row>
    <row r="554" ht="15.75" customHeight="1">
      <c r="A554" s="5"/>
      <c r="B554" s="5"/>
      <c r="C554" s="271"/>
      <c r="D554" s="271"/>
      <c r="E554" s="271"/>
      <c r="F554" s="271"/>
      <c r="G554" s="271"/>
      <c r="H554" s="271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</row>
    <row r="555" ht="15.75" customHeight="1">
      <c r="A555" s="5"/>
      <c r="B555" s="5"/>
      <c r="C555" s="271"/>
      <c r="D555" s="271"/>
      <c r="E555" s="271"/>
      <c r="F555" s="271"/>
      <c r="G555" s="271"/>
      <c r="H555" s="271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</row>
    <row r="556" ht="15.75" customHeight="1">
      <c r="A556" s="5"/>
      <c r="B556" s="5"/>
      <c r="C556" s="271"/>
      <c r="D556" s="271"/>
      <c r="E556" s="271"/>
      <c r="F556" s="271"/>
      <c r="G556" s="271"/>
      <c r="H556" s="271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</row>
    <row r="557" ht="15.75" customHeight="1">
      <c r="A557" s="5"/>
      <c r="B557" s="5"/>
      <c r="C557" s="271"/>
      <c r="D557" s="271"/>
      <c r="E557" s="271"/>
      <c r="F557" s="271"/>
      <c r="G557" s="271"/>
      <c r="H557" s="271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</row>
    <row r="558" ht="15.75" customHeight="1">
      <c r="A558" s="5"/>
      <c r="B558" s="5"/>
      <c r="C558" s="271"/>
      <c r="D558" s="271"/>
      <c r="E558" s="271"/>
      <c r="F558" s="271"/>
      <c r="G558" s="271"/>
      <c r="H558" s="271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</row>
    <row r="559" ht="15.75" customHeight="1">
      <c r="A559" s="5"/>
      <c r="B559" s="5"/>
      <c r="C559" s="271"/>
      <c r="D559" s="271"/>
      <c r="E559" s="271"/>
      <c r="F559" s="271"/>
      <c r="G559" s="271"/>
      <c r="H559" s="271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</row>
    <row r="560" ht="15.75" customHeight="1">
      <c r="A560" s="5"/>
      <c r="B560" s="5"/>
      <c r="C560" s="271"/>
      <c r="D560" s="271"/>
      <c r="E560" s="271"/>
      <c r="F560" s="271"/>
      <c r="G560" s="271"/>
      <c r="H560" s="271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</row>
    <row r="561" ht="15.75" customHeight="1">
      <c r="A561" s="5"/>
      <c r="B561" s="5"/>
      <c r="C561" s="271"/>
      <c r="D561" s="271"/>
      <c r="E561" s="271"/>
      <c r="F561" s="271"/>
      <c r="G561" s="271"/>
      <c r="H561" s="271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</row>
    <row r="562" ht="15.75" customHeight="1">
      <c r="A562" s="5"/>
      <c r="B562" s="5"/>
      <c r="C562" s="271"/>
      <c r="D562" s="271"/>
      <c r="E562" s="271"/>
      <c r="F562" s="271"/>
      <c r="G562" s="271"/>
      <c r="H562" s="271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</row>
    <row r="563" ht="15.75" customHeight="1">
      <c r="A563" s="5"/>
      <c r="B563" s="5"/>
      <c r="C563" s="271"/>
      <c r="D563" s="271"/>
      <c r="E563" s="271"/>
      <c r="F563" s="271"/>
      <c r="G563" s="271"/>
      <c r="H563" s="271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</row>
    <row r="564" ht="15.75" customHeight="1">
      <c r="A564" s="5"/>
      <c r="B564" s="5"/>
      <c r="C564" s="271"/>
      <c r="D564" s="271"/>
      <c r="E564" s="271"/>
      <c r="F564" s="271"/>
      <c r="G564" s="271"/>
      <c r="H564" s="271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</row>
    <row r="565" ht="15.75" customHeight="1">
      <c r="A565" s="5"/>
      <c r="B565" s="5"/>
      <c r="C565" s="271"/>
      <c r="D565" s="271"/>
      <c r="E565" s="271"/>
      <c r="F565" s="271"/>
      <c r="G565" s="271"/>
      <c r="H565" s="271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</row>
    <row r="566" ht="15.75" customHeight="1">
      <c r="A566" s="5"/>
      <c r="B566" s="5"/>
      <c r="C566" s="271"/>
      <c r="D566" s="271"/>
      <c r="E566" s="271"/>
      <c r="F566" s="271"/>
      <c r="G566" s="271"/>
      <c r="H566" s="271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</row>
    <row r="567" ht="15.75" customHeight="1">
      <c r="A567" s="5"/>
      <c r="B567" s="5"/>
      <c r="C567" s="271"/>
      <c r="D567" s="271"/>
      <c r="E567" s="271"/>
      <c r="F567" s="271"/>
      <c r="G567" s="271"/>
      <c r="H567" s="271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</row>
    <row r="568" ht="15.75" customHeight="1">
      <c r="A568" s="5"/>
      <c r="B568" s="5"/>
      <c r="C568" s="271"/>
      <c r="D568" s="271"/>
      <c r="E568" s="271"/>
      <c r="F568" s="271"/>
      <c r="G568" s="271"/>
      <c r="H568" s="271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</row>
    <row r="569" ht="15.75" customHeight="1">
      <c r="A569" s="5"/>
      <c r="B569" s="5"/>
      <c r="C569" s="271"/>
      <c r="D569" s="271"/>
      <c r="E569" s="271"/>
      <c r="F569" s="271"/>
      <c r="G569" s="271"/>
      <c r="H569" s="271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</row>
    <row r="570" ht="15.75" customHeight="1">
      <c r="A570" s="5"/>
      <c r="B570" s="5"/>
      <c r="C570" s="271"/>
      <c r="D570" s="271"/>
      <c r="E570" s="271"/>
      <c r="F570" s="271"/>
      <c r="G570" s="271"/>
      <c r="H570" s="271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</row>
    <row r="571" ht="15.75" customHeight="1">
      <c r="A571" s="5"/>
      <c r="B571" s="5"/>
      <c r="C571" s="271"/>
      <c r="D571" s="271"/>
      <c r="E571" s="271"/>
      <c r="F571" s="271"/>
      <c r="G571" s="271"/>
      <c r="H571" s="271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</row>
    <row r="572" ht="15.75" customHeight="1">
      <c r="A572" s="5"/>
      <c r="B572" s="5"/>
      <c r="C572" s="271"/>
      <c r="D572" s="271"/>
      <c r="E572" s="271"/>
      <c r="F572" s="271"/>
      <c r="G572" s="271"/>
      <c r="H572" s="271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</row>
    <row r="573" ht="15.75" customHeight="1">
      <c r="A573" s="5"/>
      <c r="B573" s="5"/>
      <c r="C573" s="271"/>
      <c r="D573" s="271"/>
      <c r="E573" s="271"/>
      <c r="F573" s="271"/>
      <c r="G573" s="271"/>
      <c r="H573" s="271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</row>
    <row r="574" ht="15.75" customHeight="1">
      <c r="A574" s="5"/>
      <c r="B574" s="5"/>
      <c r="C574" s="271"/>
      <c r="D574" s="271"/>
      <c r="E574" s="271"/>
      <c r="F574" s="271"/>
      <c r="G574" s="271"/>
      <c r="H574" s="271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</row>
    <row r="575" ht="15.75" customHeight="1">
      <c r="A575" s="5"/>
      <c r="B575" s="5"/>
      <c r="C575" s="271"/>
      <c r="D575" s="271"/>
      <c r="E575" s="271"/>
      <c r="F575" s="271"/>
      <c r="G575" s="271"/>
      <c r="H575" s="271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</row>
    <row r="576" ht="15.75" customHeight="1">
      <c r="A576" s="5"/>
      <c r="B576" s="5"/>
      <c r="C576" s="271"/>
      <c r="D576" s="271"/>
      <c r="E576" s="271"/>
      <c r="F576" s="271"/>
      <c r="G576" s="271"/>
      <c r="H576" s="271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</row>
    <row r="577" ht="15.75" customHeight="1">
      <c r="A577" s="5"/>
      <c r="B577" s="5"/>
      <c r="C577" s="271"/>
      <c r="D577" s="271"/>
      <c r="E577" s="271"/>
      <c r="F577" s="271"/>
      <c r="G577" s="271"/>
      <c r="H577" s="271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</row>
    <row r="578" ht="15.75" customHeight="1">
      <c r="A578" s="5"/>
      <c r="B578" s="5"/>
      <c r="C578" s="271"/>
      <c r="D578" s="271"/>
      <c r="E578" s="271"/>
      <c r="F578" s="271"/>
      <c r="G578" s="271"/>
      <c r="H578" s="271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</row>
    <row r="579" ht="15.75" customHeight="1">
      <c r="A579" s="5"/>
      <c r="B579" s="5"/>
      <c r="C579" s="271"/>
      <c r="D579" s="271"/>
      <c r="E579" s="271"/>
      <c r="F579" s="271"/>
      <c r="G579" s="271"/>
      <c r="H579" s="271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</row>
    <row r="580" ht="15.75" customHeight="1">
      <c r="A580" s="5"/>
      <c r="B580" s="5"/>
      <c r="C580" s="271"/>
      <c r="D580" s="271"/>
      <c r="E580" s="271"/>
      <c r="F580" s="271"/>
      <c r="G580" s="271"/>
      <c r="H580" s="271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</row>
    <row r="581" ht="15.75" customHeight="1">
      <c r="A581" s="5"/>
      <c r="B581" s="5"/>
      <c r="C581" s="271"/>
      <c r="D581" s="271"/>
      <c r="E581" s="271"/>
      <c r="F581" s="271"/>
      <c r="G581" s="271"/>
      <c r="H581" s="271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</row>
    <row r="582" ht="15.75" customHeight="1">
      <c r="A582" s="5"/>
      <c r="B582" s="5"/>
      <c r="C582" s="271"/>
      <c r="D582" s="271"/>
      <c r="E582" s="271"/>
      <c r="F582" s="271"/>
      <c r="G582" s="271"/>
      <c r="H582" s="271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</row>
    <row r="583" ht="15.75" customHeight="1">
      <c r="A583" s="5"/>
      <c r="B583" s="5"/>
      <c r="C583" s="271"/>
      <c r="D583" s="271"/>
      <c r="E583" s="271"/>
      <c r="F583" s="271"/>
      <c r="G583" s="271"/>
      <c r="H583" s="271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</row>
    <row r="584" ht="15.75" customHeight="1">
      <c r="A584" s="5"/>
      <c r="B584" s="5"/>
      <c r="C584" s="271"/>
      <c r="D584" s="271"/>
      <c r="E584" s="271"/>
      <c r="F584" s="271"/>
      <c r="G584" s="271"/>
      <c r="H584" s="271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</row>
    <row r="585" ht="15.75" customHeight="1">
      <c r="A585" s="5"/>
      <c r="B585" s="5"/>
      <c r="C585" s="271"/>
      <c r="D585" s="271"/>
      <c r="E585" s="271"/>
      <c r="F585" s="271"/>
      <c r="G585" s="271"/>
      <c r="H585" s="271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</row>
    <row r="586" ht="15.75" customHeight="1">
      <c r="A586" s="5"/>
      <c r="B586" s="5"/>
      <c r="C586" s="271"/>
      <c r="D586" s="271"/>
      <c r="E586" s="271"/>
      <c r="F586" s="271"/>
      <c r="G586" s="271"/>
      <c r="H586" s="271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</row>
    <row r="587" ht="15.75" customHeight="1">
      <c r="A587" s="5"/>
      <c r="B587" s="5"/>
      <c r="C587" s="271"/>
      <c r="D587" s="271"/>
      <c r="E587" s="271"/>
      <c r="F587" s="271"/>
      <c r="G587" s="271"/>
      <c r="H587" s="271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</row>
    <row r="588" ht="15.75" customHeight="1">
      <c r="A588" s="5"/>
      <c r="B588" s="5"/>
      <c r="C588" s="271"/>
      <c r="D588" s="271"/>
      <c r="E588" s="271"/>
      <c r="F588" s="271"/>
      <c r="G588" s="271"/>
      <c r="H588" s="271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</row>
    <row r="589" ht="15.75" customHeight="1">
      <c r="A589" s="5"/>
      <c r="B589" s="5"/>
      <c r="C589" s="271"/>
      <c r="D589" s="271"/>
      <c r="E589" s="271"/>
      <c r="F589" s="271"/>
      <c r="G589" s="271"/>
      <c r="H589" s="271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</row>
    <row r="590" ht="15.75" customHeight="1">
      <c r="A590" s="5"/>
      <c r="B590" s="5"/>
      <c r="C590" s="271"/>
      <c r="D590" s="271"/>
      <c r="E590" s="271"/>
      <c r="F590" s="271"/>
      <c r="G590" s="271"/>
      <c r="H590" s="271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</row>
    <row r="591" ht="15.75" customHeight="1">
      <c r="A591" s="5"/>
      <c r="B591" s="5"/>
      <c r="C591" s="271"/>
      <c r="D591" s="271"/>
      <c r="E591" s="271"/>
      <c r="F591" s="271"/>
      <c r="G591" s="271"/>
      <c r="H591" s="271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</row>
    <row r="592" ht="15.75" customHeight="1">
      <c r="A592" s="5"/>
      <c r="B592" s="5"/>
      <c r="C592" s="271"/>
      <c r="D592" s="271"/>
      <c r="E592" s="271"/>
      <c r="F592" s="271"/>
      <c r="G592" s="271"/>
      <c r="H592" s="271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</row>
    <row r="593" ht="15.75" customHeight="1">
      <c r="A593" s="5"/>
      <c r="B593" s="5"/>
      <c r="C593" s="271"/>
      <c r="D593" s="271"/>
      <c r="E593" s="271"/>
      <c r="F593" s="271"/>
      <c r="G593" s="271"/>
      <c r="H593" s="271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</row>
    <row r="594" ht="15.75" customHeight="1">
      <c r="A594" s="5"/>
      <c r="B594" s="5"/>
      <c r="C594" s="271"/>
      <c r="D594" s="271"/>
      <c r="E594" s="271"/>
      <c r="F594" s="271"/>
      <c r="G594" s="271"/>
      <c r="H594" s="271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</row>
    <row r="595" ht="15.75" customHeight="1">
      <c r="A595" s="5"/>
      <c r="B595" s="5"/>
      <c r="C595" s="271"/>
      <c r="D595" s="271"/>
      <c r="E595" s="271"/>
      <c r="F595" s="271"/>
      <c r="G595" s="271"/>
      <c r="H595" s="271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</row>
    <row r="596" ht="15.75" customHeight="1">
      <c r="A596" s="5"/>
      <c r="B596" s="5"/>
      <c r="C596" s="271"/>
      <c r="D596" s="271"/>
      <c r="E596" s="271"/>
      <c r="F596" s="271"/>
      <c r="G596" s="271"/>
      <c r="H596" s="271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</row>
    <row r="597" ht="15.75" customHeight="1">
      <c r="A597" s="5"/>
      <c r="B597" s="5"/>
      <c r="C597" s="271"/>
      <c r="D597" s="271"/>
      <c r="E597" s="271"/>
      <c r="F597" s="271"/>
      <c r="G597" s="271"/>
      <c r="H597" s="271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</row>
    <row r="598" ht="15.75" customHeight="1">
      <c r="A598" s="5"/>
      <c r="B598" s="5"/>
      <c r="C598" s="271"/>
      <c r="D598" s="271"/>
      <c r="E598" s="271"/>
      <c r="F598" s="271"/>
      <c r="G598" s="271"/>
      <c r="H598" s="271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</row>
    <row r="599" ht="15.75" customHeight="1">
      <c r="A599" s="5"/>
      <c r="B599" s="5"/>
      <c r="C599" s="271"/>
      <c r="D599" s="271"/>
      <c r="E599" s="271"/>
      <c r="F599" s="271"/>
      <c r="G599" s="271"/>
      <c r="H599" s="271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</row>
    <row r="600" ht="15.75" customHeight="1">
      <c r="A600" s="5"/>
      <c r="B600" s="5"/>
      <c r="C600" s="271"/>
      <c r="D600" s="271"/>
      <c r="E600" s="271"/>
      <c r="F600" s="271"/>
      <c r="G600" s="271"/>
      <c r="H600" s="271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</row>
    <row r="601" ht="15.75" customHeight="1">
      <c r="A601" s="5"/>
      <c r="B601" s="5"/>
      <c r="C601" s="271"/>
      <c r="D601" s="271"/>
      <c r="E601" s="271"/>
      <c r="F601" s="271"/>
      <c r="G601" s="271"/>
      <c r="H601" s="271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</row>
    <row r="602" ht="15.75" customHeight="1">
      <c r="A602" s="5"/>
      <c r="B602" s="5"/>
      <c r="C602" s="271"/>
      <c r="D602" s="271"/>
      <c r="E602" s="271"/>
      <c r="F602" s="271"/>
      <c r="G602" s="271"/>
      <c r="H602" s="271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</row>
    <row r="603" ht="15.75" customHeight="1">
      <c r="A603" s="5"/>
      <c r="B603" s="5"/>
      <c r="C603" s="271"/>
      <c r="D603" s="271"/>
      <c r="E603" s="271"/>
      <c r="F603" s="271"/>
      <c r="G603" s="271"/>
      <c r="H603" s="271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</row>
    <row r="604" ht="15.75" customHeight="1">
      <c r="A604" s="5"/>
      <c r="B604" s="5"/>
      <c r="C604" s="271"/>
      <c r="D604" s="271"/>
      <c r="E604" s="271"/>
      <c r="F604" s="271"/>
      <c r="G604" s="271"/>
      <c r="H604" s="271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</row>
    <row r="605" ht="15.75" customHeight="1">
      <c r="A605" s="5"/>
      <c r="B605" s="5"/>
      <c r="C605" s="271"/>
      <c r="D605" s="271"/>
      <c r="E605" s="271"/>
      <c r="F605" s="271"/>
      <c r="G605" s="271"/>
      <c r="H605" s="271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</row>
    <row r="606" ht="15.75" customHeight="1">
      <c r="A606" s="5"/>
      <c r="B606" s="5"/>
      <c r="C606" s="271"/>
      <c r="D606" s="271"/>
      <c r="E606" s="271"/>
      <c r="F606" s="271"/>
      <c r="G606" s="271"/>
      <c r="H606" s="271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</row>
    <row r="607" ht="15.75" customHeight="1">
      <c r="A607" s="5"/>
      <c r="B607" s="5"/>
      <c r="C607" s="271"/>
      <c r="D607" s="271"/>
      <c r="E607" s="271"/>
      <c r="F607" s="271"/>
      <c r="G607" s="271"/>
      <c r="H607" s="271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</row>
    <row r="608" ht="15.75" customHeight="1">
      <c r="A608" s="5"/>
      <c r="B608" s="5"/>
      <c r="C608" s="271"/>
      <c r="D608" s="271"/>
      <c r="E608" s="271"/>
      <c r="F608" s="271"/>
      <c r="G608" s="271"/>
      <c r="H608" s="271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</row>
    <row r="609" ht="15.75" customHeight="1">
      <c r="A609" s="5"/>
      <c r="B609" s="5"/>
      <c r="C609" s="271"/>
      <c r="D609" s="271"/>
      <c r="E609" s="271"/>
      <c r="F609" s="271"/>
      <c r="G609" s="271"/>
      <c r="H609" s="271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</row>
    <row r="610" ht="15.75" customHeight="1">
      <c r="A610" s="5"/>
      <c r="B610" s="5"/>
      <c r="C610" s="271"/>
      <c r="D610" s="271"/>
      <c r="E610" s="271"/>
      <c r="F610" s="271"/>
      <c r="G610" s="271"/>
      <c r="H610" s="271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</row>
    <row r="611" ht="15.75" customHeight="1">
      <c r="A611" s="5"/>
      <c r="B611" s="5"/>
      <c r="C611" s="271"/>
      <c r="D611" s="271"/>
      <c r="E611" s="271"/>
      <c r="F611" s="271"/>
      <c r="G611" s="271"/>
      <c r="H611" s="271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</row>
    <row r="612" ht="15.75" customHeight="1">
      <c r="A612" s="5"/>
      <c r="B612" s="5"/>
      <c r="C612" s="271"/>
      <c r="D612" s="271"/>
      <c r="E612" s="271"/>
      <c r="F612" s="271"/>
      <c r="G612" s="271"/>
      <c r="H612" s="271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</row>
    <row r="613" ht="15.75" customHeight="1">
      <c r="A613" s="5"/>
      <c r="B613" s="5"/>
      <c r="C613" s="271"/>
      <c r="D613" s="271"/>
      <c r="E613" s="271"/>
      <c r="F613" s="271"/>
      <c r="G613" s="271"/>
      <c r="H613" s="271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</row>
    <row r="614" ht="15.75" customHeight="1">
      <c r="A614" s="5"/>
      <c r="B614" s="5"/>
      <c r="C614" s="271"/>
      <c r="D614" s="271"/>
      <c r="E614" s="271"/>
      <c r="F614" s="271"/>
      <c r="G614" s="271"/>
      <c r="H614" s="271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</row>
    <row r="615" ht="15.75" customHeight="1">
      <c r="A615" s="5"/>
      <c r="B615" s="5"/>
      <c r="C615" s="271"/>
      <c r="D615" s="271"/>
      <c r="E615" s="271"/>
      <c r="F615" s="271"/>
      <c r="G615" s="271"/>
      <c r="H615" s="271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</row>
    <row r="616" ht="15.75" customHeight="1">
      <c r="A616" s="5"/>
      <c r="B616" s="5"/>
      <c r="C616" s="271"/>
      <c r="D616" s="271"/>
      <c r="E616" s="271"/>
      <c r="F616" s="271"/>
      <c r="G616" s="271"/>
      <c r="H616" s="271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</row>
    <row r="617" ht="15.75" customHeight="1">
      <c r="A617" s="5"/>
      <c r="B617" s="5"/>
      <c r="C617" s="271"/>
      <c r="D617" s="271"/>
      <c r="E617" s="271"/>
      <c r="F617" s="271"/>
      <c r="G617" s="271"/>
      <c r="H617" s="271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</row>
    <row r="618" ht="15.75" customHeight="1">
      <c r="A618" s="5"/>
      <c r="B618" s="5"/>
      <c r="C618" s="271"/>
      <c r="D618" s="271"/>
      <c r="E618" s="271"/>
      <c r="F618" s="271"/>
      <c r="G618" s="271"/>
      <c r="H618" s="271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</row>
    <row r="619" ht="15.75" customHeight="1">
      <c r="A619" s="5"/>
      <c r="B619" s="5"/>
      <c r="C619" s="271"/>
      <c r="D619" s="271"/>
      <c r="E619" s="271"/>
      <c r="F619" s="271"/>
      <c r="G619" s="271"/>
      <c r="H619" s="271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</row>
    <row r="620" ht="15.75" customHeight="1">
      <c r="A620" s="5"/>
      <c r="B620" s="5"/>
      <c r="C620" s="271"/>
      <c r="D620" s="271"/>
      <c r="E620" s="271"/>
      <c r="F620" s="271"/>
      <c r="G620" s="271"/>
      <c r="H620" s="271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</row>
    <row r="621" ht="15.75" customHeight="1">
      <c r="A621" s="5"/>
      <c r="B621" s="5"/>
      <c r="C621" s="271"/>
      <c r="D621" s="271"/>
      <c r="E621" s="271"/>
      <c r="F621" s="271"/>
      <c r="G621" s="271"/>
      <c r="H621" s="271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</row>
    <row r="622" ht="15.75" customHeight="1">
      <c r="A622" s="5"/>
      <c r="B622" s="5"/>
      <c r="C622" s="271"/>
      <c r="D622" s="271"/>
      <c r="E622" s="271"/>
      <c r="F622" s="271"/>
      <c r="G622" s="271"/>
      <c r="H622" s="271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</row>
    <row r="623" ht="15.75" customHeight="1">
      <c r="A623" s="5"/>
      <c r="B623" s="5"/>
      <c r="C623" s="271"/>
      <c r="D623" s="271"/>
      <c r="E623" s="271"/>
      <c r="F623" s="271"/>
      <c r="G623" s="271"/>
      <c r="H623" s="271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</row>
    <row r="624" ht="15.75" customHeight="1">
      <c r="A624" s="5"/>
      <c r="B624" s="5"/>
      <c r="C624" s="271"/>
      <c r="D624" s="271"/>
      <c r="E624" s="271"/>
      <c r="F624" s="271"/>
      <c r="G624" s="271"/>
      <c r="H624" s="271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</row>
    <row r="625" ht="15.75" customHeight="1">
      <c r="A625" s="5"/>
      <c r="B625" s="5"/>
      <c r="C625" s="271"/>
      <c r="D625" s="271"/>
      <c r="E625" s="271"/>
      <c r="F625" s="271"/>
      <c r="G625" s="271"/>
      <c r="H625" s="271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</row>
    <row r="626" ht="15.75" customHeight="1">
      <c r="A626" s="5"/>
      <c r="B626" s="5"/>
      <c r="C626" s="271"/>
      <c r="D626" s="271"/>
      <c r="E626" s="271"/>
      <c r="F626" s="271"/>
      <c r="G626" s="271"/>
      <c r="H626" s="271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</row>
    <row r="627" ht="15.75" customHeight="1">
      <c r="A627" s="5"/>
      <c r="B627" s="5"/>
      <c r="C627" s="271"/>
      <c r="D627" s="271"/>
      <c r="E627" s="271"/>
      <c r="F627" s="271"/>
      <c r="G627" s="271"/>
      <c r="H627" s="271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</row>
    <row r="628" ht="15.75" customHeight="1">
      <c r="A628" s="5"/>
      <c r="B628" s="5"/>
      <c r="C628" s="271"/>
      <c r="D628" s="271"/>
      <c r="E628" s="271"/>
      <c r="F628" s="271"/>
      <c r="G628" s="271"/>
      <c r="H628" s="271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</row>
    <row r="629" ht="15.75" customHeight="1">
      <c r="A629" s="5"/>
      <c r="B629" s="5"/>
      <c r="C629" s="271"/>
      <c r="D629" s="271"/>
      <c r="E629" s="271"/>
      <c r="F629" s="271"/>
      <c r="G629" s="271"/>
      <c r="H629" s="271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</row>
    <row r="630" ht="15.75" customHeight="1">
      <c r="A630" s="5"/>
      <c r="B630" s="5"/>
      <c r="C630" s="271"/>
      <c r="D630" s="271"/>
      <c r="E630" s="271"/>
      <c r="F630" s="271"/>
      <c r="G630" s="271"/>
      <c r="H630" s="271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</row>
    <row r="631" ht="15.75" customHeight="1">
      <c r="A631" s="5"/>
      <c r="B631" s="5"/>
      <c r="C631" s="271"/>
      <c r="D631" s="271"/>
      <c r="E631" s="271"/>
      <c r="F631" s="271"/>
      <c r="G631" s="271"/>
      <c r="H631" s="271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</row>
    <row r="632" ht="15.75" customHeight="1">
      <c r="A632" s="5"/>
      <c r="B632" s="5"/>
      <c r="C632" s="271"/>
      <c r="D632" s="271"/>
      <c r="E632" s="271"/>
      <c r="F632" s="271"/>
      <c r="G632" s="271"/>
      <c r="H632" s="271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</row>
    <row r="633" ht="15.75" customHeight="1">
      <c r="A633" s="5"/>
      <c r="B633" s="5"/>
      <c r="C633" s="271"/>
      <c r="D633" s="271"/>
      <c r="E633" s="271"/>
      <c r="F633" s="271"/>
      <c r="G633" s="271"/>
      <c r="H633" s="271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</row>
    <row r="634" ht="15.75" customHeight="1">
      <c r="A634" s="5"/>
      <c r="B634" s="5"/>
      <c r="C634" s="271"/>
      <c r="D634" s="271"/>
      <c r="E634" s="271"/>
      <c r="F634" s="271"/>
      <c r="G634" s="271"/>
      <c r="H634" s="271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</row>
    <row r="635" ht="15.75" customHeight="1">
      <c r="A635" s="5"/>
      <c r="B635" s="5"/>
      <c r="C635" s="271"/>
      <c r="D635" s="271"/>
      <c r="E635" s="271"/>
      <c r="F635" s="271"/>
      <c r="G635" s="271"/>
      <c r="H635" s="271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</row>
    <row r="636" ht="15.75" customHeight="1">
      <c r="A636" s="5"/>
      <c r="B636" s="5"/>
      <c r="C636" s="271"/>
      <c r="D636" s="271"/>
      <c r="E636" s="271"/>
      <c r="F636" s="271"/>
      <c r="G636" s="271"/>
      <c r="H636" s="271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</row>
    <row r="637" ht="15.75" customHeight="1">
      <c r="A637" s="5"/>
      <c r="B637" s="5"/>
      <c r="C637" s="271"/>
      <c r="D637" s="271"/>
      <c r="E637" s="271"/>
      <c r="F637" s="271"/>
      <c r="G637" s="271"/>
      <c r="H637" s="271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</row>
    <row r="638" ht="15.75" customHeight="1">
      <c r="A638" s="5"/>
      <c r="B638" s="5"/>
      <c r="C638" s="271"/>
      <c r="D638" s="271"/>
      <c r="E638" s="271"/>
      <c r="F638" s="271"/>
      <c r="G638" s="271"/>
      <c r="H638" s="271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</row>
    <row r="639" ht="15.75" customHeight="1">
      <c r="A639" s="5"/>
      <c r="B639" s="5"/>
      <c r="C639" s="271"/>
      <c r="D639" s="271"/>
      <c r="E639" s="271"/>
      <c r="F639" s="271"/>
      <c r="G639" s="271"/>
      <c r="H639" s="271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</row>
    <row r="640" ht="15.75" customHeight="1">
      <c r="A640" s="5"/>
      <c r="B640" s="5"/>
      <c r="C640" s="271"/>
      <c r="D640" s="271"/>
      <c r="E640" s="271"/>
      <c r="F640" s="271"/>
      <c r="G640" s="271"/>
      <c r="H640" s="271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</row>
    <row r="641" ht="15.75" customHeight="1">
      <c r="A641" s="5"/>
      <c r="B641" s="5"/>
      <c r="C641" s="271"/>
      <c r="D641" s="271"/>
      <c r="E641" s="271"/>
      <c r="F641" s="271"/>
      <c r="G641" s="271"/>
      <c r="H641" s="271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</row>
    <row r="642" ht="15.75" customHeight="1">
      <c r="A642" s="5"/>
      <c r="B642" s="5"/>
      <c r="C642" s="271"/>
      <c r="D642" s="271"/>
      <c r="E642" s="271"/>
      <c r="F642" s="271"/>
      <c r="G642" s="271"/>
      <c r="H642" s="271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</row>
    <row r="643" ht="15.75" customHeight="1">
      <c r="A643" s="5"/>
      <c r="B643" s="5"/>
      <c r="C643" s="271"/>
      <c r="D643" s="271"/>
      <c r="E643" s="271"/>
      <c r="F643" s="271"/>
      <c r="G643" s="271"/>
      <c r="H643" s="271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</row>
    <row r="644" ht="15.75" customHeight="1">
      <c r="A644" s="5"/>
      <c r="B644" s="5"/>
      <c r="C644" s="271"/>
      <c r="D644" s="271"/>
      <c r="E644" s="271"/>
      <c r="F644" s="271"/>
      <c r="G644" s="271"/>
      <c r="H644" s="271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</row>
    <row r="645" ht="15.75" customHeight="1">
      <c r="A645" s="5"/>
      <c r="B645" s="5"/>
      <c r="C645" s="271"/>
      <c r="D645" s="271"/>
      <c r="E645" s="271"/>
      <c r="F645" s="271"/>
      <c r="G645" s="271"/>
      <c r="H645" s="271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</row>
    <row r="646" ht="15.75" customHeight="1">
      <c r="A646" s="5"/>
      <c r="B646" s="5"/>
      <c r="C646" s="271"/>
      <c r="D646" s="271"/>
      <c r="E646" s="271"/>
      <c r="F646" s="271"/>
      <c r="G646" s="271"/>
      <c r="H646" s="271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</row>
    <row r="647" ht="15.75" customHeight="1">
      <c r="A647" s="5"/>
      <c r="B647" s="5"/>
      <c r="C647" s="271"/>
      <c r="D647" s="271"/>
      <c r="E647" s="271"/>
      <c r="F647" s="271"/>
      <c r="G647" s="271"/>
      <c r="H647" s="271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</row>
    <row r="648" ht="15.75" customHeight="1">
      <c r="A648" s="5"/>
      <c r="B648" s="5"/>
      <c r="C648" s="271"/>
      <c r="D648" s="271"/>
      <c r="E648" s="271"/>
      <c r="F648" s="271"/>
      <c r="G648" s="271"/>
      <c r="H648" s="271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</row>
    <row r="649" ht="15.75" customHeight="1">
      <c r="A649" s="5"/>
      <c r="B649" s="5"/>
      <c r="C649" s="271"/>
      <c r="D649" s="271"/>
      <c r="E649" s="271"/>
      <c r="F649" s="271"/>
      <c r="G649" s="271"/>
      <c r="H649" s="271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</row>
    <row r="650" ht="15.75" customHeight="1">
      <c r="A650" s="5"/>
      <c r="B650" s="5"/>
      <c r="C650" s="271"/>
      <c r="D650" s="271"/>
      <c r="E650" s="271"/>
      <c r="F650" s="271"/>
      <c r="G650" s="271"/>
      <c r="H650" s="271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</row>
    <row r="651" ht="15.75" customHeight="1">
      <c r="A651" s="5"/>
      <c r="B651" s="5"/>
      <c r="C651" s="271"/>
      <c r="D651" s="271"/>
      <c r="E651" s="271"/>
      <c r="F651" s="271"/>
      <c r="G651" s="271"/>
      <c r="H651" s="271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</row>
    <row r="652" ht="15.75" customHeight="1">
      <c r="A652" s="5"/>
      <c r="B652" s="5"/>
      <c r="C652" s="271"/>
      <c r="D652" s="271"/>
      <c r="E652" s="271"/>
      <c r="F652" s="271"/>
      <c r="G652" s="271"/>
      <c r="H652" s="271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</row>
    <row r="653" ht="15.75" customHeight="1">
      <c r="A653" s="5"/>
      <c r="B653" s="5"/>
      <c r="C653" s="271"/>
      <c r="D653" s="271"/>
      <c r="E653" s="271"/>
      <c r="F653" s="271"/>
      <c r="G653" s="271"/>
      <c r="H653" s="271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</row>
    <row r="654" ht="15.75" customHeight="1">
      <c r="A654" s="5"/>
      <c r="B654" s="5"/>
      <c r="C654" s="271"/>
      <c r="D654" s="271"/>
      <c r="E654" s="271"/>
      <c r="F654" s="271"/>
      <c r="G654" s="271"/>
      <c r="H654" s="271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</row>
    <row r="655" ht="15.75" customHeight="1">
      <c r="A655" s="5"/>
      <c r="B655" s="5"/>
      <c r="C655" s="271"/>
      <c r="D655" s="271"/>
      <c r="E655" s="271"/>
      <c r="F655" s="271"/>
      <c r="G655" s="271"/>
      <c r="H655" s="271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</row>
    <row r="656" ht="15.75" customHeight="1">
      <c r="A656" s="5"/>
      <c r="B656" s="5"/>
      <c r="C656" s="271"/>
      <c r="D656" s="271"/>
      <c r="E656" s="271"/>
      <c r="F656" s="271"/>
      <c r="G656" s="271"/>
      <c r="H656" s="271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</row>
    <row r="657" ht="15.75" customHeight="1">
      <c r="A657" s="5"/>
      <c r="B657" s="5"/>
      <c r="C657" s="271"/>
      <c r="D657" s="271"/>
      <c r="E657" s="271"/>
      <c r="F657" s="271"/>
      <c r="G657" s="271"/>
      <c r="H657" s="271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</row>
    <row r="658" ht="15.75" customHeight="1">
      <c r="A658" s="5"/>
      <c r="B658" s="5"/>
      <c r="C658" s="271"/>
      <c r="D658" s="271"/>
      <c r="E658" s="271"/>
      <c r="F658" s="271"/>
      <c r="G658" s="271"/>
      <c r="H658" s="271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</row>
    <row r="659" ht="15.75" customHeight="1">
      <c r="A659" s="5"/>
      <c r="B659" s="5"/>
      <c r="C659" s="271"/>
      <c r="D659" s="271"/>
      <c r="E659" s="271"/>
      <c r="F659" s="271"/>
      <c r="G659" s="271"/>
      <c r="H659" s="271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</row>
    <row r="660" ht="15.75" customHeight="1">
      <c r="A660" s="5"/>
      <c r="B660" s="5"/>
      <c r="C660" s="271"/>
      <c r="D660" s="271"/>
      <c r="E660" s="271"/>
      <c r="F660" s="271"/>
      <c r="G660" s="271"/>
      <c r="H660" s="271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</row>
    <row r="661" ht="15.75" customHeight="1">
      <c r="A661" s="5"/>
      <c r="B661" s="5"/>
      <c r="C661" s="271"/>
      <c r="D661" s="271"/>
      <c r="E661" s="271"/>
      <c r="F661" s="271"/>
      <c r="G661" s="271"/>
      <c r="H661" s="271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</row>
    <row r="662" ht="15.75" customHeight="1">
      <c r="A662" s="5"/>
      <c r="B662" s="5"/>
      <c r="C662" s="271"/>
      <c r="D662" s="271"/>
      <c r="E662" s="271"/>
      <c r="F662" s="271"/>
      <c r="G662" s="271"/>
      <c r="H662" s="271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</row>
    <row r="663" ht="15.75" customHeight="1">
      <c r="A663" s="5"/>
      <c r="B663" s="5"/>
      <c r="C663" s="271"/>
      <c r="D663" s="271"/>
      <c r="E663" s="271"/>
      <c r="F663" s="271"/>
      <c r="G663" s="271"/>
      <c r="H663" s="271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</row>
    <row r="664" ht="15.75" customHeight="1">
      <c r="A664" s="5"/>
      <c r="B664" s="5"/>
      <c r="C664" s="271"/>
      <c r="D664" s="271"/>
      <c r="E664" s="271"/>
      <c r="F664" s="271"/>
      <c r="G664" s="271"/>
      <c r="H664" s="271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</row>
    <row r="665" ht="15.75" customHeight="1">
      <c r="A665" s="5"/>
      <c r="B665" s="5"/>
      <c r="C665" s="271"/>
      <c r="D665" s="271"/>
      <c r="E665" s="271"/>
      <c r="F665" s="271"/>
      <c r="G665" s="271"/>
      <c r="H665" s="271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</row>
    <row r="666" ht="15.75" customHeight="1">
      <c r="A666" s="5"/>
      <c r="B666" s="5"/>
      <c r="C666" s="271"/>
      <c r="D666" s="271"/>
      <c r="E666" s="271"/>
      <c r="F666" s="271"/>
      <c r="G666" s="271"/>
      <c r="H666" s="271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</row>
    <row r="667" ht="15.75" customHeight="1">
      <c r="A667" s="5"/>
      <c r="B667" s="5"/>
      <c r="C667" s="271"/>
      <c r="D667" s="271"/>
      <c r="E667" s="271"/>
      <c r="F667" s="271"/>
      <c r="G667" s="271"/>
      <c r="H667" s="271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</row>
    <row r="668" ht="15.75" customHeight="1">
      <c r="A668" s="5"/>
      <c r="B668" s="5"/>
      <c r="C668" s="271"/>
      <c r="D668" s="271"/>
      <c r="E668" s="271"/>
      <c r="F668" s="271"/>
      <c r="G668" s="271"/>
      <c r="H668" s="271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</row>
    <row r="669" ht="15.75" customHeight="1">
      <c r="A669" s="5"/>
      <c r="B669" s="5"/>
      <c r="C669" s="271"/>
      <c r="D669" s="271"/>
      <c r="E669" s="271"/>
      <c r="F669" s="271"/>
      <c r="G669" s="271"/>
      <c r="H669" s="271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</row>
    <row r="670" ht="15.75" customHeight="1">
      <c r="A670" s="5"/>
      <c r="B670" s="5"/>
      <c r="C670" s="271"/>
      <c r="D670" s="271"/>
      <c r="E670" s="271"/>
      <c r="F670" s="271"/>
      <c r="G670" s="271"/>
      <c r="H670" s="271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</row>
    <row r="671" ht="15.75" customHeight="1">
      <c r="A671" s="5"/>
      <c r="B671" s="5"/>
      <c r="C671" s="271"/>
      <c r="D671" s="271"/>
      <c r="E671" s="271"/>
      <c r="F671" s="271"/>
      <c r="G671" s="271"/>
      <c r="H671" s="271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</row>
    <row r="672" ht="15.75" customHeight="1">
      <c r="A672" s="5"/>
      <c r="B672" s="5"/>
      <c r="C672" s="271"/>
      <c r="D672" s="271"/>
      <c r="E672" s="271"/>
      <c r="F672" s="271"/>
      <c r="G672" s="271"/>
      <c r="H672" s="271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</row>
    <row r="673" ht="15.75" customHeight="1">
      <c r="A673" s="5"/>
      <c r="B673" s="5"/>
      <c r="C673" s="271"/>
      <c r="D673" s="271"/>
      <c r="E673" s="271"/>
      <c r="F673" s="271"/>
      <c r="G673" s="271"/>
      <c r="H673" s="271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</row>
    <row r="674" ht="15.75" customHeight="1">
      <c r="A674" s="5"/>
      <c r="B674" s="5"/>
      <c r="C674" s="271"/>
      <c r="D674" s="271"/>
      <c r="E674" s="271"/>
      <c r="F674" s="271"/>
      <c r="G674" s="271"/>
      <c r="H674" s="271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</row>
    <row r="675" ht="15.75" customHeight="1">
      <c r="A675" s="5"/>
      <c r="B675" s="5"/>
      <c r="C675" s="271"/>
      <c r="D675" s="271"/>
      <c r="E675" s="271"/>
      <c r="F675" s="271"/>
      <c r="G675" s="271"/>
      <c r="H675" s="271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</row>
    <row r="676" ht="15.75" customHeight="1">
      <c r="A676" s="5"/>
      <c r="B676" s="5"/>
      <c r="C676" s="271"/>
      <c r="D676" s="271"/>
      <c r="E676" s="271"/>
      <c r="F676" s="271"/>
      <c r="G676" s="271"/>
      <c r="H676" s="271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</row>
    <row r="677" ht="15.75" customHeight="1">
      <c r="A677" s="5"/>
      <c r="B677" s="5"/>
      <c r="C677" s="271"/>
      <c r="D677" s="271"/>
      <c r="E677" s="271"/>
      <c r="F677" s="271"/>
      <c r="G677" s="271"/>
      <c r="H677" s="271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</row>
    <row r="678" ht="15.75" customHeight="1">
      <c r="A678" s="5"/>
      <c r="B678" s="5"/>
      <c r="C678" s="271"/>
      <c r="D678" s="271"/>
      <c r="E678" s="271"/>
      <c r="F678" s="271"/>
      <c r="G678" s="271"/>
      <c r="H678" s="271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</row>
    <row r="679" ht="15.75" customHeight="1">
      <c r="A679" s="5"/>
      <c r="B679" s="5"/>
      <c r="C679" s="271"/>
      <c r="D679" s="271"/>
      <c r="E679" s="271"/>
      <c r="F679" s="271"/>
      <c r="G679" s="271"/>
      <c r="H679" s="271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</row>
    <row r="680" ht="15.75" customHeight="1">
      <c r="A680" s="5"/>
      <c r="B680" s="5"/>
      <c r="C680" s="271"/>
      <c r="D680" s="271"/>
      <c r="E680" s="271"/>
      <c r="F680" s="271"/>
      <c r="G680" s="271"/>
      <c r="H680" s="271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</row>
    <row r="681" ht="15.75" customHeight="1">
      <c r="A681" s="5"/>
      <c r="B681" s="5"/>
      <c r="C681" s="271"/>
      <c r="D681" s="271"/>
      <c r="E681" s="271"/>
      <c r="F681" s="271"/>
      <c r="G681" s="271"/>
      <c r="H681" s="271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</row>
    <row r="682" ht="15.75" customHeight="1">
      <c r="A682" s="5"/>
      <c r="B682" s="5"/>
      <c r="C682" s="271"/>
      <c r="D682" s="271"/>
      <c r="E682" s="271"/>
      <c r="F682" s="271"/>
      <c r="G682" s="271"/>
      <c r="H682" s="271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</row>
    <row r="683" ht="15.75" customHeight="1">
      <c r="A683" s="5"/>
      <c r="B683" s="5"/>
      <c r="C683" s="271"/>
      <c r="D683" s="271"/>
      <c r="E683" s="271"/>
      <c r="F683" s="271"/>
      <c r="G683" s="271"/>
      <c r="H683" s="271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</row>
    <row r="684" ht="15.75" customHeight="1">
      <c r="A684" s="5"/>
      <c r="B684" s="5"/>
      <c r="C684" s="271"/>
      <c r="D684" s="271"/>
      <c r="E684" s="271"/>
      <c r="F684" s="271"/>
      <c r="G684" s="271"/>
      <c r="H684" s="271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</row>
    <row r="685" ht="15.75" customHeight="1">
      <c r="A685" s="5"/>
      <c r="B685" s="5"/>
      <c r="C685" s="271"/>
      <c r="D685" s="271"/>
      <c r="E685" s="271"/>
      <c r="F685" s="271"/>
      <c r="G685" s="271"/>
      <c r="H685" s="271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</row>
    <row r="686" ht="15.75" customHeight="1">
      <c r="A686" s="5"/>
      <c r="B686" s="5"/>
      <c r="C686" s="271"/>
      <c r="D686" s="271"/>
      <c r="E686" s="271"/>
      <c r="F686" s="271"/>
      <c r="G686" s="271"/>
      <c r="H686" s="271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</row>
    <row r="687" ht="15.75" customHeight="1">
      <c r="A687" s="5"/>
      <c r="B687" s="5"/>
      <c r="C687" s="271"/>
      <c r="D687" s="271"/>
      <c r="E687" s="271"/>
      <c r="F687" s="271"/>
      <c r="G687" s="271"/>
      <c r="H687" s="271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</row>
    <row r="688" ht="15.75" customHeight="1">
      <c r="A688" s="5"/>
      <c r="B688" s="5"/>
      <c r="C688" s="271"/>
      <c r="D688" s="271"/>
      <c r="E688" s="271"/>
      <c r="F688" s="271"/>
      <c r="G688" s="271"/>
      <c r="H688" s="271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</row>
    <row r="689" ht="15.75" customHeight="1">
      <c r="A689" s="5"/>
      <c r="B689" s="5"/>
      <c r="C689" s="271"/>
      <c r="D689" s="271"/>
      <c r="E689" s="271"/>
      <c r="F689" s="271"/>
      <c r="G689" s="271"/>
      <c r="H689" s="271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</row>
    <row r="690" ht="15.75" customHeight="1">
      <c r="A690" s="5"/>
      <c r="B690" s="5"/>
      <c r="C690" s="271"/>
      <c r="D690" s="271"/>
      <c r="E690" s="271"/>
      <c r="F690" s="271"/>
      <c r="G690" s="271"/>
      <c r="H690" s="271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</row>
    <row r="691" ht="15.75" customHeight="1">
      <c r="A691" s="5"/>
      <c r="B691" s="5"/>
      <c r="C691" s="271"/>
      <c r="D691" s="271"/>
      <c r="E691" s="271"/>
      <c r="F691" s="271"/>
      <c r="G691" s="271"/>
      <c r="H691" s="271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</row>
    <row r="692" ht="15.75" customHeight="1">
      <c r="A692" s="5"/>
      <c r="B692" s="5"/>
      <c r="C692" s="271"/>
      <c r="D692" s="271"/>
      <c r="E692" s="271"/>
      <c r="F692" s="271"/>
      <c r="G692" s="271"/>
      <c r="H692" s="271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</row>
    <row r="693" ht="15.75" customHeight="1">
      <c r="A693" s="5"/>
      <c r="B693" s="5"/>
      <c r="C693" s="271"/>
      <c r="D693" s="271"/>
      <c r="E693" s="271"/>
      <c r="F693" s="271"/>
      <c r="G693" s="271"/>
      <c r="H693" s="271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</row>
    <row r="694" ht="15.75" customHeight="1">
      <c r="A694" s="5"/>
      <c r="B694" s="5"/>
      <c r="C694" s="271"/>
      <c r="D694" s="271"/>
      <c r="E694" s="271"/>
      <c r="F694" s="271"/>
      <c r="G694" s="271"/>
      <c r="H694" s="271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</row>
    <row r="695" ht="15.75" customHeight="1">
      <c r="A695" s="5"/>
      <c r="B695" s="5"/>
      <c r="C695" s="271"/>
      <c r="D695" s="271"/>
      <c r="E695" s="271"/>
      <c r="F695" s="271"/>
      <c r="G695" s="271"/>
      <c r="H695" s="271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</row>
    <row r="696" ht="15.75" customHeight="1">
      <c r="A696" s="5"/>
      <c r="B696" s="5"/>
      <c r="C696" s="271"/>
      <c r="D696" s="271"/>
      <c r="E696" s="271"/>
      <c r="F696" s="271"/>
      <c r="G696" s="271"/>
      <c r="H696" s="271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</row>
    <row r="697" ht="15.75" customHeight="1">
      <c r="A697" s="5"/>
      <c r="B697" s="5"/>
      <c r="C697" s="271"/>
      <c r="D697" s="271"/>
      <c r="E697" s="271"/>
      <c r="F697" s="271"/>
      <c r="G697" s="271"/>
      <c r="H697" s="271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</row>
    <row r="698" ht="15.75" customHeight="1">
      <c r="A698" s="5"/>
      <c r="B698" s="5"/>
      <c r="C698" s="271"/>
      <c r="D698" s="271"/>
      <c r="E698" s="271"/>
      <c r="F698" s="271"/>
      <c r="G698" s="271"/>
      <c r="H698" s="271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</row>
    <row r="699" ht="15.75" customHeight="1">
      <c r="A699" s="5"/>
      <c r="B699" s="5"/>
      <c r="C699" s="271"/>
      <c r="D699" s="271"/>
      <c r="E699" s="271"/>
      <c r="F699" s="271"/>
      <c r="G699" s="271"/>
      <c r="H699" s="271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</row>
    <row r="700" ht="15.75" customHeight="1">
      <c r="A700" s="5"/>
      <c r="B700" s="5"/>
      <c r="C700" s="271"/>
      <c r="D700" s="271"/>
      <c r="E700" s="271"/>
      <c r="F700" s="271"/>
      <c r="G700" s="271"/>
      <c r="H700" s="271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</row>
    <row r="701" ht="15.75" customHeight="1">
      <c r="A701" s="5"/>
      <c r="B701" s="5"/>
      <c r="C701" s="271"/>
      <c r="D701" s="271"/>
      <c r="E701" s="271"/>
      <c r="F701" s="271"/>
      <c r="G701" s="271"/>
      <c r="H701" s="271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</row>
    <row r="702" ht="15.75" customHeight="1">
      <c r="A702" s="5"/>
      <c r="B702" s="5"/>
      <c r="C702" s="271"/>
      <c r="D702" s="271"/>
      <c r="E702" s="271"/>
      <c r="F702" s="271"/>
      <c r="G702" s="271"/>
      <c r="H702" s="271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</row>
    <row r="703" ht="15.75" customHeight="1">
      <c r="A703" s="5"/>
      <c r="B703" s="5"/>
      <c r="C703" s="271"/>
      <c r="D703" s="271"/>
      <c r="E703" s="271"/>
      <c r="F703" s="271"/>
      <c r="G703" s="271"/>
      <c r="H703" s="271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</row>
    <row r="704" ht="15.75" customHeight="1">
      <c r="A704" s="5"/>
      <c r="B704" s="5"/>
      <c r="C704" s="271"/>
      <c r="D704" s="271"/>
      <c r="E704" s="271"/>
      <c r="F704" s="271"/>
      <c r="G704" s="271"/>
      <c r="H704" s="271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</row>
    <row r="705" ht="15.75" customHeight="1">
      <c r="A705" s="5"/>
      <c r="B705" s="5"/>
      <c r="C705" s="271"/>
      <c r="D705" s="271"/>
      <c r="E705" s="271"/>
      <c r="F705" s="271"/>
      <c r="G705" s="271"/>
      <c r="H705" s="271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</row>
    <row r="706" ht="15.75" customHeight="1">
      <c r="A706" s="5"/>
      <c r="B706" s="5"/>
      <c r="C706" s="271"/>
      <c r="D706" s="271"/>
      <c r="E706" s="271"/>
      <c r="F706" s="271"/>
      <c r="G706" s="271"/>
      <c r="H706" s="271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</row>
    <row r="707" ht="15.75" customHeight="1">
      <c r="A707" s="5"/>
      <c r="B707" s="5"/>
      <c r="C707" s="271"/>
      <c r="D707" s="271"/>
      <c r="E707" s="271"/>
      <c r="F707" s="271"/>
      <c r="G707" s="271"/>
      <c r="H707" s="271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</row>
    <row r="708" ht="15.75" customHeight="1">
      <c r="A708" s="5"/>
      <c r="B708" s="5"/>
      <c r="C708" s="271"/>
      <c r="D708" s="271"/>
      <c r="E708" s="271"/>
      <c r="F708" s="271"/>
      <c r="G708" s="271"/>
      <c r="H708" s="271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</row>
    <row r="709" ht="15.75" customHeight="1">
      <c r="A709" s="5"/>
      <c r="B709" s="5"/>
      <c r="C709" s="271"/>
      <c r="D709" s="271"/>
      <c r="E709" s="271"/>
      <c r="F709" s="271"/>
      <c r="G709" s="271"/>
      <c r="H709" s="271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</row>
    <row r="710" ht="15.75" customHeight="1">
      <c r="A710" s="5"/>
      <c r="B710" s="5"/>
      <c r="C710" s="271"/>
      <c r="D710" s="271"/>
      <c r="E710" s="271"/>
      <c r="F710" s="271"/>
      <c r="G710" s="271"/>
      <c r="H710" s="271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</row>
    <row r="711" ht="15.75" customHeight="1">
      <c r="A711" s="5"/>
      <c r="B711" s="5"/>
      <c r="C711" s="271"/>
      <c r="D711" s="271"/>
      <c r="E711" s="271"/>
      <c r="F711" s="271"/>
      <c r="G711" s="271"/>
      <c r="H711" s="271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</row>
    <row r="712" ht="15.75" customHeight="1">
      <c r="A712" s="5"/>
      <c r="B712" s="5"/>
      <c r="C712" s="271"/>
      <c r="D712" s="271"/>
      <c r="E712" s="271"/>
      <c r="F712" s="271"/>
      <c r="G712" s="271"/>
      <c r="H712" s="271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</row>
    <row r="713" ht="15.75" customHeight="1">
      <c r="A713" s="5"/>
      <c r="B713" s="5"/>
      <c r="C713" s="271"/>
      <c r="D713" s="271"/>
      <c r="E713" s="271"/>
      <c r="F713" s="271"/>
      <c r="G713" s="271"/>
      <c r="H713" s="271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</row>
    <row r="714" ht="15.75" customHeight="1">
      <c r="A714" s="5"/>
      <c r="B714" s="5"/>
      <c r="C714" s="271"/>
      <c r="D714" s="271"/>
      <c r="E714" s="271"/>
      <c r="F714" s="271"/>
      <c r="G714" s="271"/>
      <c r="H714" s="271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</row>
    <row r="715" ht="15.75" customHeight="1">
      <c r="A715" s="5"/>
      <c r="B715" s="5"/>
      <c r="C715" s="271"/>
      <c r="D715" s="271"/>
      <c r="E715" s="271"/>
      <c r="F715" s="271"/>
      <c r="G715" s="271"/>
      <c r="H715" s="271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</row>
    <row r="716" ht="15.75" customHeight="1">
      <c r="A716" s="5"/>
      <c r="B716" s="5"/>
      <c r="C716" s="271"/>
      <c r="D716" s="271"/>
      <c r="E716" s="271"/>
      <c r="F716" s="271"/>
      <c r="G716" s="271"/>
      <c r="H716" s="271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</row>
    <row r="717" ht="15.75" customHeight="1">
      <c r="A717" s="5"/>
      <c r="B717" s="5"/>
      <c r="C717" s="271"/>
      <c r="D717" s="271"/>
      <c r="E717" s="271"/>
      <c r="F717" s="271"/>
      <c r="G717" s="271"/>
      <c r="H717" s="271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</row>
    <row r="718" ht="15.75" customHeight="1">
      <c r="A718" s="5"/>
      <c r="B718" s="5"/>
      <c r="C718" s="271"/>
      <c r="D718" s="271"/>
      <c r="E718" s="271"/>
      <c r="F718" s="271"/>
      <c r="G718" s="271"/>
      <c r="H718" s="271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</row>
    <row r="719" ht="15.75" customHeight="1">
      <c r="A719" s="5"/>
      <c r="B719" s="5"/>
      <c r="C719" s="271"/>
      <c r="D719" s="271"/>
      <c r="E719" s="271"/>
      <c r="F719" s="271"/>
      <c r="G719" s="271"/>
      <c r="H719" s="271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</row>
    <row r="720" ht="15.75" customHeight="1">
      <c r="A720" s="5"/>
      <c r="B720" s="5"/>
      <c r="C720" s="271"/>
      <c r="D720" s="271"/>
      <c r="E720" s="271"/>
      <c r="F720" s="271"/>
      <c r="G720" s="271"/>
      <c r="H720" s="271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</row>
    <row r="721" ht="15.75" customHeight="1">
      <c r="A721" s="5"/>
      <c r="B721" s="5"/>
      <c r="C721" s="271"/>
      <c r="D721" s="271"/>
      <c r="E721" s="271"/>
      <c r="F721" s="271"/>
      <c r="G721" s="271"/>
      <c r="H721" s="271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</row>
    <row r="722" ht="15.75" customHeight="1">
      <c r="A722" s="5"/>
      <c r="B722" s="5"/>
      <c r="C722" s="271"/>
      <c r="D722" s="271"/>
      <c r="E722" s="271"/>
      <c r="F722" s="271"/>
      <c r="G722" s="271"/>
      <c r="H722" s="271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</row>
    <row r="723" ht="15.75" customHeight="1">
      <c r="A723" s="5"/>
      <c r="B723" s="5"/>
      <c r="C723" s="271"/>
      <c r="D723" s="271"/>
      <c r="E723" s="271"/>
      <c r="F723" s="271"/>
      <c r="G723" s="271"/>
      <c r="H723" s="271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</row>
    <row r="724" ht="15.75" customHeight="1">
      <c r="A724" s="5"/>
      <c r="B724" s="5"/>
      <c r="C724" s="271"/>
      <c r="D724" s="271"/>
      <c r="E724" s="271"/>
      <c r="F724" s="271"/>
      <c r="G724" s="271"/>
      <c r="H724" s="271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</row>
    <row r="725" ht="15.75" customHeight="1">
      <c r="A725" s="5"/>
      <c r="B725" s="5"/>
      <c r="C725" s="271"/>
      <c r="D725" s="271"/>
      <c r="E725" s="271"/>
      <c r="F725" s="271"/>
      <c r="G725" s="271"/>
      <c r="H725" s="271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</row>
    <row r="726" ht="15.75" customHeight="1">
      <c r="A726" s="5"/>
      <c r="B726" s="5"/>
      <c r="C726" s="271"/>
      <c r="D726" s="271"/>
      <c r="E726" s="271"/>
      <c r="F726" s="271"/>
      <c r="G726" s="271"/>
      <c r="H726" s="271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</row>
    <row r="727" ht="15.75" customHeight="1">
      <c r="A727" s="5"/>
      <c r="B727" s="5"/>
      <c r="C727" s="271"/>
      <c r="D727" s="271"/>
      <c r="E727" s="271"/>
      <c r="F727" s="271"/>
      <c r="G727" s="271"/>
      <c r="H727" s="271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</row>
    <row r="728" ht="15.75" customHeight="1">
      <c r="A728" s="5"/>
      <c r="B728" s="5"/>
      <c r="C728" s="271"/>
      <c r="D728" s="271"/>
      <c r="E728" s="271"/>
      <c r="F728" s="271"/>
      <c r="G728" s="271"/>
      <c r="H728" s="271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</row>
    <row r="729" ht="15.75" customHeight="1">
      <c r="A729" s="5"/>
      <c r="B729" s="5"/>
      <c r="C729" s="271"/>
      <c r="D729" s="271"/>
      <c r="E729" s="271"/>
      <c r="F729" s="271"/>
      <c r="G729" s="271"/>
      <c r="H729" s="271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</row>
    <row r="730" ht="15.75" customHeight="1">
      <c r="A730" s="5"/>
      <c r="B730" s="5"/>
      <c r="C730" s="271"/>
      <c r="D730" s="271"/>
      <c r="E730" s="271"/>
      <c r="F730" s="271"/>
      <c r="G730" s="271"/>
      <c r="H730" s="271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</row>
    <row r="731" ht="15.75" customHeight="1">
      <c r="A731" s="5"/>
      <c r="B731" s="5"/>
      <c r="C731" s="271"/>
      <c r="D731" s="271"/>
      <c r="E731" s="271"/>
      <c r="F731" s="271"/>
      <c r="G731" s="271"/>
      <c r="H731" s="271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</row>
    <row r="732" ht="15.75" customHeight="1">
      <c r="A732" s="5"/>
      <c r="B732" s="5"/>
      <c r="C732" s="271"/>
      <c r="D732" s="271"/>
      <c r="E732" s="271"/>
      <c r="F732" s="271"/>
      <c r="G732" s="271"/>
      <c r="H732" s="271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</row>
    <row r="733" ht="15.75" customHeight="1">
      <c r="A733" s="5"/>
      <c r="B733" s="5"/>
      <c r="C733" s="271"/>
      <c r="D733" s="271"/>
      <c r="E733" s="271"/>
      <c r="F733" s="271"/>
      <c r="G733" s="271"/>
      <c r="H733" s="271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</row>
    <row r="734" ht="15.75" customHeight="1">
      <c r="A734" s="5"/>
      <c r="B734" s="5"/>
      <c r="C734" s="271"/>
      <c r="D734" s="271"/>
      <c r="E734" s="271"/>
      <c r="F734" s="271"/>
      <c r="G734" s="271"/>
      <c r="H734" s="271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</row>
    <row r="735" ht="15.75" customHeight="1">
      <c r="A735" s="5"/>
      <c r="B735" s="5"/>
      <c r="C735" s="271"/>
      <c r="D735" s="271"/>
      <c r="E735" s="271"/>
      <c r="F735" s="271"/>
      <c r="G735" s="271"/>
      <c r="H735" s="271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</row>
    <row r="736" ht="15.75" customHeight="1">
      <c r="A736" s="5"/>
      <c r="B736" s="5"/>
      <c r="C736" s="271"/>
      <c r="D736" s="271"/>
      <c r="E736" s="271"/>
      <c r="F736" s="271"/>
      <c r="G736" s="271"/>
      <c r="H736" s="271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</row>
    <row r="737" ht="15.75" customHeight="1">
      <c r="A737" s="5"/>
      <c r="B737" s="5"/>
      <c r="C737" s="271"/>
      <c r="D737" s="271"/>
      <c r="E737" s="271"/>
      <c r="F737" s="271"/>
      <c r="G737" s="271"/>
      <c r="H737" s="271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</row>
    <row r="738" ht="15.75" customHeight="1">
      <c r="A738" s="5"/>
      <c r="B738" s="5"/>
      <c r="C738" s="271"/>
      <c r="D738" s="271"/>
      <c r="E738" s="271"/>
      <c r="F738" s="271"/>
      <c r="G738" s="271"/>
      <c r="H738" s="271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</row>
    <row r="739" ht="15.75" customHeight="1">
      <c r="A739" s="5"/>
      <c r="B739" s="5"/>
      <c r="C739" s="271"/>
      <c r="D739" s="271"/>
      <c r="E739" s="271"/>
      <c r="F739" s="271"/>
      <c r="G739" s="271"/>
      <c r="H739" s="271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</row>
    <row r="740" ht="15.75" customHeight="1">
      <c r="A740" s="5"/>
      <c r="B740" s="5"/>
      <c r="C740" s="271"/>
      <c r="D740" s="271"/>
      <c r="E740" s="271"/>
      <c r="F740" s="271"/>
      <c r="G740" s="271"/>
      <c r="H740" s="271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</row>
    <row r="741" ht="15.75" customHeight="1">
      <c r="A741" s="5"/>
      <c r="B741" s="5"/>
      <c r="C741" s="271"/>
      <c r="D741" s="271"/>
      <c r="E741" s="271"/>
      <c r="F741" s="271"/>
      <c r="G741" s="271"/>
      <c r="H741" s="271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</row>
    <row r="742" ht="15.75" customHeight="1">
      <c r="A742" s="5"/>
      <c r="B742" s="5"/>
      <c r="C742" s="271"/>
      <c r="D742" s="271"/>
      <c r="E742" s="271"/>
      <c r="F742" s="271"/>
      <c r="G742" s="271"/>
      <c r="H742" s="271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</row>
    <row r="743" ht="15.75" customHeight="1">
      <c r="A743" s="5"/>
      <c r="B743" s="5"/>
      <c r="C743" s="271"/>
      <c r="D743" s="271"/>
      <c r="E743" s="271"/>
      <c r="F743" s="271"/>
      <c r="G743" s="271"/>
      <c r="H743" s="271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</row>
    <row r="744" ht="15.75" customHeight="1">
      <c r="A744" s="5"/>
      <c r="B744" s="5"/>
      <c r="C744" s="271"/>
      <c r="D744" s="271"/>
      <c r="E744" s="271"/>
      <c r="F744" s="271"/>
      <c r="G744" s="271"/>
      <c r="H744" s="271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</row>
    <row r="745" ht="15.75" customHeight="1">
      <c r="A745" s="5"/>
      <c r="B745" s="5"/>
      <c r="C745" s="271"/>
      <c r="D745" s="271"/>
      <c r="E745" s="271"/>
      <c r="F745" s="271"/>
      <c r="G745" s="271"/>
      <c r="H745" s="271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</row>
    <row r="746" ht="15.75" customHeight="1">
      <c r="A746" s="5"/>
      <c r="B746" s="5"/>
      <c r="C746" s="271"/>
      <c r="D746" s="271"/>
      <c r="E746" s="271"/>
      <c r="F746" s="271"/>
      <c r="G746" s="271"/>
      <c r="H746" s="271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</row>
    <row r="747" ht="15.75" customHeight="1">
      <c r="A747" s="5"/>
      <c r="B747" s="5"/>
      <c r="C747" s="271"/>
      <c r="D747" s="271"/>
      <c r="E747" s="271"/>
      <c r="F747" s="271"/>
      <c r="G747" s="271"/>
      <c r="H747" s="271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</row>
    <row r="748" ht="15.75" customHeight="1">
      <c r="A748" s="5"/>
      <c r="B748" s="5"/>
      <c r="C748" s="271"/>
      <c r="D748" s="271"/>
      <c r="E748" s="271"/>
      <c r="F748" s="271"/>
      <c r="G748" s="271"/>
      <c r="H748" s="271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</row>
    <row r="749" ht="15.75" customHeight="1">
      <c r="A749" s="5"/>
      <c r="B749" s="5"/>
      <c r="C749" s="271"/>
      <c r="D749" s="271"/>
      <c r="E749" s="271"/>
      <c r="F749" s="271"/>
      <c r="G749" s="271"/>
      <c r="H749" s="271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</row>
    <row r="750" ht="15.75" customHeight="1">
      <c r="A750" s="5"/>
      <c r="B750" s="5"/>
      <c r="C750" s="271"/>
      <c r="D750" s="271"/>
      <c r="E750" s="271"/>
      <c r="F750" s="271"/>
      <c r="G750" s="271"/>
      <c r="H750" s="271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</row>
    <row r="751" ht="15.75" customHeight="1">
      <c r="A751" s="5"/>
      <c r="B751" s="5"/>
      <c r="C751" s="271"/>
      <c r="D751" s="271"/>
      <c r="E751" s="271"/>
      <c r="F751" s="271"/>
      <c r="G751" s="271"/>
      <c r="H751" s="271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</row>
    <row r="752" ht="15.75" customHeight="1">
      <c r="A752" s="5"/>
      <c r="B752" s="5"/>
      <c r="C752" s="271"/>
      <c r="D752" s="271"/>
      <c r="E752" s="271"/>
      <c r="F752" s="271"/>
      <c r="G752" s="271"/>
      <c r="H752" s="271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</row>
    <row r="753" ht="15.75" customHeight="1">
      <c r="A753" s="5"/>
      <c r="B753" s="5"/>
      <c r="C753" s="271"/>
      <c r="D753" s="271"/>
      <c r="E753" s="271"/>
      <c r="F753" s="271"/>
      <c r="G753" s="271"/>
      <c r="H753" s="271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</row>
    <row r="754" ht="15.75" customHeight="1">
      <c r="A754" s="5"/>
      <c r="B754" s="5"/>
      <c r="C754" s="271"/>
      <c r="D754" s="271"/>
      <c r="E754" s="271"/>
      <c r="F754" s="271"/>
      <c r="G754" s="271"/>
      <c r="H754" s="271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</row>
    <row r="755" ht="15.75" customHeight="1">
      <c r="A755" s="5"/>
      <c r="B755" s="5"/>
      <c r="C755" s="271"/>
      <c r="D755" s="271"/>
      <c r="E755" s="271"/>
      <c r="F755" s="271"/>
      <c r="G755" s="271"/>
      <c r="H755" s="271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</row>
    <row r="756" ht="15.75" customHeight="1">
      <c r="A756" s="5"/>
      <c r="B756" s="5"/>
      <c r="C756" s="271"/>
      <c r="D756" s="271"/>
      <c r="E756" s="271"/>
      <c r="F756" s="271"/>
      <c r="G756" s="271"/>
      <c r="H756" s="271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</row>
    <row r="757" ht="15.75" customHeight="1">
      <c r="A757" s="5"/>
      <c r="B757" s="5"/>
      <c r="C757" s="271"/>
      <c r="D757" s="271"/>
      <c r="E757" s="271"/>
      <c r="F757" s="271"/>
      <c r="G757" s="271"/>
      <c r="H757" s="271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</row>
    <row r="758" ht="15.75" customHeight="1">
      <c r="A758" s="5"/>
      <c r="B758" s="5"/>
      <c r="C758" s="271"/>
      <c r="D758" s="271"/>
      <c r="E758" s="271"/>
      <c r="F758" s="271"/>
      <c r="G758" s="271"/>
      <c r="H758" s="271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</row>
    <row r="759" ht="15.75" customHeight="1">
      <c r="A759" s="5"/>
      <c r="B759" s="5"/>
      <c r="C759" s="271"/>
      <c r="D759" s="271"/>
      <c r="E759" s="271"/>
      <c r="F759" s="271"/>
      <c r="G759" s="271"/>
      <c r="H759" s="271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</row>
    <row r="760" ht="15.75" customHeight="1">
      <c r="A760" s="5"/>
      <c r="B760" s="5"/>
      <c r="C760" s="271"/>
      <c r="D760" s="271"/>
      <c r="E760" s="271"/>
      <c r="F760" s="271"/>
      <c r="G760" s="271"/>
      <c r="H760" s="271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</row>
    <row r="761" ht="15.75" customHeight="1">
      <c r="A761" s="5"/>
      <c r="B761" s="5"/>
      <c r="C761" s="271"/>
      <c r="D761" s="271"/>
      <c r="E761" s="271"/>
      <c r="F761" s="271"/>
      <c r="G761" s="271"/>
      <c r="H761" s="271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</row>
    <row r="762" ht="15.75" customHeight="1">
      <c r="A762" s="5"/>
      <c r="B762" s="5"/>
      <c r="C762" s="271"/>
      <c r="D762" s="271"/>
      <c r="E762" s="271"/>
      <c r="F762" s="271"/>
      <c r="G762" s="271"/>
      <c r="H762" s="271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</row>
    <row r="763" ht="15.75" customHeight="1">
      <c r="A763" s="5"/>
      <c r="B763" s="5"/>
      <c r="C763" s="271"/>
      <c r="D763" s="271"/>
      <c r="E763" s="271"/>
      <c r="F763" s="271"/>
      <c r="G763" s="271"/>
      <c r="H763" s="271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</row>
    <row r="764" ht="15.75" customHeight="1">
      <c r="A764" s="5"/>
      <c r="B764" s="5"/>
      <c r="C764" s="271"/>
      <c r="D764" s="271"/>
      <c r="E764" s="271"/>
      <c r="F764" s="271"/>
      <c r="G764" s="271"/>
      <c r="H764" s="271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</row>
    <row r="765" ht="15.75" customHeight="1">
      <c r="A765" s="5"/>
      <c r="B765" s="5"/>
      <c r="C765" s="271"/>
      <c r="D765" s="271"/>
      <c r="E765" s="271"/>
      <c r="F765" s="271"/>
      <c r="G765" s="271"/>
      <c r="H765" s="271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</row>
    <row r="766" ht="15.75" customHeight="1">
      <c r="A766" s="5"/>
      <c r="B766" s="5"/>
      <c r="C766" s="271"/>
      <c r="D766" s="271"/>
      <c r="E766" s="271"/>
      <c r="F766" s="271"/>
      <c r="G766" s="271"/>
      <c r="H766" s="271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</row>
    <row r="767" ht="15.75" customHeight="1">
      <c r="A767" s="5"/>
      <c r="B767" s="5"/>
      <c r="C767" s="271"/>
      <c r="D767" s="271"/>
      <c r="E767" s="271"/>
      <c r="F767" s="271"/>
      <c r="G767" s="271"/>
      <c r="H767" s="271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</row>
    <row r="768" ht="15.75" customHeight="1">
      <c r="A768" s="5"/>
      <c r="B768" s="5"/>
      <c r="C768" s="271"/>
      <c r="D768" s="271"/>
      <c r="E768" s="271"/>
      <c r="F768" s="271"/>
      <c r="G768" s="271"/>
      <c r="H768" s="271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</row>
    <row r="769" ht="15.75" customHeight="1">
      <c r="A769" s="5"/>
      <c r="B769" s="5"/>
      <c r="C769" s="271"/>
      <c r="D769" s="271"/>
      <c r="E769" s="271"/>
      <c r="F769" s="271"/>
      <c r="G769" s="271"/>
      <c r="H769" s="271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</row>
    <row r="770" ht="15.75" customHeight="1">
      <c r="A770" s="5"/>
      <c r="B770" s="5"/>
      <c r="C770" s="271"/>
      <c r="D770" s="271"/>
      <c r="E770" s="271"/>
      <c r="F770" s="271"/>
      <c r="G770" s="271"/>
      <c r="H770" s="271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</row>
    <row r="771" ht="15.75" customHeight="1">
      <c r="A771" s="5"/>
      <c r="B771" s="5"/>
      <c r="C771" s="271"/>
      <c r="D771" s="271"/>
      <c r="E771" s="271"/>
      <c r="F771" s="271"/>
      <c r="G771" s="271"/>
      <c r="H771" s="271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</row>
    <row r="772" ht="15.75" customHeight="1">
      <c r="A772" s="5"/>
      <c r="B772" s="5"/>
      <c r="C772" s="271"/>
      <c r="D772" s="271"/>
      <c r="E772" s="271"/>
      <c r="F772" s="271"/>
      <c r="G772" s="271"/>
      <c r="H772" s="271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</row>
    <row r="773" ht="15.75" customHeight="1">
      <c r="A773" s="5"/>
      <c r="B773" s="5"/>
      <c r="C773" s="271"/>
      <c r="D773" s="271"/>
      <c r="E773" s="271"/>
      <c r="F773" s="271"/>
      <c r="G773" s="271"/>
      <c r="H773" s="271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</row>
    <row r="774" ht="15.75" customHeight="1">
      <c r="A774" s="5"/>
      <c r="B774" s="5"/>
      <c r="C774" s="271"/>
      <c r="D774" s="271"/>
      <c r="E774" s="271"/>
      <c r="F774" s="271"/>
      <c r="G774" s="271"/>
      <c r="H774" s="271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</row>
    <row r="775" ht="15.75" customHeight="1">
      <c r="A775" s="5"/>
      <c r="B775" s="5"/>
      <c r="C775" s="271"/>
      <c r="D775" s="271"/>
      <c r="E775" s="271"/>
      <c r="F775" s="271"/>
      <c r="G775" s="271"/>
      <c r="H775" s="271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</row>
    <row r="776" ht="15.75" customHeight="1">
      <c r="A776" s="5"/>
      <c r="B776" s="5"/>
      <c r="C776" s="271"/>
      <c r="D776" s="271"/>
      <c r="E776" s="271"/>
      <c r="F776" s="271"/>
      <c r="G776" s="271"/>
      <c r="H776" s="271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</row>
    <row r="777" ht="15.75" customHeight="1">
      <c r="A777" s="5"/>
      <c r="B777" s="5"/>
      <c r="C777" s="271"/>
      <c r="D777" s="271"/>
      <c r="E777" s="271"/>
      <c r="F777" s="271"/>
      <c r="G777" s="271"/>
      <c r="H777" s="271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</row>
    <row r="778" ht="15.75" customHeight="1">
      <c r="A778" s="5"/>
      <c r="B778" s="5"/>
      <c r="C778" s="271"/>
      <c r="D778" s="271"/>
      <c r="E778" s="271"/>
      <c r="F778" s="271"/>
      <c r="G778" s="271"/>
      <c r="H778" s="271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</row>
    <row r="779" ht="15.75" customHeight="1">
      <c r="A779" s="5"/>
      <c r="B779" s="5"/>
      <c r="C779" s="271"/>
      <c r="D779" s="271"/>
      <c r="E779" s="271"/>
      <c r="F779" s="271"/>
      <c r="G779" s="271"/>
      <c r="H779" s="271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</row>
    <row r="780" ht="15.75" customHeight="1">
      <c r="A780" s="5"/>
      <c r="B780" s="5"/>
      <c r="C780" s="271"/>
      <c r="D780" s="271"/>
      <c r="E780" s="271"/>
      <c r="F780" s="271"/>
      <c r="G780" s="271"/>
      <c r="H780" s="271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</row>
    <row r="781" ht="15.75" customHeight="1">
      <c r="A781" s="5"/>
      <c r="B781" s="5"/>
      <c r="C781" s="271"/>
      <c r="D781" s="271"/>
      <c r="E781" s="271"/>
      <c r="F781" s="271"/>
      <c r="G781" s="271"/>
      <c r="H781" s="271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</row>
    <row r="782" ht="15.75" customHeight="1">
      <c r="A782" s="5"/>
      <c r="B782" s="5"/>
      <c r="C782" s="271"/>
      <c r="D782" s="271"/>
      <c r="E782" s="271"/>
      <c r="F782" s="271"/>
      <c r="G782" s="271"/>
      <c r="H782" s="271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</row>
    <row r="783" ht="15.75" customHeight="1">
      <c r="A783" s="5"/>
      <c r="B783" s="5"/>
      <c r="C783" s="271"/>
      <c r="D783" s="271"/>
      <c r="E783" s="271"/>
      <c r="F783" s="271"/>
      <c r="G783" s="271"/>
      <c r="H783" s="271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</row>
    <row r="784" ht="15.75" customHeight="1">
      <c r="A784" s="5"/>
      <c r="B784" s="5"/>
      <c r="C784" s="271"/>
      <c r="D784" s="271"/>
      <c r="E784" s="271"/>
      <c r="F784" s="271"/>
      <c r="G784" s="271"/>
      <c r="H784" s="271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</row>
    <row r="785" ht="15.75" customHeight="1">
      <c r="A785" s="5"/>
      <c r="B785" s="5"/>
      <c r="C785" s="271"/>
      <c r="D785" s="271"/>
      <c r="E785" s="271"/>
      <c r="F785" s="271"/>
      <c r="G785" s="271"/>
      <c r="H785" s="271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</row>
    <row r="786" ht="15.75" customHeight="1">
      <c r="A786" s="5"/>
      <c r="B786" s="5"/>
      <c r="C786" s="271"/>
      <c r="D786" s="271"/>
      <c r="E786" s="271"/>
      <c r="F786" s="271"/>
      <c r="G786" s="271"/>
      <c r="H786" s="271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</row>
    <row r="787" ht="15.75" customHeight="1">
      <c r="A787" s="5"/>
      <c r="B787" s="5"/>
      <c r="C787" s="271"/>
      <c r="D787" s="271"/>
      <c r="E787" s="271"/>
      <c r="F787" s="271"/>
      <c r="G787" s="271"/>
      <c r="H787" s="271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</row>
    <row r="788" ht="15.75" customHeight="1">
      <c r="A788" s="5"/>
      <c r="B788" s="5"/>
      <c r="C788" s="271"/>
      <c r="D788" s="271"/>
      <c r="E788" s="271"/>
      <c r="F788" s="271"/>
      <c r="G788" s="271"/>
      <c r="H788" s="271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</row>
    <row r="789" ht="15.75" customHeight="1">
      <c r="A789" s="5"/>
      <c r="B789" s="5"/>
      <c r="C789" s="271"/>
      <c r="D789" s="271"/>
      <c r="E789" s="271"/>
      <c r="F789" s="271"/>
      <c r="G789" s="271"/>
      <c r="H789" s="271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</row>
    <row r="790" ht="15.75" customHeight="1">
      <c r="A790" s="5"/>
      <c r="B790" s="5"/>
      <c r="C790" s="271"/>
      <c r="D790" s="271"/>
      <c r="E790" s="271"/>
      <c r="F790" s="271"/>
      <c r="G790" s="271"/>
      <c r="H790" s="271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</row>
    <row r="791" ht="15.75" customHeight="1">
      <c r="A791" s="5"/>
      <c r="B791" s="5"/>
      <c r="C791" s="271"/>
      <c r="D791" s="271"/>
      <c r="E791" s="271"/>
      <c r="F791" s="271"/>
      <c r="G791" s="271"/>
      <c r="H791" s="271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</row>
    <row r="792" ht="15.75" customHeight="1">
      <c r="A792" s="5"/>
      <c r="B792" s="5"/>
      <c r="C792" s="271"/>
      <c r="D792" s="271"/>
      <c r="E792" s="271"/>
      <c r="F792" s="271"/>
      <c r="G792" s="271"/>
      <c r="H792" s="271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</row>
    <row r="793" ht="15.75" customHeight="1">
      <c r="A793" s="5"/>
      <c r="B793" s="5"/>
      <c r="C793" s="271"/>
      <c r="D793" s="271"/>
      <c r="E793" s="271"/>
      <c r="F793" s="271"/>
      <c r="G793" s="271"/>
      <c r="H793" s="271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</row>
    <row r="794" ht="15.75" customHeight="1">
      <c r="A794" s="5"/>
      <c r="B794" s="5"/>
      <c r="C794" s="271"/>
      <c r="D794" s="271"/>
      <c r="E794" s="271"/>
      <c r="F794" s="271"/>
      <c r="G794" s="271"/>
      <c r="H794" s="271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</row>
    <row r="795" ht="15.75" customHeight="1">
      <c r="A795" s="5"/>
      <c r="B795" s="5"/>
      <c r="C795" s="271"/>
      <c r="D795" s="271"/>
      <c r="E795" s="271"/>
      <c r="F795" s="271"/>
      <c r="G795" s="271"/>
      <c r="H795" s="271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</row>
    <row r="796" ht="15.75" customHeight="1">
      <c r="A796" s="5"/>
      <c r="B796" s="5"/>
      <c r="C796" s="271"/>
      <c r="D796" s="271"/>
      <c r="E796" s="271"/>
      <c r="F796" s="271"/>
      <c r="G796" s="271"/>
      <c r="H796" s="271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</row>
    <row r="797" ht="15.75" customHeight="1">
      <c r="A797" s="5"/>
      <c r="B797" s="5"/>
      <c r="C797" s="271"/>
      <c r="D797" s="271"/>
      <c r="E797" s="271"/>
      <c r="F797" s="271"/>
      <c r="G797" s="271"/>
      <c r="H797" s="271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</row>
    <row r="798" ht="15.75" customHeight="1">
      <c r="A798" s="5"/>
      <c r="B798" s="5"/>
      <c r="C798" s="271"/>
      <c r="D798" s="271"/>
      <c r="E798" s="271"/>
      <c r="F798" s="271"/>
      <c r="G798" s="271"/>
      <c r="H798" s="271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</row>
    <row r="799" ht="15.75" customHeight="1">
      <c r="A799" s="5"/>
      <c r="B799" s="5"/>
      <c r="C799" s="271"/>
      <c r="D799" s="271"/>
      <c r="E799" s="271"/>
      <c r="F799" s="271"/>
      <c r="G799" s="271"/>
      <c r="H799" s="271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</row>
    <row r="800" ht="15.75" customHeight="1">
      <c r="A800" s="5"/>
      <c r="B800" s="5"/>
      <c r="C800" s="271"/>
      <c r="D800" s="271"/>
      <c r="E800" s="271"/>
      <c r="F800" s="271"/>
      <c r="G800" s="271"/>
      <c r="H800" s="271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</row>
    <row r="801" ht="15.75" customHeight="1">
      <c r="A801" s="5"/>
      <c r="B801" s="5"/>
      <c r="C801" s="271"/>
      <c r="D801" s="271"/>
      <c r="E801" s="271"/>
      <c r="F801" s="271"/>
      <c r="G801" s="271"/>
      <c r="H801" s="271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</row>
    <row r="802" ht="15.75" customHeight="1">
      <c r="A802" s="5"/>
      <c r="B802" s="5"/>
      <c r="C802" s="271"/>
      <c r="D802" s="271"/>
      <c r="E802" s="271"/>
      <c r="F802" s="271"/>
      <c r="G802" s="271"/>
      <c r="H802" s="271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</row>
    <row r="803" ht="15.75" customHeight="1">
      <c r="A803" s="5"/>
      <c r="B803" s="5"/>
      <c r="C803" s="271"/>
      <c r="D803" s="271"/>
      <c r="E803" s="271"/>
      <c r="F803" s="271"/>
      <c r="G803" s="271"/>
      <c r="H803" s="271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</row>
    <row r="804" ht="15.75" customHeight="1">
      <c r="A804" s="5"/>
      <c r="B804" s="5"/>
      <c r="C804" s="271"/>
      <c r="D804" s="271"/>
      <c r="E804" s="271"/>
      <c r="F804" s="271"/>
      <c r="G804" s="271"/>
      <c r="H804" s="271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</row>
    <row r="805" ht="15.75" customHeight="1">
      <c r="A805" s="5"/>
      <c r="B805" s="5"/>
      <c r="C805" s="271"/>
      <c r="D805" s="271"/>
      <c r="E805" s="271"/>
      <c r="F805" s="271"/>
      <c r="G805" s="271"/>
      <c r="H805" s="271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</row>
    <row r="806" ht="15.75" customHeight="1">
      <c r="A806" s="5"/>
      <c r="B806" s="5"/>
      <c r="C806" s="271"/>
      <c r="D806" s="271"/>
      <c r="E806" s="271"/>
      <c r="F806" s="271"/>
      <c r="G806" s="271"/>
      <c r="H806" s="271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</row>
    <row r="807" ht="15.75" customHeight="1">
      <c r="A807" s="5"/>
      <c r="B807" s="5"/>
      <c r="C807" s="271"/>
      <c r="D807" s="271"/>
      <c r="E807" s="271"/>
      <c r="F807" s="271"/>
      <c r="G807" s="271"/>
      <c r="H807" s="271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</row>
    <row r="808" ht="15.75" customHeight="1">
      <c r="A808" s="5"/>
      <c r="B808" s="5"/>
      <c r="C808" s="271"/>
      <c r="D808" s="271"/>
      <c r="E808" s="271"/>
      <c r="F808" s="271"/>
      <c r="G808" s="271"/>
      <c r="H808" s="271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</row>
    <row r="809" ht="15.75" customHeight="1">
      <c r="A809" s="5"/>
      <c r="B809" s="5"/>
      <c r="C809" s="271"/>
      <c r="D809" s="271"/>
      <c r="E809" s="271"/>
      <c r="F809" s="271"/>
      <c r="G809" s="271"/>
      <c r="H809" s="271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</row>
    <row r="810" ht="15.75" customHeight="1">
      <c r="A810" s="5"/>
      <c r="B810" s="5"/>
      <c r="C810" s="271"/>
      <c r="D810" s="271"/>
      <c r="E810" s="271"/>
      <c r="F810" s="271"/>
      <c r="G810" s="271"/>
      <c r="H810" s="271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</row>
    <row r="811" ht="15.75" customHeight="1">
      <c r="A811" s="5"/>
      <c r="B811" s="5"/>
      <c r="C811" s="271"/>
      <c r="D811" s="271"/>
      <c r="E811" s="271"/>
      <c r="F811" s="271"/>
      <c r="G811" s="271"/>
      <c r="H811" s="271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</row>
    <row r="812" ht="15.75" customHeight="1">
      <c r="A812" s="5"/>
      <c r="B812" s="5"/>
      <c r="C812" s="271"/>
      <c r="D812" s="271"/>
      <c r="E812" s="271"/>
      <c r="F812" s="271"/>
      <c r="G812" s="271"/>
      <c r="H812" s="271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</row>
    <row r="813" ht="15.75" customHeight="1">
      <c r="A813" s="5"/>
      <c r="B813" s="5"/>
      <c r="C813" s="271"/>
      <c r="D813" s="271"/>
      <c r="E813" s="271"/>
      <c r="F813" s="271"/>
      <c r="G813" s="271"/>
      <c r="H813" s="271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</row>
    <row r="814" ht="15.75" customHeight="1">
      <c r="A814" s="5"/>
      <c r="B814" s="5"/>
      <c r="C814" s="271"/>
      <c r="D814" s="271"/>
      <c r="E814" s="271"/>
      <c r="F814" s="271"/>
      <c r="G814" s="271"/>
      <c r="H814" s="271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</row>
    <row r="815" ht="15.75" customHeight="1">
      <c r="A815" s="5"/>
      <c r="B815" s="5"/>
      <c r="C815" s="271"/>
      <c r="D815" s="271"/>
      <c r="E815" s="271"/>
      <c r="F815" s="271"/>
      <c r="G815" s="271"/>
      <c r="H815" s="271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</row>
    <row r="816" ht="15.75" customHeight="1">
      <c r="A816" s="5"/>
      <c r="B816" s="5"/>
      <c r="C816" s="271"/>
      <c r="D816" s="271"/>
      <c r="E816" s="271"/>
      <c r="F816" s="271"/>
      <c r="G816" s="271"/>
      <c r="H816" s="271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</row>
    <row r="817" ht="15.75" customHeight="1">
      <c r="A817" s="5"/>
      <c r="B817" s="5"/>
      <c r="C817" s="271"/>
      <c r="D817" s="271"/>
      <c r="E817" s="271"/>
      <c r="F817" s="271"/>
      <c r="G817" s="271"/>
      <c r="H817" s="271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</row>
    <row r="818" ht="15.75" customHeight="1">
      <c r="A818" s="5"/>
      <c r="B818" s="5"/>
      <c r="C818" s="271"/>
      <c r="D818" s="271"/>
      <c r="E818" s="271"/>
      <c r="F818" s="271"/>
      <c r="G818" s="271"/>
      <c r="H818" s="271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</row>
    <row r="819" ht="15.75" customHeight="1">
      <c r="A819" s="5"/>
      <c r="B819" s="5"/>
      <c r="C819" s="271"/>
      <c r="D819" s="271"/>
      <c r="E819" s="271"/>
      <c r="F819" s="271"/>
      <c r="G819" s="271"/>
      <c r="H819" s="271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</row>
    <row r="820" ht="15.75" customHeight="1">
      <c r="A820" s="5"/>
      <c r="B820" s="5"/>
      <c r="C820" s="271"/>
      <c r="D820" s="271"/>
      <c r="E820" s="271"/>
      <c r="F820" s="271"/>
      <c r="G820" s="271"/>
      <c r="H820" s="271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</row>
    <row r="821" ht="15.75" customHeight="1">
      <c r="A821" s="5"/>
      <c r="B821" s="5"/>
      <c r="C821" s="271"/>
      <c r="D821" s="271"/>
      <c r="E821" s="271"/>
      <c r="F821" s="271"/>
      <c r="G821" s="271"/>
      <c r="H821" s="271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</row>
    <row r="822" ht="15.75" customHeight="1">
      <c r="A822" s="5"/>
      <c r="B822" s="5"/>
      <c r="C822" s="271"/>
      <c r="D822" s="271"/>
      <c r="E822" s="271"/>
      <c r="F822" s="271"/>
      <c r="G822" s="271"/>
      <c r="H822" s="271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</row>
    <row r="823" ht="15.75" customHeight="1">
      <c r="A823" s="5"/>
      <c r="B823" s="5"/>
      <c r="C823" s="271"/>
      <c r="D823" s="271"/>
      <c r="E823" s="271"/>
      <c r="F823" s="271"/>
      <c r="G823" s="271"/>
      <c r="H823" s="271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</row>
    <row r="824" ht="15.75" customHeight="1">
      <c r="A824" s="5"/>
      <c r="B824" s="5"/>
      <c r="C824" s="271"/>
      <c r="D824" s="271"/>
      <c r="E824" s="271"/>
      <c r="F824" s="271"/>
      <c r="G824" s="271"/>
      <c r="H824" s="271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</row>
    <row r="825" ht="15.75" customHeight="1">
      <c r="A825" s="5"/>
      <c r="B825" s="5"/>
      <c r="C825" s="271"/>
      <c r="D825" s="271"/>
      <c r="E825" s="271"/>
      <c r="F825" s="271"/>
      <c r="G825" s="271"/>
      <c r="H825" s="271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</row>
    <row r="826" ht="15.75" customHeight="1">
      <c r="A826" s="5"/>
      <c r="B826" s="5"/>
      <c r="C826" s="271"/>
      <c r="D826" s="271"/>
      <c r="E826" s="271"/>
      <c r="F826" s="271"/>
      <c r="G826" s="271"/>
      <c r="H826" s="271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</row>
    <row r="827" ht="15.75" customHeight="1">
      <c r="A827" s="5"/>
      <c r="B827" s="5"/>
      <c r="C827" s="271"/>
      <c r="D827" s="271"/>
      <c r="E827" s="271"/>
      <c r="F827" s="271"/>
      <c r="G827" s="271"/>
      <c r="H827" s="271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</row>
    <row r="828" ht="15.75" customHeight="1">
      <c r="A828" s="5"/>
      <c r="B828" s="5"/>
      <c r="C828" s="271"/>
      <c r="D828" s="271"/>
      <c r="E828" s="271"/>
      <c r="F828" s="271"/>
      <c r="G828" s="271"/>
      <c r="H828" s="271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</row>
    <row r="829" ht="15.75" customHeight="1">
      <c r="A829" s="5"/>
      <c r="B829" s="5"/>
      <c r="C829" s="271"/>
      <c r="D829" s="271"/>
      <c r="E829" s="271"/>
      <c r="F829" s="271"/>
      <c r="G829" s="271"/>
      <c r="H829" s="271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</row>
    <row r="830" ht="15.75" customHeight="1">
      <c r="A830" s="5"/>
      <c r="B830" s="5"/>
      <c r="C830" s="271"/>
      <c r="D830" s="271"/>
      <c r="E830" s="271"/>
      <c r="F830" s="271"/>
      <c r="G830" s="271"/>
      <c r="H830" s="271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</row>
    <row r="831" ht="15.75" customHeight="1">
      <c r="A831" s="5"/>
      <c r="B831" s="5"/>
      <c r="C831" s="271"/>
      <c r="D831" s="271"/>
      <c r="E831" s="271"/>
      <c r="F831" s="271"/>
      <c r="G831" s="271"/>
      <c r="H831" s="271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</row>
    <row r="832" ht="15.75" customHeight="1">
      <c r="A832" s="5"/>
      <c r="B832" s="5"/>
      <c r="C832" s="271"/>
      <c r="D832" s="271"/>
      <c r="E832" s="271"/>
      <c r="F832" s="271"/>
      <c r="G832" s="271"/>
      <c r="H832" s="271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</row>
    <row r="833" ht="15.75" customHeight="1">
      <c r="A833" s="5"/>
      <c r="B833" s="5"/>
      <c r="C833" s="271"/>
      <c r="D833" s="271"/>
      <c r="E833" s="271"/>
      <c r="F833" s="271"/>
      <c r="G833" s="271"/>
      <c r="H833" s="271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</row>
    <row r="834" ht="15.75" customHeight="1">
      <c r="A834" s="5"/>
      <c r="B834" s="5"/>
      <c r="C834" s="271"/>
      <c r="D834" s="271"/>
      <c r="E834" s="271"/>
      <c r="F834" s="271"/>
      <c r="G834" s="271"/>
      <c r="H834" s="271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</row>
    <row r="835" ht="15.75" customHeight="1">
      <c r="A835" s="5"/>
      <c r="B835" s="5"/>
      <c r="C835" s="271"/>
      <c r="D835" s="271"/>
      <c r="E835" s="271"/>
      <c r="F835" s="271"/>
      <c r="G835" s="271"/>
      <c r="H835" s="271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</row>
    <row r="836" ht="15.75" customHeight="1">
      <c r="A836" s="5"/>
      <c r="B836" s="5"/>
      <c r="C836" s="271"/>
      <c r="D836" s="271"/>
      <c r="E836" s="271"/>
      <c r="F836" s="271"/>
      <c r="G836" s="271"/>
      <c r="H836" s="271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</row>
    <row r="837" ht="15.75" customHeight="1">
      <c r="A837" s="5"/>
      <c r="B837" s="5"/>
      <c r="C837" s="271"/>
      <c r="D837" s="271"/>
      <c r="E837" s="271"/>
      <c r="F837" s="271"/>
      <c r="G837" s="271"/>
      <c r="H837" s="271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</row>
    <row r="838" ht="15.75" customHeight="1">
      <c r="A838" s="5"/>
      <c r="B838" s="5"/>
      <c r="C838" s="271"/>
      <c r="D838" s="271"/>
      <c r="E838" s="271"/>
      <c r="F838" s="271"/>
      <c r="G838" s="271"/>
      <c r="H838" s="271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</row>
    <row r="839" ht="15.75" customHeight="1">
      <c r="A839" s="5"/>
      <c r="B839" s="5"/>
      <c r="C839" s="271"/>
      <c r="D839" s="271"/>
      <c r="E839" s="271"/>
      <c r="F839" s="271"/>
      <c r="G839" s="271"/>
      <c r="H839" s="271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</row>
    <row r="840" ht="15.75" customHeight="1">
      <c r="A840" s="5"/>
      <c r="B840" s="5"/>
      <c r="C840" s="271"/>
      <c r="D840" s="271"/>
      <c r="E840" s="271"/>
      <c r="F840" s="271"/>
      <c r="G840" s="271"/>
      <c r="H840" s="271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</row>
    <row r="841" ht="15.75" customHeight="1">
      <c r="A841" s="5"/>
      <c r="B841" s="5"/>
      <c r="C841" s="271"/>
      <c r="D841" s="271"/>
      <c r="E841" s="271"/>
      <c r="F841" s="271"/>
      <c r="G841" s="271"/>
      <c r="H841" s="271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</row>
    <row r="842" ht="15.75" customHeight="1">
      <c r="A842" s="5"/>
      <c r="B842" s="5"/>
      <c r="C842" s="271"/>
      <c r="D842" s="271"/>
      <c r="E842" s="271"/>
      <c r="F842" s="271"/>
      <c r="G842" s="271"/>
      <c r="H842" s="271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</row>
    <row r="843" ht="15.75" customHeight="1">
      <c r="A843" s="5"/>
      <c r="B843" s="5"/>
      <c r="C843" s="271"/>
      <c r="D843" s="271"/>
      <c r="E843" s="271"/>
      <c r="F843" s="271"/>
      <c r="G843" s="271"/>
      <c r="H843" s="271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</row>
    <row r="844" ht="15.75" customHeight="1">
      <c r="A844" s="5"/>
      <c r="B844" s="5"/>
      <c r="C844" s="271"/>
      <c r="D844" s="271"/>
      <c r="E844" s="271"/>
      <c r="F844" s="271"/>
      <c r="G844" s="271"/>
      <c r="H844" s="271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</row>
    <row r="845" ht="15.75" customHeight="1">
      <c r="A845" s="5"/>
      <c r="B845" s="5"/>
      <c r="C845" s="271"/>
      <c r="D845" s="271"/>
      <c r="E845" s="271"/>
      <c r="F845" s="271"/>
      <c r="G845" s="271"/>
      <c r="H845" s="271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</row>
    <row r="846" ht="15.75" customHeight="1">
      <c r="A846" s="5"/>
      <c r="B846" s="5"/>
      <c r="C846" s="271"/>
      <c r="D846" s="271"/>
      <c r="E846" s="271"/>
      <c r="F846" s="271"/>
      <c r="G846" s="271"/>
      <c r="H846" s="271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</row>
    <row r="847" ht="15.75" customHeight="1">
      <c r="A847" s="5"/>
      <c r="B847" s="5"/>
      <c r="C847" s="271"/>
      <c r="D847" s="271"/>
      <c r="E847" s="271"/>
      <c r="F847" s="271"/>
      <c r="G847" s="271"/>
      <c r="H847" s="271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</row>
    <row r="848" ht="15.75" customHeight="1">
      <c r="A848" s="5"/>
      <c r="B848" s="5"/>
      <c r="C848" s="271"/>
      <c r="D848" s="271"/>
      <c r="E848" s="271"/>
      <c r="F848" s="271"/>
      <c r="G848" s="271"/>
      <c r="H848" s="271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</row>
    <row r="849" ht="15.75" customHeight="1">
      <c r="A849" s="5"/>
      <c r="B849" s="5"/>
      <c r="C849" s="271"/>
      <c r="D849" s="271"/>
      <c r="E849" s="271"/>
      <c r="F849" s="271"/>
      <c r="G849" s="271"/>
      <c r="H849" s="271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</row>
    <row r="850" ht="15.75" customHeight="1">
      <c r="A850" s="5"/>
      <c r="B850" s="5"/>
      <c r="C850" s="271"/>
      <c r="D850" s="271"/>
      <c r="E850" s="271"/>
      <c r="F850" s="271"/>
      <c r="G850" s="271"/>
      <c r="H850" s="271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</row>
    <row r="851" ht="15.75" customHeight="1">
      <c r="A851" s="5"/>
      <c r="B851" s="5"/>
      <c r="C851" s="271"/>
      <c r="D851" s="271"/>
      <c r="E851" s="271"/>
      <c r="F851" s="271"/>
      <c r="G851" s="271"/>
      <c r="H851" s="271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</row>
    <row r="852" ht="15.75" customHeight="1">
      <c r="A852" s="5"/>
      <c r="B852" s="5"/>
      <c r="C852" s="271"/>
      <c r="D852" s="271"/>
      <c r="E852" s="271"/>
      <c r="F852" s="271"/>
      <c r="G852" s="271"/>
      <c r="H852" s="271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</row>
    <row r="853" ht="15.75" customHeight="1">
      <c r="A853" s="5"/>
      <c r="B853" s="5"/>
      <c r="C853" s="271"/>
      <c r="D853" s="271"/>
      <c r="E853" s="271"/>
      <c r="F853" s="271"/>
      <c r="G853" s="271"/>
      <c r="H853" s="271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</row>
    <row r="854" ht="15.75" customHeight="1">
      <c r="A854" s="5"/>
      <c r="B854" s="5"/>
      <c r="C854" s="271"/>
      <c r="D854" s="271"/>
      <c r="E854" s="271"/>
      <c r="F854" s="271"/>
      <c r="G854" s="271"/>
      <c r="H854" s="271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</row>
    <row r="855" ht="15.75" customHeight="1">
      <c r="A855" s="5"/>
      <c r="B855" s="5"/>
      <c r="C855" s="271"/>
      <c r="D855" s="271"/>
      <c r="E855" s="271"/>
      <c r="F855" s="271"/>
      <c r="G855" s="271"/>
      <c r="H855" s="271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</row>
    <row r="856" ht="15.75" customHeight="1">
      <c r="A856" s="5"/>
      <c r="B856" s="5"/>
      <c r="C856" s="271"/>
      <c r="D856" s="271"/>
      <c r="E856" s="271"/>
      <c r="F856" s="271"/>
      <c r="G856" s="271"/>
      <c r="H856" s="271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</row>
    <row r="857" ht="15.75" customHeight="1">
      <c r="A857" s="5"/>
      <c r="B857" s="5"/>
      <c r="C857" s="271"/>
      <c r="D857" s="271"/>
      <c r="E857" s="271"/>
      <c r="F857" s="271"/>
      <c r="G857" s="271"/>
      <c r="H857" s="271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</row>
    <row r="858" ht="15.75" customHeight="1">
      <c r="A858" s="5"/>
      <c r="B858" s="5"/>
      <c r="C858" s="271"/>
      <c r="D858" s="271"/>
      <c r="E858" s="271"/>
      <c r="F858" s="271"/>
      <c r="G858" s="271"/>
      <c r="H858" s="271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</row>
    <row r="859" ht="15.75" customHeight="1">
      <c r="A859" s="5"/>
      <c r="B859" s="5"/>
      <c r="C859" s="271"/>
      <c r="D859" s="271"/>
      <c r="E859" s="271"/>
      <c r="F859" s="271"/>
      <c r="G859" s="271"/>
      <c r="H859" s="271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</row>
    <row r="860" ht="15.75" customHeight="1">
      <c r="A860" s="5"/>
      <c r="B860" s="5"/>
      <c r="C860" s="271"/>
      <c r="D860" s="271"/>
      <c r="E860" s="271"/>
      <c r="F860" s="271"/>
      <c r="G860" s="271"/>
      <c r="H860" s="271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</row>
    <row r="861" ht="15.75" customHeight="1">
      <c r="A861" s="5"/>
      <c r="B861" s="5"/>
      <c r="C861" s="271"/>
      <c r="D861" s="271"/>
      <c r="E861" s="271"/>
      <c r="F861" s="271"/>
      <c r="G861" s="271"/>
      <c r="H861" s="271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</row>
    <row r="862" ht="15.75" customHeight="1">
      <c r="A862" s="5"/>
      <c r="B862" s="5"/>
      <c r="C862" s="271"/>
      <c r="D862" s="271"/>
      <c r="E862" s="271"/>
      <c r="F862" s="271"/>
      <c r="G862" s="271"/>
      <c r="H862" s="271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</row>
    <row r="863" ht="15.75" customHeight="1">
      <c r="A863" s="5"/>
      <c r="B863" s="5"/>
      <c r="C863" s="271"/>
      <c r="D863" s="271"/>
      <c r="E863" s="271"/>
      <c r="F863" s="271"/>
      <c r="G863" s="271"/>
      <c r="H863" s="271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</row>
    <row r="864" ht="15.75" customHeight="1">
      <c r="A864" s="5"/>
      <c r="B864" s="5"/>
      <c r="C864" s="271"/>
      <c r="D864" s="271"/>
      <c r="E864" s="271"/>
      <c r="F864" s="271"/>
      <c r="G864" s="271"/>
      <c r="H864" s="271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</row>
    <row r="865" ht="15.75" customHeight="1">
      <c r="A865" s="5"/>
      <c r="B865" s="5"/>
      <c r="C865" s="271"/>
      <c r="D865" s="271"/>
      <c r="E865" s="271"/>
      <c r="F865" s="271"/>
      <c r="G865" s="271"/>
      <c r="H865" s="271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</row>
    <row r="866" ht="15.75" customHeight="1">
      <c r="A866" s="5"/>
      <c r="B866" s="5"/>
      <c r="C866" s="271"/>
      <c r="D866" s="271"/>
      <c r="E866" s="271"/>
      <c r="F866" s="271"/>
      <c r="G866" s="271"/>
      <c r="H866" s="271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</row>
    <row r="867" ht="15.75" customHeight="1">
      <c r="A867" s="5"/>
      <c r="B867" s="5"/>
      <c r="C867" s="271"/>
      <c r="D867" s="271"/>
      <c r="E867" s="271"/>
      <c r="F867" s="271"/>
      <c r="G867" s="271"/>
      <c r="H867" s="271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</row>
    <row r="868" ht="15.75" customHeight="1">
      <c r="A868" s="5"/>
      <c r="B868" s="5"/>
      <c r="C868" s="271"/>
      <c r="D868" s="271"/>
      <c r="E868" s="271"/>
      <c r="F868" s="271"/>
      <c r="G868" s="271"/>
      <c r="H868" s="271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</row>
    <row r="869" ht="15.75" customHeight="1">
      <c r="A869" s="5"/>
      <c r="B869" s="5"/>
      <c r="C869" s="271"/>
      <c r="D869" s="271"/>
      <c r="E869" s="271"/>
      <c r="F869" s="271"/>
      <c r="G869" s="271"/>
      <c r="H869" s="271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</row>
    <row r="870" ht="15.75" customHeight="1">
      <c r="A870" s="5"/>
      <c r="B870" s="5"/>
      <c r="C870" s="271"/>
      <c r="D870" s="271"/>
      <c r="E870" s="271"/>
      <c r="F870" s="271"/>
      <c r="G870" s="271"/>
      <c r="H870" s="271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</row>
    <row r="871" ht="15.75" customHeight="1">
      <c r="A871" s="5"/>
      <c r="B871" s="5"/>
      <c r="C871" s="271"/>
      <c r="D871" s="271"/>
      <c r="E871" s="271"/>
      <c r="F871" s="271"/>
      <c r="G871" s="271"/>
      <c r="H871" s="271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</row>
    <row r="872" ht="15.75" customHeight="1">
      <c r="A872" s="5"/>
      <c r="B872" s="5"/>
      <c r="C872" s="271"/>
      <c r="D872" s="271"/>
      <c r="E872" s="271"/>
      <c r="F872" s="271"/>
      <c r="G872" s="271"/>
      <c r="H872" s="271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</row>
    <row r="873" ht="15.75" customHeight="1">
      <c r="A873" s="5"/>
      <c r="B873" s="5"/>
      <c r="C873" s="271"/>
      <c r="D873" s="271"/>
      <c r="E873" s="271"/>
      <c r="F873" s="271"/>
      <c r="G873" s="271"/>
      <c r="H873" s="271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</row>
    <row r="874" ht="15.75" customHeight="1">
      <c r="A874" s="5"/>
      <c r="B874" s="5"/>
      <c r="C874" s="271"/>
      <c r="D874" s="271"/>
      <c r="E874" s="271"/>
      <c r="F874" s="271"/>
      <c r="G874" s="271"/>
      <c r="H874" s="271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</row>
    <row r="875" ht="15.75" customHeight="1">
      <c r="A875" s="5"/>
      <c r="B875" s="5"/>
      <c r="C875" s="271"/>
      <c r="D875" s="271"/>
      <c r="E875" s="271"/>
      <c r="F875" s="271"/>
      <c r="G875" s="271"/>
      <c r="H875" s="271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</row>
    <row r="876" ht="15.75" customHeight="1">
      <c r="A876" s="5"/>
      <c r="B876" s="5"/>
      <c r="C876" s="271"/>
      <c r="D876" s="271"/>
      <c r="E876" s="271"/>
      <c r="F876" s="271"/>
      <c r="G876" s="271"/>
      <c r="H876" s="271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</row>
    <row r="877" ht="15.75" customHeight="1">
      <c r="A877" s="5"/>
      <c r="B877" s="5"/>
      <c r="C877" s="271"/>
      <c r="D877" s="271"/>
      <c r="E877" s="271"/>
      <c r="F877" s="271"/>
      <c r="G877" s="271"/>
      <c r="H877" s="271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</row>
    <row r="878" ht="15.75" customHeight="1">
      <c r="A878" s="5"/>
      <c r="B878" s="5"/>
      <c r="C878" s="271"/>
      <c r="D878" s="271"/>
      <c r="E878" s="271"/>
      <c r="F878" s="271"/>
      <c r="G878" s="271"/>
      <c r="H878" s="271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</row>
    <row r="879" ht="15.75" customHeight="1">
      <c r="A879" s="5"/>
      <c r="B879" s="5"/>
      <c r="C879" s="271"/>
      <c r="D879" s="271"/>
      <c r="E879" s="271"/>
      <c r="F879" s="271"/>
      <c r="G879" s="271"/>
      <c r="H879" s="271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</row>
    <row r="880" ht="15.75" customHeight="1">
      <c r="A880" s="5"/>
      <c r="B880" s="5"/>
      <c r="C880" s="271"/>
      <c r="D880" s="271"/>
      <c r="E880" s="271"/>
      <c r="F880" s="271"/>
      <c r="G880" s="271"/>
      <c r="H880" s="271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</row>
    <row r="881" ht="15.75" customHeight="1">
      <c r="A881" s="5"/>
      <c r="B881" s="5"/>
      <c r="C881" s="271"/>
      <c r="D881" s="271"/>
      <c r="E881" s="271"/>
      <c r="F881" s="271"/>
      <c r="G881" s="271"/>
      <c r="H881" s="271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</row>
    <row r="882" ht="15.75" customHeight="1">
      <c r="A882" s="5"/>
      <c r="B882" s="5"/>
      <c r="C882" s="271"/>
      <c r="D882" s="271"/>
      <c r="E882" s="271"/>
      <c r="F882" s="271"/>
      <c r="G882" s="271"/>
      <c r="H882" s="271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</row>
    <row r="883" ht="15.75" customHeight="1">
      <c r="A883" s="5"/>
      <c r="B883" s="5"/>
      <c r="C883" s="271"/>
      <c r="D883" s="271"/>
      <c r="E883" s="271"/>
      <c r="F883" s="271"/>
      <c r="G883" s="271"/>
      <c r="H883" s="271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</row>
    <row r="884" ht="15.75" customHeight="1">
      <c r="A884" s="5"/>
      <c r="B884" s="5"/>
      <c r="C884" s="271"/>
      <c r="D884" s="271"/>
      <c r="E884" s="271"/>
      <c r="F884" s="271"/>
      <c r="G884" s="271"/>
      <c r="H884" s="271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</row>
    <row r="885" ht="15.75" customHeight="1">
      <c r="A885" s="5"/>
      <c r="B885" s="5"/>
      <c r="C885" s="271"/>
      <c r="D885" s="271"/>
      <c r="E885" s="271"/>
      <c r="F885" s="271"/>
      <c r="G885" s="271"/>
      <c r="H885" s="271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</row>
    <row r="886" ht="15.75" customHeight="1">
      <c r="A886" s="5"/>
      <c r="B886" s="5"/>
      <c r="C886" s="271"/>
      <c r="D886" s="271"/>
      <c r="E886" s="271"/>
      <c r="F886" s="271"/>
      <c r="G886" s="271"/>
      <c r="H886" s="271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</row>
    <row r="887" ht="15.75" customHeight="1">
      <c r="A887" s="5"/>
      <c r="B887" s="5"/>
      <c r="C887" s="271"/>
      <c r="D887" s="271"/>
      <c r="E887" s="271"/>
      <c r="F887" s="271"/>
      <c r="G887" s="271"/>
      <c r="H887" s="271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</row>
    <row r="888" ht="15.75" customHeight="1">
      <c r="A888" s="5"/>
      <c r="B888" s="5"/>
      <c r="C888" s="271"/>
      <c r="D888" s="271"/>
      <c r="E888" s="271"/>
      <c r="F888" s="271"/>
      <c r="G888" s="271"/>
      <c r="H888" s="271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</row>
    <row r="889" ht="15.75" customHeight="1">
      <c r="A889" s="5"/>
      <c r="B889" s="5"/>
      <c r="C889" s="271"/>
      <c r="D889" s="271"/>
      <c r="E889" s="271"/>
      <c r="F889" s="271"/>
      <c r="G889" s="271"/>
      <c r="H889" s="271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</row>
    <row r="890" ht="15.75" customHeight="1">
      <c r="A890" s="5"/>
      <c r="B890" s="5"/>
      <c r="C890" s="271"/>
      <c r="D890" s="271"/>
      <c r="E890" s="271"/>
      <c r="F890" s="271"/>
      <c r="G890" s="271"/>
      <c r="H890" s="271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</row>
    <row r="891" ht="15.75" customHeight="1">
      <c r="A891" s="5"/>
      <c r="B891" s="5"/>
      <c r="C891" s="271"/>
      <c r="D891" s="271"/>
      <c r="E891" s="271"/>
      <c r="F891" s="271"/>
      <c r="G891" s="271"/>
      <c r="H891" s="271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</row>
    <row r="892" ht="15.75" customHeight="1">
      <c r="A892" s="5"/>
      <c r="B892" s="5"/>
      <c r="C892" s="271"/>
      <c r="D892" s="271"/>
      <c r="E892" s="271"/>
      <c r="F892" s="271"/>
      <c r="G892" s="271"/>
      <c r="H892" s="271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</row>
    <row r="893" ht="15.75" customHeight="1">
      <c r="A893" s="5"/>
      <c r="B893" s="5"/>
      <c r="C893" s="271"/>
      <c r="D893" s="271"/>
      <c r="E893" s="271"/>
      <c r="F893" s="271"/>
      <c r="G893" s="271"/>
      <c r="H893" s="271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</row>
    <row r="894" ht="15.75" customHeight="1">
      <c r="A894" s="5"/>
      <c r="B894" s="5"/>
      <c r="C894" s="271"/>
      <c r="D894" s="271"/>
      <c r="E894" s="271"/>
      <c r="F894" s="271"/>
      <c r="G894" s="271"/>
      <c r="H894" s="271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</row>
    <row r="895" ht="15.75" customHeight="1">
      <c r="A895" s="5"/>
      <c r="B895" s="5"/>
      <c r="C895" s="271"/>
      <c r="D895" s="271"/>
      <c r="E895" s="271"/>
      <c r="F895" s="271"/>
      <c r="G895" s="271"/>
      <c r="H895" s="271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</row>
    <row r="896" ht="15.75" customHeight="1">
      <c r="A896" s="5"/>
      <c r="B896" s="5"/>
      <c r="C896" s="271"/>
      <c r="D896" s="271"/>
      <c r="E896" s="271"/>
      <c r="F896" s="271"/>
      <c r="G896" s="271"/>
      <c r="H896" s="271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</row>
    <row r="897" ht="15.75" customHeight="1">
      <c r="A897" s="5"/>
      <c r="B897" s="5"/>
      <c r="C897" s="271"/>
      <c r="D897" s="271"/>
      <c r="E897" s="271"/>
      <c r="F897" s="271"/>
      <c r="G897" s="271"/>
      <c r="H897" s="271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</row>
    <row r="898" ht="15.75" customHeight="1">
      <c r="A898" s="5"/>
      <c r="B898" s="5"/>
      <c r="C898" s="271"/>
      <c r="D898" s="271"/>
      <c r="E898" s="271"/>
      <c r="F898" s="271"/>
      <c r="G898" s="271"/>
      <c r="H898" s="271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</row>
    <row r="899" ht="15.75" customHeight="1">
      <c r="A899" s="5"/>
      <c r="B899" s="5"/>
      <c r="C899" s="271"/>
      <c r="D899" s="271"/>
      <c r="E899" s="271"/>
      <c r="F899" s="271"/>
      <c r="G899" s="271"/>
      <c r="H899" s="271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</row>
    <row r="900" ht="15.75" customHeight="1">
      <c r="A900" s="5"/>
      <c r="B900" s="5"/>
      <c r="C900" s="271"/>
      <c r="D900" s="271"/>
      <c r="E900" s="271"/>
      <c r="F900" s="271"/>
      <c r="G900" s="271"/>
      <c r="H900" s="271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</row>
    <row r="901" ht="15.75" customHeight="1">
      <c r="A901" s="5"/>
      <c r="B901" s="5"/>
      <c r="C901" s="271"/>
      <c r="D901" s="271"/>
      <c r="E901" s="271"/>
      <c r="F901" s="271"/>
      <c r="G901" s="271"/>
      <c r="H901" s="271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</row>
    <row r="902" ht="15.75" customHeight="1">
      <c r="A902" s="5"/>
      <c r="B902" s="5"/>
      <c r="C902" s="271"/>
      <c r="D902" s="271"/>
      <c r="E902" s="271"/>
      <c r="F902" s="271"/>
      <c r="G902" s="271"/>
      <c r="H902" s="271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</row>
    <row r="903" ht="15.75" customHeight="1">
      <c r="A903" s="5"/>
      <c r="B903" s="5"/>
      <c r="C903" s="271"/>
      <c r="D903" s="271"/>
      <c r="E903" s="271"/>
      <c r="F903" s="271"/>
      <c r="G903" s="271"/>
      <c r="H903" s="271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</row>
    <row r="904" ht="15.75" customHeight="1">
      <c r="A904" s="5"/>
      <c r="B904" s="5"/>
      <c r="C904" s="271"/>
      <c r="D904" s="271"/>
      <c r="E904" s="271"/>
      <c r="F904" s="271"/>
      <c r="G904" s="271"/>
      <c r="H904" s="271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</row>
    <row r="905" ht="15.75" customHeight="1">
      <c r="A905" s="5"/>
      <c r="B905" s="5"/>
      <c r="C905" s="271"/>
      <c r="D905" s="271"/>
      <c r="E905" s="271"/>
      <c r="F905" s="271"/>
      <c r="G905" s="271"/>
      <c r="H905" s="271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</row>
    <row r="906" ht="15.75" customHeight="1">
      <c r="A906" s="5"/>
      <c r="B906" s="5"/>
      <c r="C906" s="271"/>
      <c r="D906" s="271"/>
      <c r="E906" s="271"/>
      <c r="F906" s="271"/>
      <c r="G906" s="271"/>
      <c r="H906" s="271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</row>
    <row r="907" ht="15.75" customHeight="1">
      <c r="A907" s="5"/>
      <c r="B907" s="5"/>
      <c r="C907" s="271"/>
      <c r="D907" s="271"/>
      <c r="E907" s="271"/>
      <c r="F907" s="271"/>
      <c r="G907" s="271"/>
      <c r="H907" s="271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</row>
    <row r="908" ht="15.75" customHeight="1">
      <c r="A908" s="5"/>
      <c r="B908" s="5"/>
      <c r="C908" s="271"/>
      <c r="D908" s="271"/>
      <c r="E908" s="271"/>
      <c r="F908" s="271"/>
      <c r="G908" s="271"/>
      <c r="H908" s="271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</row>
    <row r="909" ht="15.75" customHeight="1">
      <c r="A909" s="5"/>
      <c r="B909" s="5"/>
      <c r="C909" s="271"/>
      <c r="D909" s="271"/>
      <c r="E909" s="271"/>
      <c r="F909" s="271"/>
      <c r="G909" s="271"/>
      <c r="H909" s="271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</row>
    <row r="910" ht="15.75" customHeight="1">
      <c r="A910" s="5"/>
      <c r="B910" s="5"/>
      <c r="C910" s="271"/>
      <c r="D910" s="271"/>
      <c r="E910" s="271"/>
      <c r="F910" s="271"/>
      <c r="G910" s="271"/>
      <c r="H910" s="271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</row>
    <row r="911" ht="15.75" customHeight="1">
      <c r="A911" s="5"/>
      <c r="B911" s="5"/>
      <c r="C911" s="271"/>
      <c r="D911" s="271"/>
      <c r="E911" s="271"/>
      <c r="F911" s="271"/>
      <c r="G911" s="271"/>
      <c r="H911" s="271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</row>
    <row r="912" ht="15.75" customHeight="1">
      <c r="A912" s="5"/>
      <c r="B912" s="5"/>
      <c r="C912" s="271"/>
      <c r="D912" s="271"/>
      <c r="E912" s="271"/>
      <c r="F912" s="271"/>
      <c r="G912" s="271"/>
      <c r="H912" s="271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</row>
    <row r="913" ht="15.75" customHeight="1">
      <c r="A913" s="5"/>
      <c r="B913" s="5"/>
      <c r="C913" s="271"/>
      <c r="D913" s="271"/>
      <c r="E913" s="271"/>
      <c r="F913" s="271"/>
      <c r="G913" s="271"/>
      <c r="H913" s="271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</row>
    <row r="914" ht="15.75" customHeight="1">
      <c r="A914" s="5"/>
      <c r="B914" s="5"/>
      <c r="C914" s="271"/>
      <c r="D914" s="271"/>
      <c r="E914" s="271"/>
      <c r="F914" s="271"/>
      <c r="G914" s="271"/>
      <c r="H914" s="271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</row>
    <row r="915" ht="15.75" customHeight="1">
      <c r="A915" s="5"/>
      <c r="B915" s="5"/>
      <c r="C915" s="271"/>
      <c r="D915" s="271"/>
      <c r="E915" s="271"/>
      <c r="F915" s="271"/>
      <c r="G915" s="271"/>
      <c r="H915" s="271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</row>
    <row r="916" ht="15.75" customHeight="1">
      <c r="A916" s="5"/>
      <c r="B916" s="5"/>
      <c r="C916" s="271"/>
      <c r="D916" s="271"/>
      <c r="E916" s="271"/>
      <c r="F916" s="271"/>
      <c r="G916" s="271"/>
      <c r="H916" s="271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</row>
    <row r="917" ht="15.75" customHeight="1">
      <c r="A917" s="5"/>
      <c r="B917" s="5"/>
      <c r="C917" s="271"/>
      <c r="D917" s="271"/>
      <c r="E917" s="271"/>
      <c r="F917" s="271"/>
      <c r="G917" s="271"/>
      <c r="H917" s="271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</row>
    <row r="918" ht="15.75" customHeight="1">
      <c r="A918" s="5"/>
      <c r="B918" s="5"/>
      <c r="C918" s="271"/>
      <c r="D918" s="271"/>
      <c r="E918" s="271"/>
      <c r="F918" s="271"/>
      <c r="G918" s="271"/>
      <c r="H918" s="271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</row>
    <row r="919" ht="15.75" customHeight="1">
      <c r="A919" s="5"/>
      <c r="B919" s="5"/>
      <c r="C919" s="271"/>
      <c r="D919" s="271"/>
      <c r="E919" s="271"/>
      <c r="F919" s="271"/>
      <c r="G919" s="271"/>
      <c r="H919" s="271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</row>
    <row r="920" ht="15.75" customHeight="1">
      <c r="A920" s="5"/>
      <c r="B920" s="5"/>
      <c r="C920" s="271"/>
      <c r="D920" s="271"/>
      <c r="E920" s="271"/>
      <c r="F920" s="271"/>
      <c r="G920" s="271"/>
      <c r="H920" s="271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</row>
    <row r="921" ht="15.75" customHeight="1">
      <c r="A921" s="5"/>
      <c r="B921" s="5"/>
      <c r="C921" s="271"/>
      <c r="D921" s="271"/>
      <c r="E921" s="271"/>
      <c r="F921" s="271"/>
      <c r="G921" s="271"/>
      <c r="H921" s="271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</row>
    <row r="922" ht="15.75" customHeight="1">
      <c r="A922" s="5"/>
      <c r="B922" s="5"/>
      <c r="C922" s="271"/>
      <c r="D922" s="271"/>
      <c r="E922" s="271"/>
      <c r="F922" s="271"/>
      <c r="G922" s="271"/>
      <c r="H922" s="271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</row>
    <row r="923" ht="15.75" customHeight="1">
      <c r="A923" s="5"/>
      <c r="B923" s="5"/>
      <c r="C923" s="271"/>
      <c r="D923" s="271"/>
      <c r="E923" s="271"/>
      <c r="F923" s="271"/>
      <c r="G923" s="271"/>
      <c r="H923" s="271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</row>
    <row r="924" ht="15.75" customHeight="1">
      <c r="A924" s="5"/>
      <c r="B924" s="5"/>
      <c r="C924" s="271"/>
      <c r="D924" s="271"/>
      <c r="E924" s="271"/>
      <c r="F924" s="271"/>
      <c r="G924" s="271"/>
      <c r="H924" s="271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</row>
    <row r="925" ht="15.75" customHeight="1">
      <c r="A925" s="5"/>
      <c r="B925" s="5"/>
      <c r="C925" s="271"/>
      <c r="D925" s="271"/>
      <c r="E925" s="271"/>
      <c r="F925" s="271"/>
      <c r="G925" s="271"/>
      <c r="H925" s="271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</row>
    <row r="926" ht="15.75" customHeight="1">
      <c r="A926" s="5"/>
      <c r="B926" s="5"/>
      <c r="C926" s="271"/>
      <c r="D926" s="271"/>
      <c r="E926" s="271"/>
      <c r="F926" s="271"/>
      <c r="G926" s="271"/>
      <c r="H926" s="271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</row>
    <row r="927" ht="15.75" customHeight="1">
      <c r="A927" s="5"/>
      <c r="B927" s="5"/>
      <c r="C927" s="271"/>
      <c r="D927" s="271"/>
      <c r="E927" s="271"/>
      <c r="F927" s="271"/>
      <c r="G927" s="271"/>
      <c r="H927" s="271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</row>
    <row r="928" ht="15.75" customHeight="1">
      <c r="A928" s="5"/>
      <c r="B928" s="5"/>
      <c r="C928" s="271"/>
      <c r="D928" s="271"/>
      <c r="E928" s="271"/>
      <c r="F928" s="271"/>
      <c r="G928" s="271"/>
      <c r="H928" s="271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</row>
    <row r="929" ht="15.75" customHeight="1">
      <c r="A929" s="5"/>
      <c r="B929" s="5"/>
      <c r="C929" s="271"/>
      <c r="D929" s="271"/>
      <c r="E929" s="271"/>
      <c r="F929" s="271"/>
      <c r="G929" s="271"/>
      <c r="H929" s="271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</row>
    <row r="930" ht="15.75" customHeight="1">
      <c r="A930" s="5"/>
      <c r="B930" s="5"/>
      <c r="C930" s="271"/>
      <c r="D930" s="271"/>
      <c r="E930" s="271"/>
      <c r="F930" s="271"/>
      <c r="G930" s="271"/>
      <c r="H930" s="271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</row>
    <row r="931" ht="15.75" customHeight="1">
      <c r="A931" s="5"/>
      <c r="B931" s="5"/>
      <c r="C931" s="271"/>
      <c r="D931" s="271"/>
      <c r="E931" s="271"/>
      <c r="F931" s="271"/>
      <c r="G931" s="271"/>
      <c r="H931" s="271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</row>
    <row r="932" ht="15.75" customHeight="1">
      <c r="A932" s="5"/>
      <c r="B932" s="5"/>
      <c r="C932" s="271"/>
      <c r="D932" s="271"/>
      <c r="E932" s="271"/>
      <c r="F932" s="271"/>
      <c r="G932" s="271"/>
      <c r="H932" s="271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</row>
    <row r="933" ht="15.75" customHeight="1">
      <c r="A933" s="5"/>
      <c r="B933" s="5"/>
      <c r="C933" s="271"/>
      <c r="D933" s="271"/>
      <c r="E933" s="271"/>
      <c r="F933" s="271"/>
      <c r="G933" s="271"/>
      <c r="H933" s="271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</row>
    <row r="934" ht="15.75" customHeight="1">
      <c r="A934" s="5"/>
      <c r="B934" s="5"/>
      <c r="C934" s="271"/>
      <c r="D934" s="271"/>
      <c r="E934" s="271"/>
      <c r="F934" s="271"/>
      <c r="G934" s="271"/>
      <c r="H934" s="271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</row>
    <row r="935" ht="15.75" customHeight="1">
      <c r="A935" s="5"/>
      <c r="B935" s="5"/>
      <c r="C935" s="271"/>
      <c r="D935" s="271"/>
      <c r="E935" s="271"/>
      <c r="F935" s="271"/>
      <c r="G935" s="271"/>
      <c r="H935" s="271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</row>
    <row r="936" ht="15.75" customHeight="1">
      <c r="A936" s="5"/>
      <c r="B936" s="5"/>
      <c r="C936" s="271"/>
      <c r="D936" s="271"/>
      <c r="E936" s="271"/>
      <c r="F936" s="271"/>
      <c r="G936" s="271"/>
      <c r="H936" s="271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</row>
    <row r="937" ht="15.75" customHeight="1">
      <c r="A937" s="5"/>
      <c r="B937" s="5"/>
      <c r="C937" s="271"/>
      <c r="D937" s="271"/>
      <c r="E937" s="271"/>
      <c r="F937" s="271"/>
      <c r="G937" s="271"/>
      <c r="H937" s="271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</row>
    <row r="938" ht="15.75" customHeight="1">
      <c r="A938" s="5"/>
      <c r="B938" s="5"/>
      <c r="C938" s="271"/>
      <c r="D938" s="271"/>
      <c r="E938" s="271"/>
      <c r="F938" s="271"/>
      <c r="G938" s="271"/>
      <c r="H938" s="271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</row>
    <row r="939" ht="15.75" customHeight="1">
      <c r="A939" s="5"/>
      <c r="B939" s="5"/>
      <c r="C939" s="271"/>
      <c r="D939" s="271"/>
      <c r="E939" s="271"/>
      <c r="F939" s="271"/>
      <c r="G939" s="271"/>
      <c r="H939" s="271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</row>
    <row r="940" ht="15.75" customHeight="1">
      <c r="A940" s="5"/>
      <c r="B940" s="5"/>
      <c r="C940" s="271"/>
      <c r="D940" s="271"/>
      <c r="E940" s="271"/>
      <c r="F940" s="271"/>
      <c r="G940" s="271"/>
      <c r="H940" s="271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</row>
    <row r="941" ht="15.75" customHeight="1">
      <c r="A941" s="5"/>
      <c r="B941" s="5"/>
      <c r="C941" s="271"/>
      <c r="D941" s="271"/>
      <c r="E941" s="271"/>
      <c r="F941" s="271"/>
      <c r="G941" s="271"/>
      <c r="H941" s="271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</row>
    <row r="942" ht="15.75" customHeight="1">
      <c r="A942" s="5"/>
      <c r="B942" s="5"/>
      <c r="C942" s="271"/>
      <c r="D942" s="271"/>
      <c r="E942" s="271"/>
      <c r="F942" s="271"/>
      <c r="G942" s="271"/>
      <c r="H942" s="271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</row>
    <row r="943" ht="15.75" customHeight="1">
      <c r="A943" s="5"/>
      <c r="B943" s="5"/>
      <c r="C943" s="271"/>
      <c r="D943" s="271"/>
      <c r="E943" s="271"/>
      <c r="F943" s="271"/>
      <c r="G943" s="271"/>
      <c r="H943" s="271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</row>
    <row r="944" ht="15.75" customHeight="1">
      <c r="A944" s="5"/>
      <c r="B944" s="5"/>
      <c r="C944" s="271"/>
      <c r="D944" s="271"/>
      <c r="E944" s="271"/>
      <c r="F944" s="271"/>
      <c r="G944" s="271"/>
      <c r="H944" s="271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</row>
    <row r="945" ht="15.75" customHeight="1">
      <c r="A945" s="5"/>
      <c r="B945" s="5"/>
      <c r="C945" s="271"/>
      <c r="D945" s="271"/>
      <c r="E945" s="271"/>
      <c r="F945" s="271"/>
      <c r="G945" s="271"/>
      <c r="H945" s="271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</row>
    <row r="946" ht="15.75" customHeight="1">
      <c r="A946" s="5"/>
      <c r="B946" s="5"/>
      <c r="C946" s="271"/>
      <c r="D946" s="271"/>
      <c r="E946" s="271"/>
      <c r="F946" s="271"/>
      <c r="G946" s="271"/>
      <c r="H946" s="271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</row>
    <row r="947" ht="15.75" customHeight="1">
      <c r="A947" s="5"/>
      <c r="B947" s="5"/>
      <c r="C947" s="271"/>
      <c r="D947" s="271"/>
      <c r="E947" s="271"/>
      <c r="F947" s="271"/>
      <c r="G947" s="271"/>
      <c r="H947" s="271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</row>
    <row r="948" ht="15.75" customHeight="1">
      <c r="A948" s="5"/>
      <c r="B948" s="5"/>
      <c r="C948" s="271"/>
      <c r="D948" s="271"/>
      <c r="E948" s="271"/>
      <c r="F948" s="271"/>
      <c r="G948" s="271"/>
      <c r="H948" s="271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</row>
    <row r="949" ht="15.75" customHeight="1">
      <c r="A949" s="5"/>
      <c r="B949" s="5"/>
      <c r="C949" s="271"/>
      <c r="D949" s="271"/>
      <c r="E949" s="271"/>
      <c r="F949" s="271"/>
      <c r="G949" s="271"/>
      <c r="H949" s="271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</row>
    <row r="950" ht="15.75" customHeight="1">
      <c r="A950" s="5"/>
      <c r="B950" s="5"/>
      <c r="C950" s="271"/>
      <c r="D950" s="271"/>
      <c r="E950" s="271"/>
      <c r="F950" s="271"/>
      <c r="G950" s="271"/>
      <c r="H950" s="271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</row>
    <row r="951" ht="15.75" customHeight="1">
      <c r="A951" s="5"/>
      <c r="B951" s="5"/>
      <c r="C951" s="271"/>
      <c r="D951" s="271"/>
      <c r="E951" s="271"/>
      <c r="F951" s="271"/>
      <c r="G951" s="271"/>
      <c r="H951" s="271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</row>
    <row r="952" ht="15.75" customHeight="1">
      <c r="A952" s="5"/>
      <c r="B952" s="5"/>
      <c r="C952" s="271"/>
      <c r="D952" s="271"/>
      <c r="E952" s="271"/>
      <c r="F952" s="271"/>
      <c r="G952" s="271"/>
      <c r="H952" s="271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</row>
    <row r="953" ht="15.75" customHeight="1">
      <c r="A953" s="5"/>
      <c r="B953" s="5"/>
      <c r="C953" s="271"/>
      <c r="D953" s="271"/>
      <c r="E953" s="271"/>
      <c r="F953" s="271"/>
      <c r="G953" s="271"/>
      <c r="H953" s="271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</row>
    <row r="954" ht="15.75" customHeight="1">
      <c r="A954" s="5"/>
      <c r="B954" s="5"/>
      <c r="C954" s="271"/>
      <c r="D954" s="271"/>
      <c r="E954" s="271"/>
      <c r="F954" s="271"/>
      <c r="G954" s="271"/>
      <c r="H954" s="271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</row>
    <row r="955" ht="15.75" customHeight="1">
      <c r="A955" s="5"/>
      <c r="B955" s="5"/>
      <c r="C955" s="271"/>
      <c r="D955" s="271"/>
      <c r="E955" s="271"/>
      <c r="F955" s="271"/>
      <c r="G955" s="271"/>
      <c r="H955" s="271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</row>
    <row r="956" ht="15.75" customHeight="1">
      <c r="A956" s="5"/>
      <c r="B956" s="5"/>
      <c r="C956" s="271"/>
      <c r="D956" s="271"/>
      <c r="E956" s="271"/>
      <c r="F956" s="271"/>
      <c r="G956" s="271"/>
      <c r="H956" s="271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</row>
    <row r="957" ht="15.75" customHeight="1">
      <c r="A957" s="5"/>
      <c r="B957" s="5"/>
      <c r="C957" s="271"/>
      <c r="D957" s="271"/>
      <c r="E957" s="271"/>
      <c r="F957" s="271"/>
      <c r="G957" s="271"/>
      <c r="H957" s="271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</row>
    <row r="958" ht="15.75" customHeight="1">
      <c r="A958" s="5"/>
      <c r="B958" s="5"/>
      <c r="C958" s="271"/>
      <c r="D958" s="271"/>
      <c r="E958" s="271"/>
      <c r="F958" s="271"/>
      <c r="G958" s="271"/>
      <c r="H958" s="271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</row>
    <row r="959" ht="15.75" customHeight="1">
      <c r="A959" s="5"/>
      <c r="B959" s="5"/>
      <c r="C959" s="271"/>
      <c r="D959" s="271"/>
      <c r="E959" s="271"/>
      <c r="F959" s="271"/>
      <c r="G959" s="271"/>
      <c r="H959" s="271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</row>
    <row r="960" ht="15.75" customHeight="1">
      <c r="A960" s="5"/>
      <c r="B960" s="5"/>
      <c r="C960" s="271"/>
      <c r="D960" s="271"/>
      <c r="E960" s="271"/>
      <c r="F960" s="271"/>
      <c r="G960" s="271"/>
      <c r="H960" s="271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</row>
    <row r="961" ht="15.75" customHeight="1">
      <c r="A961" s="5"/>
      <c r="B961" s="5"/>
      <c r="C961" s="271"/>
      <c r="D961" s="271"/>
      <c r="E961" s="271"/>
      <c r="F961" s="271"/>
      <c r="G961" s="271"/>
      <c r="H961" s="271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</row>
    <row r="962" ht="15.75" customHeight="1">
      <c r="A962" s="5"/>
      <c r="B962" s="5"/>
      <c r="C962" s="271"/>
      <c r="D962" s="271"/>
      <c r="E962" s="271"/>
      <c r="F962" s="271"/>
      <c r="G962" s="271"/>
      <c r="H962" s="271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</row>
    <row r="963" ht="15.75" customHeight="1">
      <c r="A963" s="5"/>
      <c r="B963" s="5"/>
      <c r="C963" s="271"/>
      <c r="D963" s="271"/>
      <c r="E963" s="271"/>
      <c r="F963" s="271"/>
      <c r="G963" s="271"/>
      <c r="H963" s="271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</row>
    <row r="964" ht="15.75" customHeight="1">
      <c r="A964" s="5"/>
      <c r="B964" s="5"/>
      <c r="C964" s="271"/>
      <c r="D964" s="271"/>
      <c r="E964" s="271"/>
      <c r="F964" s="271"/>
      <c r="G964" s="271"/>
      <c r="H964" s="271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</row>
    <row r="965" ht="15.75" customHeight="1">
      <c r="A965" s="5"/>
      <c r="B965" s="5"/>
      <c r="C965" s="271"/>
      <c r="D965" s="271"/>
      <c r="E965" s="271"/>
      <c r="F965" s="271"/>
      <c r="G965" s="271"/>
      <c r="H965" s="271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</row>
    <row r="966" ht="15.75" customHeight="1">
      <c r="A966" s="5"/>
      <c r="B966" s="5"/>
      <c r="C966" s="271"/>
      <c r="D966" s="271"/>
      <c r="E966" s="271"/>
      <c r="F966" s="271"/>
      <c r="G966" s="271"/>
      <c r="H966" s="271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</row>
    <row r="967" ht="15.75" customHeight="1">
      <c r="A967" s="5"/>
      <c r="B967" s="5"/>
      <c r="C967" s="271"/>
      <c r="D967" s="271"/>
      <c r="E967" s="271"/>
      <c r="F967" s="271"/>
      <c r="G967" s="271"/>
      <c r="H967" s="271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</row>
    <row r="968" ht="15.75" customHeight="1">
      <c r="A968" s="5"/>
      <c r="B968" s="5"/>
      <c r="C968" s="271"/>
      <c r="D968" s="271"/>
      <c r="E968" s="271"/>
      <c r="F968" s="271"/>
      <c r="G968" s="271"/>
      <c r="H968" s="271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</row>
    <row r="969" ht="15.75" customHeight="1">
      <c r="A969" s="5"/>
      <c r="B969" s="5"/>
      <c r="C969" s="271"/>
      <c r="D969" s="271"/>
      <c r="E969" s="271"/>
      <c r="F969" s="271"/>
      <c r="G969" s="271"/>
      <c r="H969" s="271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</row>
    <row r="970" ht="15.75" customHeight="1">
      <c r="A970" s="5"/>
      <c r="B970" s="5"/>
      <c r="C970" s="271"/>
      <c r="D970" s="271"/>
      <c r="E970" s="271"/>
      <c r="F970" s="271"/>
      <c r="G970" s="271"/>
      <c r="H970" s="271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</row>
    <row r="971" ht="15.75" customHeight="1">
      <c r="A971" s="5"/>
      <c r="B971" s="5"/>
      <c r="C971" s="271"/>
      <c r="D971" s="271"/>
      <c r="E971" s="271"/>
      <c r="F971" s="271"/>
      <c r="G971" s="271"/>
      <c r="H971" s="271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</row>
    <row r="972" ht="15.75" customHeight="1">
      <c r="A972" s="5"/>
      <c r="B972" s="5"/>
      <c r="C972" s="271"/>
      <c r="D972" s="271"/>
      <c r="E972" s="271"/>
      <c r="F972" s="271"/>
      <c r="G972" s="271"/>
      <c r="H972" s="271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</row>
    <row r="973" ht="15.75" customHeight="1">
      <c r="A973" s="5"/>
      <c r="B973" s="5"/>
      <c r="C973" s="271"/>
      <c r="D973" s="271"/>
      <c r="E973" s="271"/>
      <c r="F973" s="271"/>
      <c r="G973" s="271"/>
      <c r="H973" s="271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</row>
    <row r="974" ht="15.75" customHeight="1">
      <c r="A974" s="5"/>
      <c r="B974" s="5"/>
      <c r="C974" s="271"/>
      <c r="D974" s="271"/>
      <c r="E974" s="271"/>
      <c r="F974" s="271"/>
      <c r="G974" s="271"/>
      <c r="H974" s="271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</row>
    <row r="975" ht="15.75" customHeight="1">
      <c r="A975" s="5"/>
      <c r="B975" s="5"/>
      <c r="C975" s="271"/>
      <c r="D975" s="271"/>
      <c r="E975" s="271"/>
      <c r="F975" s="271"/>
      <c r="G975" s="271"/>
      <c r="H975" s="271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</row>
    <row r="976" ht="15.75" customHeight="1">
      <c r="A976" s="5"/>
      <c r="B976" s="5"/>
      <c r="C976" s="271"/>
      <c r="D976" s="271"/>
      <c r="E976" s="271"/>
      <c r="F976" s="271"/>
      <c r="G976" s="271"/>
      <c r="H976" s="271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</row>
    <row r="977" ht="15.75" customHeight="1">
      <c r="A977" s="5"/>
      <c r="B977" s="5"/>
      <c r="C977" s="271"/>
      <c r="D977" s="271"/>
      <c r="E977" s="271"/>
      <c r="F977" s="271"/>
      <c r="G977" s="271"/>
      <c r="H977" s="271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</row>
    <row r="978" ht="15.75" customHeight="1">
      <c r="A978" s="5"/>
      <c r="B978" s="5"/>
      <c r="C978" s="271"/>
      <c r="D978" s="271"/>
      <c r="E978" s="271"/>
      <c r="F978" s="271"/>
      <c r="G978" s="271"/>
      <c r="H978" s="271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</row>
    <row r="979" ht="15.75" customHeight="1">
      <c r="A979" s="5"/>
      <c r="B979" s="5"/>
      <c r="C979" s="271"/>
      <c r="D979" s="271"/>
      <c r="E979" s="271"/>
      <c r="F979" s="271"/>
      <c r="G979" s="271"/>
      <c r="H979" s="271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</row>
    <row r="980" ht="15.75" customHeight="1">
      <c r="A980" s="5"/>
      <c r="B980" s="5"/>
      <c r="C980" s="271"/>
      <c r="D980" s="271"/>
      <c r="E980" s="271"/>
      <c r="F980" s="271"/>
      <c r="G980" s="271"/>
      <c r="H980" s="271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</row>
    <row r="981" ht="15.75" customHeight="1">
      <c r="A981" s="5"/>
      <c r="B981" s="5"/>
      <c r="C981" s="271"/>
      <c r="D981" s="271"/>
      <c r="E981" s="271"/>
      <c r="F981" s="271"/>
      <c r="G981" s="271"/>
      <c r="H981" s="271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</row>
    <row r="982" ht="15.75" customHeight="1">
      <c r="A982" s="5"/>
      <c r="B982" s="5"/>
      <c r="C982" s="271"/>
      <c r="D982" s="271"/>
      <c r="E982" s="271"/>
      <c r="F982" s="271"/>
      <c r="G982" s="271"/>
      <c r="H982" s="271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</row>
    <row r="983" ht="15.75" customHeight="1">
      <c r="A983" s="5"/>
      <c r="B983" s="5"/>
      <c r="C983" s="271"/>
      <c r="D983" s="271"/>
      <c r="E983" s="271"/>
      <c r="F983" s="271"/>
      <c r="G983" s="271"/>
      <c r="H983" s="271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</row>
    <row r="984" ht="15.75" customHeight="1">
      <c r="A984" s="5"/>
      <c r="B984" s="5"/>
      <c r="C984" s="271"/>
      <c r="D984" s="271"/>
      <c r="E984" s="271"/>
      <c r="F984" s="271"/>
      <c r="G984" s="271"/>
      <c r="H984" s="271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</row>
    <row r="985" ht="15.75" customHeight="1">
      <c r="A985" s="5"/>
      <c r="B985" s="5"/>
      <c r="C985" s="271"/>
      <c r="D985" s="271"/>
      <c r="E985" s="271"/>
      <c r="F985" s="271"/>
      <c r="G985" s="271"/>
      <c r="H985" s="271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</row>
    <row r="986" ht="15.75" customHeight="1">
      <c r="A986" s="5"/>
      <c r="B986" s="5"/>
      <c r="C986" s="271"/>
      <c r="D986" s="271"/>
      <c r="E986" s="271"/>
      <c r="F986" s="271"/>
      <c r="G986" s="271"/>
      <c r="H986" s="271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</row>
    <row r="987" ht="15.75" customHeight="1">
      <c r="A987" s="5"/>
      <c r="B987" s="5"/>
      <c r="C987" s="271"/>
      <c r="D987" s="271"/>
      <c r="E987" s="271"/>
      <c r="F987" s="271"/>
      <c r="G987" s="271"/>
      <c r="H987" s="271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</row>
    <row r="988" ht="15.75" customHeight="1">
      <c r="A988" s="5"/>
      <c r="B988" s="5"/>
      <c r="C988" s="271"/>
      <c r="D988" s="271"/>
      <c r="E988" s="271"/>
      <c r="F988" s="271"/>
      <c r="G988" s="271"/>
      <c r="H988" s="271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</row>
    <row r="989" ht="15.75" customHeight="1">
      <c r="A989" s="5"/>
      <c r="B989" s="5"/>
      <c r="C989" s="271"/>
      <c r="D989" s="271"/>
      <c r="E989" s="271"/>
      <c r="F989" s="271"/>
      <c r="G989" s="271"/>
      <c r="H989" s="271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</row>
    <row r="990" ht="15.75" customHeight="1">
      <c r="A990" s="5"/>
      <c r="B990" s="5"/>
      <c r="C990" s="271"/>
      <c r="D990" s="271"/>
      <c r="E990" s="271"/>
      <c r="F990" s="271"/>
      <c r="G990" s="271"/>
      <c r="H990" s="271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</row>
    <row r="991" ht="15.75" customHeight="1">
      <c r="A991" s="5"/>
      <c r="B991" s="5"/>
      <c r="C991" s="271"/>
      <c r="D991" s="271"/>
      <c r="E991" s="271"/>
      <c r="F991" s="271"/>
      <c r="G991" s="271"/>
      <c r="H991" s="271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</row>
    <row r="992" ht="15.75" customHeight="1">
      <c r="A992" s="5"/>
      <c r="B992" s="5"/>
      <c r="C992" s="271"/>
      <c r="D992" s="271"/>
      <c r="E992" s="271"/>
      <c r="F992" s="271"/>
      <c r="G992" s="271"/>
      <c r="H992" s="271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</row>
    <row r="993" ht="15.75" customHeight="1">
      <c r="A993" s="5"/>
      <c r="B993" s="5"/>
      <c r="C993" s="271"/>
      <c r="D993" s="271"/>
      <c r="E993" s="271"/>
      <c r="F993" s="271"/>
      <c r="G993" s="271"/>
      <c r="H993" s="271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</row>
  </sheetData>
  <mergeCells count="2">
    <mergeCell ref="B1:H1"/>
    <mergeCell ref="B2:H4"/>
  </mergeCells>
  <conditionalFormatting sqref="L4:W4">
    <cfRule type="expression" dxfId="0" priority="1">
      <formula>#REF!&gt;=TODAY()</formula>
    </cfRule>
  </conditionalFormatting>
  <conditionalFormatting sqref="L3:W3">
    <cfRule type="expression" dxfId="0" priority="2">
      <formula>#REF!&gt;=TODAY()</formula>
    </cfRule>
  </conditionalFormatting>
  <conditionalFormatting sqref="C5:D5 C38:D38 F38:G38 C42:D42 F42:G42 C45:D45 F45:G45">
    <cfRule type="expression" dxfId="0" priority="3">
      <formula>#REF!&gt;=TODAY()</formula>
    </cfRule>
  </conditionalFormatting>
  <conditionalFormatting sqref="C5 C38 F38 C42 F42 C45 F45">
    <cfRule type="expression" dxfId="0" priority="4">
      <formula>#REF!&gt;=TODAY()</formula>
    </cfRule>
  </conditionalFormatting>
  <conditionalFormatting sqref="C5 C38 F38 C42 F42 C45 F45">
    <cfRule type="expression" dxfId="0" priority="5">
      <formula>#REF!&gt;=TODAY()</formula>
    </cfRule>
  </conditionalFormatting>
  <conditionalFormatting sqref="C5 C38 F38 C42 F42 C45 F45">
    <cfRule type="expression" dxfId="0" priority="6">
      <formula>#REF!&gt;=TODAY()</formula>
    </cfRule>
  </conditionalFormatting>
  <conditionalFormatting sqref="C5 C38 F38 C42 F42 C45 F45">
    <cfRule type="expression" dxfId="0" priority="7">
      <formula>#REF!&gt;=TODAY()</formula>
    </cfRule>
  </conditionalFormatting>
  <conditionalFormatting sqref="C5 C38 F38 C42 F42 C45 F45">
    <cfRule type="expression" dxfId="0" priority="8">
      <formula>#REF!&gt;=TODAY()</formula>
    </cfRule>
  </conditionalFormatting>
  <conditionalFormatting sqref="D5 C38:D38 F38:G38 C42:D42 F42:G42 C45:D45 F45:G45">
    <cfRule type="expression" dxfId="0" priority="9">
      <formula>#REF!&gt;=TODAY()</formula>
    </cfRule>
  </conditionalFormatting>
  <conditionalFormatting sqref="D5 C38:D38 F38:G38 C42:D42 F42:G42 C45:D45 F45:G45">
    <cfRule type="expression" dxfId="0" priority="10">
      <formula>#REF!&gt;=TODAY()</formula>
    </cfRule>
  </conditionalFormatting>
  <conditionalFormatting sqref="D5 C38:D38 F38:G38 C42:D42 F42:G42 C45:D45 F45:G45">
    <cfRule type="expression" dxfId="0" priority="11">
      <formula>#REF!&gt;=TODAY()</formula>
    </cfRule>
  </conditionalFormatting>
  <conditionalFormatting sqref="D5 C38:D38 F38:G38 C42:D42 F42:G42 C45:D45 F45:G45">
    <cfRule type="expression" dxfId="0" priority="12">
      <formula>#REF!&gt;=TODAY()</formula>
    </cfRule>
  </conditionalFormatting>
  <conditionalFormatting sqref="D5 C38:D38 F38:G38 C42:D42 F42:G42 C45:D45 F45:G45">
    <cfRule type="expression" dxfId="0" priority="13">
      <formula>#REF!&gt;=TODAY()</formula>
    </cfRule>
  </conditionalFormatting>
  <conditionalFormatting sqref="D5 C38:D38 F38:G38 C42:D42 F42:G42 C45:D45 F45:G45">
    <cfRule type="expression" dxfId="0" priority="14">
      <formula>#REF!&gt;=TODAY()</formula>
    </cfRule>
  </conditionalFormatting>
  <conditionalFormatting sqref="C5:D5 C38:D38 F38:G38 C42:D42 F42:G42 C45:D45 F45:G45">
    <cfRule type="expression" dxfId="0" priority="15">
      <formula>#REF!&gt;=TODAY()</formula>
    </cfRule>
  </conditionalFormatting>
  <conditionalFormatting sqref="C5:D5 C38:D38 F38:G38 C42:D42 F42:G42 C45:D45 F45:G45">
    <cfRule type="expression" dxfId="0" priority="16">
      <formula>#REF!&gt;=TODAY()</formula>
    </cfRule>
  </conditionalFormatting>
  <conditionalFormatting sqref="C5:D5 C38:D38 F38:G38 C42:D42 F42:G42 C45:D45 F45:G45">
    <cfRule type="expression" dxfId="0" priority="17">
      <formula>#REF!&gt;=TODAY()</formula>
    </cfRule>
  </conditionalFormatting>
  <conditionalFormatting sqref="C5:D5 C38:D38 F38:G38 C42:D42 F42:G42 C45:D45 F45:G45">
    <cfRule type="expression" dxfId="0" priority="18">
      <formula>#REF!&gt;=TODAY()</formula>
    </cfRule>
  </conditionalFormatting>
  <conditionalFormatting sqref="C5:D5 C38:D38 F38:G38 C42:D42 F42:G42 C45:D45 F45:G45">
    <cfRule type="expression" dxfId="0" priority="19">
      <formula>#REF!&gt;=TODAY()</formula>
    </cfRule>
  </conditionalFormatting>
  <conditionalFormatting sqref="C5:D5 C38:D38 F38:G38 C42:D42 F42:G42 C45:D45 F45:G45">
    <cfRule type="expression" dxfId="0" priority="20">
      <formula>#REF!&gt;=TODAY()</formula>
    </cfRule>
  </conditionalFormatting>
  <conditionalFormatting sqref="C5 C38 F38 C42 F42 C45 F45">
    <cfRule type="expression" dxfId="0" priority="21">
      <formula>#REF!&gt;=TODAY()</formula>
    </cfRule>
  </conditionalFormatting>
  <conditionalFormatting sqref="C5 C38 F38 C42 F42 C45 F45">
    <cfRule type="expression" dxfId="0" priority="22">
      <formula>#REF!&gt;=TODAY()</formula>
    </cfRule>
  </conditionalFormatting>
  <conditionalFormatting sqref="C5 C38 F38 C42 F42 C45 F45">
    <cfRule type="expression" dxfId="0" priority="23">
      <formula>#REF!&gt;=TODAY()</formula>
    </cfRule>
  </conditionalFormatting>
  <conditionalFormatting sqref="C5 C38 F38 C42 F42 C45 F45">
    <cfRule type="expression" dxfId="0" priority="24">
      <formula>#REF!&gt;=TODAY()</formula>
    </cfRule>
  </conditionalFormatting>
  <conditionalFormatting sqref="C5 C38 F38 C42 F42 C45 F45">
    <cfRule type="expression" dxfId="0" priority="25">
      <formula>#REF!&gt;=TODAY()</formula>
    </cfRule>
  </conditionalFormatting>
  <conditionalFormatting sqref="C5 C38 F38 C42 F42 C45 F45">
    <cfRule type="expression" dxfId="0" priority="26">
      <formula>#REF!&gt;=TODAY()</formula>
    </cfRule>
  </conditionalFormatting>
  <conditionalFormatting sqref="D5 C38:D38 F38:G38 C42:D42 F42:G42 C45:D45 F45:G45">
    <cfRule type="expression" dxfId="0" priority="27">
      <formula>#REF!&gt;=TODAY()</formula>
    </cfRule>
  </conditionalFormatting>
  <conditionalFormatting sqref="D5 C38:D38 F38:G38 C42:D42 F42:G42 C45:D45 F45:G45">
    <cfRule type="expression" dxfId="0" priority="28">
      <formula>#REF!&gt;=TODAY()</formula>
    </cfRule>
  </conditionalFormatting>
  <conditionalFormatting sqref="D5 C38:D38 F38:G38 C42:D42 F42:G42 C45:D45 F45:G45">
    <cfRule type="expression" dxfId="0" priority="29">
      <formula>#REF!&gt;=TODAY()</formula>
    </cfRule>
  </conditionalFormatting>
  <conditionalFormatting sqref="D5 C38:D38 F38:G38 C42:D42 F42:G42 C45:D45 F45:G45">
    <cfRule type="expression" dxfId="0" priority="30">
      <formula>#REF!&gt;=TODAY()</formula>
    </cfRule>
  </conditionalFormatting>
  <conditionalFormatting sqref="D5 C38:D38 F38:G38 C42:D42 F42:G42 C45:D45 F45:G45">
    <cfRule type="expression" dxfId="0" priority="31">
      <formula>#REF!&gt;=TODAY()</formula>
    </cfRule>
  </conditionalFormatting>
  <conditionalFormatting sqref="D5 C38:D38 F38:G38 C42:D42 F42:G42 C45:D45 F45:G45">
    <cfRule type="expression" dxfId="0" priority="32">
      <formula>#REF!&gt;=TODAY()</formula>
    </cfRule>
  </conditionalFormatting>
  <conditionalFormatting sqref="C5 C38 F38 C42 F42 C45 F45">
    <cfRule type="expression" dxfId="0" priority="33">
      <formula>#REF!&gt;=TODAY()</formula>
    </cfRule>
  </conditionalFormatting>
  <conditionalFormatting sqref="C5 C38 F38 C42 F42 C45 F45">
    <cfRule type="expression" dxfId="0" priority="34">
      <formula>#REF!&gt;=TODAY()</formula>
    </cfRule>
  </conditionalFormatting>
  <conditionalFormatting sqref="C5 C38 F38 C42 F42 C45 F45">
    <cfRule type="expression" dxfId="0" priority="35">
      <formula>#REF!&gt;=TODAY()</formula>
    </cfRule>
  </conditionalFormatting>
  <conditionalFormatting sqref="C5 C38 F38 C42 F42 C45 F45">
    <cfRule type="expression" dxfId="0" priority="36">
      <formula>#REF!&gt;=TODAY()</formula>
    </cfRule>
  </conditionalFormatting>
  <conditionalFormatting sqref="C5 C38 F38 C42 F42 C45 F45">
    <cfRule type="expression" dxfId="0" priority="37">
      <formula>#REF!&gt;=TODAY()</formula>
    </cfRule>
  </conditionalFormatting>
  <conditionalFormatting sqref="C5 C38 F38 C42 F42 C45 F45">
    <cfRule type="expression" dxfId="0" priority="38">
      <formula>#REF!&gt;=TODAY()</formula>
    </cfRule>
  </conditionalFormatting>
  <conditionalFormatting sqref="D5 C38:D38 F38:G38 C42:D42 F42:G42 C45:D45 F45:G45">
    <cfRule type="expression" dxfId="0" priority="39">
      <formula>#REF!&gt;=TODAY()</formula>
    </cfRule>
  </conditionalFormatting>
  <conditionalFormatting sqref="D5 C38:D38 F38:G38 C42:D42 F42:G42 C45:D45 F45:G45">
    <cfRule type="expression" dxfId="0" priority="40">
      <formula>#REF!&gt;=TODAY()</formula>
    </cfRule>
  </conditionalFormatting>
  <conditionalFormatting sqref="D5 C38:D38 F38:G38 C42:D42 F42:G42 C45:D45 F45:G45">
    <cfRule type="expression" dxfId="0" priority="41">
      <formula>#REF!&gt;=TODAY()</formula>
    </cfRule>
  </conditionalFormatting>
  <conditionalFormatting sqref="D5 C38:D38 F38:G38 C42:D42 F42:G42 C45:D45 F45:G45">
    <cfRule type="expression" dxfId="0" priority="42">
      <formula>#REF!&gt;=TODAY()</formula>
    </cfRule>
  </conditionalFormatting>
  <conditionalFormatting sqref="D5 C38:D38 F38:G38 C42:D42 F42:G42 C45:D45 F45:G45">
    <cfRule type="expression" dxfId="0" priority="43">
      <formula>#REF!&gt;=TODAY()</formula>
    </cfRule>
  </conditionalFormatting>
  <conditionalFormatting sqref="D5 C38:D38 F38:G38 C42:D42 F42:G42 C45:D45 F45:G45">
    <cfRule type="expression" dxfId="0" priority="44">
      <formula>#REF!&gt;=TODAY()</formula>
    </cfRule>
  </conditionalFormatting>
  <conditionalFormatting sqref="C6:D6">
    <cfRule type="expression" dxfId="0" priority="45">
      <formula>#REF!&gt;=TODAY()</formula>
    </cfRule>
  </conditionalFormatting>
  <conditionalFormatting sqref="C6:D6">
    <cfRule type="expression" dxfId="0" priority="46">
      <formula>#REF!&gt;=TODAY()</formula>
    </cfRule>
  </conditionalFormatting>
  <conditionalFormatting sqref="C6:D6">
    <cfRule type="expression" dxfId="0" priority="47">
      <formula>#REF!&gt;=TODAY()</formula>
    </cfRule>
  </conditionalFormatting>
  <conditionalFormatting sqref="C6:D6">
    <cfRule type="expression" dxfId="0" priority="48">
      <formula>#REF!&gt;=TODAY()</formula>
    </cfRule>
  </conditionalFormatting>
  <conditionalFormatting sqref="C6:D6">
    <cfRule type="expression" dxfId="0" priority="49">
      <formula>#REF!&gt;=TODAY()</formula>
    </cfRule>
  </conditionalFormatting>
  <conditionalFormatting sqref="C6:D6">
    <cfRule type="expression" dxfId="0" priority="50">
      <formula>#REF!&gt;=TODAY()</formula>
    </cfRule>
  </conditionalFormatting>
  <conditionalFormatting sqref="C6">
    <cfRule type="expression" dxfId="0" priority="51">
      <formula>#REF!&gt;=TODAY()</formula>
    </cfRule>
  </conditionalFormatting>
  <conditionalFormatting sqref="C6">
    <cfRule type="expression" dxfId="0" priority="52">
      <formula>#REF!&gt;=TODAY()</formula>
    </cfRule>
  </conditionalFormatting>
  <conditionalFormatting sqref="C6">
    <cfRule type="expression" dxfId="0" priority="53">
      <formula>#REF!&gt;=TODAY()</formula>
    </cfRule>
  </conditionalFormatting>
  <conditionalFormatting sqref="C6">
    <cfRule type="expression" dxfId="0" priority="54">
      <formula>#REF!&gt;=TODAY()</formula>
    </cfRule>
  </conditionalFormatting>
  <conditionalFormatting sqref="C6">
    <cfRule type="expression" dxfId="0" priority="55">
      <formula>#REF!&gt;=TODAY()</formula>
    </cfRule>
  </conditionalFormatting>
  <conditionalFormatting sqref="C6">
    <cfRule type="expression" dxfId="0" priority="56">
      <formula>#REF!&gt;=TODAY()</formula>
    </cfRule>
  </conditionalFormatting>
  <conditionalFormatting sqref="D6">
    <cfRule type="expression" dxfId="0" priority="57">
      <formula>#REF!&gt;=TODAY()</formula>
    </cfRule>
  </conditionalFormatting>
  <conditionalFormatting sqref="D6">
    <cfRule type="expression" dxfId="0" priority="58">
      <formula>#REF!&gt;=TODAY()</formula>
    </cfRule>
  </conditionalFormatting>
  <conditionalFormatting sqref="D6">
    <cfRule type="expression" dxfId="0" priority="59">
      <formula>#REF!&gt;=TODAY()</formula>
    </cfRule>
  </conditionalFormatting>
  <conditionalFormatting sqref="D6">
    <cfRule type="expression" dxfId="0" priority="60">
      <formula>#REF!&gt;=TODAY()</formula>
    </cfRule>
  </conditionalFormatting>
  <conditionalFormatting sqref="D6">
    <cfRule type="expression" dxfId="0" priority="61">
      <formula>#REF!&gt;=TODAY()</formula>
    </cfRule>
  </conditionalFormatting>
  <conditionalFormatting sqref="D6">
    <cfRule type="expression" dxfId="0" priority="62">
      <formula>#REF!&gt;=TODAY()</formula>
    </cfRule>
  </conditionalFormatting>
  <conditionalFormatting sqref="C6">
    <cfRule type="expression" dxfId="0" priority="63">
      <formula>#REF!&gt;=TODAY()</formula>
    </cfRule>
  </conditionalFormatting>
  <conditionalFormatting sqref="C6">
    <cfRule type="expression" dxfId="0" priority="64">
      <formula>#REF!&gt;=TODAY()</formula>
    </cfRule>
  </conditionalFormatting>
  <conditionalFormatting sqref="C6">
    <cfRule type="expression" dxfId="0" priority="65">
      <formula>#REF!&gt;=TODAY()</formula>
    </cfRule>
  </conditionalFormatting>
  <conditionalFormatting sqref="C6">
    <cfRule type="expression" dxfId="0" priority="66">
      <formula>#REF!&gt;=TODAY()</formula>
    </cfRule>
  </conditionalFormatting>
  <conditionalFormatting sqref="C6">
    <cfRule type="expression" dxfId="0" priority="67">
      <formula>#REF!&gt;=TODAY()</formula>
    </cfRule>
  </conditionalFormatting>
  <conditionalFormatting sqref="C6">
    <cfRule type="expression" dxfId="0" priority="68">
      <formula>#REF!&gt;=TODAY()</formula>
    </cfRule>
  </conditionalFormatting>
  <conditionalFormatting sqref="D6">
    <cfRule type="expression" dxfId="0" priority="69">
      <formula>#REF!&gt;=TODAY()</formula>
    </cfRule>
  </conditionalFormatting>
  <conditionalFormatting sqref="D6">
    <cfRule type="expression" dxfId="0" priority="70">
      <formula>#REF!&gt;=TODAY()</formula>
    </cfRule>
  </conditionalFormatting>
  <conditionalFormatting sqref="D6">
    <cfRule type="expression" dxfId="0" priority="71">
      <formula>#REF!&gt;=TODAY()</formula>
    </cfRule>
  </conditionalFormatting>
  <conditionalFormatting sqref="D6">
    <cfRule type="expression" dxfId="0" priority="72">
      <formula>#REF!&gt;=TODAY()</formula>
    </cfRule>
  </conditionalFormatting>
  <conditionalFormatting sqref="D6">
    <cfRule type="expression" dxfId="0" priority="73">
      <formula>#REF!&gt;=TODAY()</formula>
    </cfRule>
  </conditionalFormatting>
  <conditionalFormatting sqref="D6">
    <cfRule type="expression" dxfId="0" priority="74">
      <formula>#REF!&gt;=TODAY()</formula>
    </cfRule>
  </conditionalFormatting>
  <conditionalFormatting sqref="D5 C38:D38 F38:G38 C42:D42 F42:G42 C45:D45 F45:G45">
    <cfRule type="expression" dxfId="0" priority="75">
      <formula>#REF!&gt;=TODAY()</formula>
    </cfRule>
  </conditionalFormatting>
  <conditionalFormatting sqref="D5 C38:D38 F38:G38 C42:D42 F42:G42 C45:D45 F45:G45">
    <cfRule type="expression" dxfId="0" priority="76">
      <formula>#REF!&gt;=TODAY()</formula>
    </cfRule>
  </conditionalFormatting>
  <conditionalFormatting sqref="D5 C38:D38 F38:G38 C42:D42 F42:G42 C45:D45 F45:G45">
    <cfRule type="expression" dxfId="0" priority="77">
      <formula>#REF!&gt;=TODAY()</formula>
    </cfRule>
  </conditionalFormatting>
  <conditionalFormatting sqref="D5 C38:D38 F38:G38 C42:D42 F42:G42 C45:D45 F45:G45">
    <cfRule type="expression" dxfId="0" priority="78">
      <formula>#REF!&gt;=TODAY()</formula>
    </cfRule>
  </conditionalFormatting>
  <conditionalFormatting sqref="D5 C38:D38 F38:G38 C42:D42 F42:G42 C45:D45 F45:G45">
    <cfRule type="expression" dxfId="0" priority="79">
      <formula>#REF!&gt;=TODAY()</formula>
    </cfRule>
  </conditionalFormatting>
  <conditionalFormatting sqref="D5 C38:D38 F38:G38 C42:D42 F42:G42 C45:D45 F45:G45">
    <cfRule type="expression" dxfId="0" priority="80">
      <formula>#REF!&gt;=TODAY()</formula>
    </cfRule>
  </conditionalFormatting>
  <conditionalFormatting sqref="D5 C38:D38 F38:G38 C42:D42 F42:G42 C45:D45 F45:G45">
    <cfRule type="expression" dxfId="0" priority="81">
      <formula>#REF!&gt;=TODAY()</formula>
    </cfRule>
  </conditionalFormatting>
  <conditionalFormatting sqref="D5 C38:D38 F38:G38 C42:D42 F42:G42 C45:D45 F45:G45">
    <cfRule type="expression" dxfId="0" priority="82">
      <formula>#REF!&gt;=TODAY()</formula>
    </cfRule>
  </conditionalFormatting>
  <conditionalFormatting sqref="D5 C38:D38 F38:G38 C42:D42 F42:G42 C45:D45 F45:G45">
    <cfRule type="expression" dxfId="0" priority="83">
      <formula>#REF!&gt;=TODAY()</formula>
    </cfRule>
  </conditionalFormatting>
  <conditionalFormatting sqref="D5 C38:D38 F38:G38 C42:D42 F42:G42 C45:D45 F45:G45">
    <cfRule type="expression" dxfId="0" priority="84">
      <formula>#REF!&gt;=TODAY()</formula>
    </cfRule>
  </conditionalFormatting>
  <conditionalFormatting sqref="D5 C38:D38 F38:G38 C42:D42 F42:G42 C45:D45 F45:G45">
    <cfRule type="expression" dxfId="0" priority="85">
      <formula>#REF!&gt;=TODAY()</formula>
    </cfRule>
  </conditionalFormatting>
  <conditionalFormatting sqref="D5 C38:D38 F38:G38 C42:D42 F42:G42 C45:D45 F45:G45">
    <cfRule type="expression" dxfId="0" priority="86">
      <formula>#REF!&gt;=TODAY()</formula>
    </cfRule>
  </conditionalFormatting>
  <conditionalFormatting sqref="D5 C38:D38 F38:G38 C42:D42 F42:G42 C45:D45 F45:G45">
    <cfRule type="expression" dxfId="0" priority="87">
      <formula>#REF!&gt;=TODAY()</formula>
    </cfRule>
  </conditionalFormatting>
  <conditionalFormatting sqref="D5 C38:D38 F38:G38 C42:D42 F42:G42 C45:D45 F45:G45">
    <cfRule type="expression" dxfId="0" priority="88">
      <formula>#REF!&gt;=TODAY()</formula>
    </cfRule>
  </conditionalFormatting>
  <conditionalFormatting sqref="D5 C38:D38 F38:G38 C42:D42 F42:G42 C45:D45 F45:G45">
    <cfRule type="expression" dxfId="0" priority="89">
      <formula>#REF!&gt;=TODAY()</formula>
    </cfRule>
  </conditionalFormatting>
  <conditionalFormatting sqref="D5 C38:D38 F38:G38 C42:D42 F42:G42 C45:D45 F45:G45">
    <cfRule type="expression" dxfId="0" priority="90">
      <formula>#REF!&gt;=TODAY()</formula>
    </cfRule>
  </conditionalFormatting>
  <conditionalFormatting sqref="D5 C38:D38 F38:G38 C42:D42 F42:G42 C45:D45 F45:G45">
    <cfRule type="expression" dxfId="0" priority="91">
      <formula>#REF!&gt;=TODAY()</formula>
    </cfRule>
  </conditionalFormatting>
  <conditionalFormatting sqref="D5 C38:D38 F38:G38 C42:D42 F42:G42 C45:D45 F45:G45">
    <cfRule type="expression" dxfId="0" priority="92">
      <formula>#REF!&gt;=TODAY()</formula>
    </cfRule>
  </conditionalFormatting>
  <conditionalFormatting sqref="F38:G38 F42:G42 F45:G45">
    <cfRule type="expression" dxfId="0" priority="93">
      <formula>#REF!&gt;=TODAY()</formula>
    </cfRule>
  </conditionalFormatting>
  <conditionalFormatting sqref="C38 F38 C42 F42 C45 F45">
    <cfRule type="expression" dxfId="0" priority="94">
      <formula>#REF!&gt;=TODAY()</formula>
    </cfRule>
  </conditionalFormatting>
  <conditionalFormatting sqref="C38 F38 C42 F42 C45 F45">
    <cfRule type="expression" dxfId="0" priority="95">
      <formula>#REF!&gt;=TODAY()</formula>
    </cfRule>
  </conditionalFormatting>
  <conditionalFormatting sqref="C38 F38 C42 F42 C45 F45">
    <cfRule type="expression" dxfId="0" priority="96">
      <formula>#REF!&gt;=TODAY()</formula>
    </cfRule>
  </conditionalFormatting>
  <conditionalFormatting sqref="C38 F38 C42 F42 C45 F45">
    <cfRule type="expression" dxfId="0" priority="97">
      <formula>#REF!&gt;=TODAY()</formula>
    </cfRule>
  </conditionalFormatting>
  <conditionalFormatting sqref="C38 F38 C42 F42 C45 F45">
    <cfRule type="expression" dxfId="0" priority="98">
      <formula>#REF!&gt;=TODAY()</formula>
    </cfRule>
  </conditionalFormatting>
  <conditionalFormatting sqref="C38 F38 C42 F42 C45 F45">
    <cfRule type="expression" dxfId="0" priority="99">
      <formula>#REF!&gt;=TODAY()</formula>
    </cfRule>
  </conditionalFormatting>
  <conditionalFormatting sqref="C38:D38 F38:G38 C42:D42 F42:G42 C45:D45 F45:G45">
    <cfRule type="expression" dxfId="0" priority="100">
      <formula>#REF!&gt;=TODAY()</formula>
    </cfRule>
  </conditionalFormatting>
  <conditionalFormatting sqref="C38:D38 F38:G38 C42:D42 F42:G42 C45:D45 F45:G45">
    <cfRule type="expression" dxfId="0" priority="101">
      <formula>#REF!&gt;=TODAY()</formula>
    </cfRule>
  </conditionalFormatting>
  <conditionalFormatting sqref="C38:D38 F38:G38 C42:D42 F42:G42 C45:D45 F45:G45">
    <cfRule type="expression" dxfId="0" priority="102">
      <formula>#REF!&gt;=TODAY()</formula>
    </cfRule>
  </conditionalFormatting>
  <conditionalFormatting sqref="C38:D38 F38:G38 C42:D42 F42:G42 C45:D45 F45:G45">
    <cfRule type="expression" dxfId="0" priority="103">
      <formula>#REF!&gt;=TODAY()</formula>
    </cfRule>
  </conditionalFormatting>
  <conditionalFormatting sqref="C38:D38 F38:G38 C42:D42 F42:G42 C45:D45 F45:G45">
    <cfRule type="expression" dxfId="0" priority="104">
      <formula>#REF!&gt;=TODAY()</formula>
    </cfRule>
  </conditionalFormatting>
  <conditionalFormatting sqref="C38:D38 F38:G38 C42:D42 F42:G42 C45:D45 F45:G45">
    <cfRule type="expression" dxfId="0" priority="105">
      <formula>#REF!&gt;=TODAY()</formula>
    </cfRule>
  </conditionalFormatting>
  <conditionalFormatting sqref="C38 F38 C42 F42 C45 F45">
    <cfRule type="expression" dxfId="0" priority="106">
      <formula>#REF!&gt;=TODAY()</formula>
    </cfRule>
  </conditionalFormatting>
  <conditionalFormatting sqref="C38:D38 F38:G38 C42:D42 F42:G42 C45:D45 F45:G45">
    <cfRule type="expression" dxfId="0" priority="107">
      <formula>#REF!&gt;=TODAY()</formula>
    </cfRule>
  </conditionalFormatting>
  <conditionalFormatting sqref="C38:D38 F38:G38 C42:D42 F42:G42 C45:D45 F45:G45">
    <cfRule type="expression" dxfId="0" priority="108">
      <formula>#REF!&gt;=TODAY()</formula>
    </cfRule>
  </conditionalFormatting>
  <conditionalFormatting sqref="C38:D38 F38:G38 C42:D42 F42:G42 C45:D45 F45:G45">
    <cfRule type="expression" dxfId="0" priority="109">
      <formula>#REF!&gt;=TODAY()</formula>
    </cfRule>
  </conditionalFormatting>
  <conditionalFormatting sqref="C38:D38 F38:G38 C42:D42 F42:G42 C45:D45 F45:G45">
    <cfRule type="expression" dxfId="0" priority="110">
      <formula>#REF!&gt;=TODAY()</formula>
    </cfRule>
  </conditionalFormatting>
  <conditionalFormatting sqref="C38:D38 F38:G38 C42:D42 F42:G42 C45:D45 F45:G45">
    <cfRule type="expression" dxfId="0" priority="111">
      <formula>#REF!&gt;=TODAY()</formula>
    </cfRule>
  </conditionalFormatting>
  <conditionalFormatting sqref="C38:D38 F38:G38 C42:D42 F42:G42 C45:D45 F45:G45">
    <cfRule type="expression" dxfId="0" priority="112">
      <formula>#REF!&gt;=TODAY()</formula>
    </cfRule>
  </conditionalFormatting>
  <conditionalFormatting sqref="C38:D38 F38:G38 C42:D42 F42:G42 C45:D45 F45:G45">
    <cfRule type="expression" dxfId="0" priority="113">
      <formula>#REF!&gt;=TODAY()</formula>
    </cfRule>
  </conditionalFormatting>
  <conditionalFormatting sqref="C38:D38 F38:G38 C42:D42 F42:G42 C45:D45 F45:G45">
    <cfRule type="expression" dxfId="0" priority="114">
      <formula>#REF!&gt;=TODAY()</formula>
    </cfRule>
  </conditionalFormatting>
  <conditionalFormatting sqref="C38:D38 F38:G38 C42:D42 F42:G42 C45:D45 F45:G45">
    <cfRule type="expression" dxfId="0" priority="115">
      <formula>#REF!&gt;=TODAY()</formula>
    </cfRule>
  </conditionalFormatting>
  <conditionalFormatting sqref="C38:D38 F38:G38 C42:D42 F42:G42 C45:D45 F45:G45">
    <cfRule type="expression" dxfId="0" priority="116">
      <formula>#REF!&gt;=TODAY()</formula>
    </cfRule>
  </conditionalFormatting>
  <conditionalFormatting sqref="C38:D38 F38:G38 C42:D42 F42:G42 C45:D45 F45:G45">
    <cfRule type="expression" dxfId="0" priority="117">
      <formula>#REF!&gt;=TODAY()</formula>
    </cfRule>
  </conditionalFormatting>
  <conditionalFormatting sqref="C38:D38 F38:G38 C42:D42 F42:G42 C45:D45 F45:G45">
    <cfRule type="expression" dxfId="0" priority="118">
      <formula>#REF!&gt;=TODAY()</formula>
    </cfRule>
  </conditionalFormatting>
  <conditionalFormatting sqref="C38:D38 F38:G38 C42:D42 F42:G42 C45:D45 F45:G45">
    <cfRule type="expression" dxfId="0" priority="119">
      <formula>#REF!&gt;=TODAY()</formula>
    </cfRule>
  </conditionalFormatting>
  <conditionalFormatting sqref="C38:D38 F38:G38 C42:D42 F42:G42 C45:D45 F45:G45">
    <cfRule type="expression" dxfId="0" priority="120">
      <formula>#REF!&gt;=TODAY()</formula>
    </cfRule>
  </conditionalFormatting>
  <conditionalFormatting sqref="C38:D38 F38:G38 C42:D42 F42:G42 C45:D45 F45:G45">
    <cfRule type="expression" dxfId="0" priority="121">
      <formula>#REF!&gt;=TODAY()</formula>
    </cfRule>
  </conditionalFormatting>
  <conditionalFormatting sqref="C38:D38 F38:G38 C42:D42 F42:G42 C45:D45 F45:G45">
    <cfRule type="expression" dxfId="0" priority="122">
      <formula>#REF!&gt;=TODAY()</formula>
    </cfRule>
  </conditionalFormatting>
  <conditionalFormatting sqref="C38:D38 F38:G38 C42:D42 F42:G42 C45:D45 F45:G45">
    <cfRule type="expression" dxfId="0" priority="123">
      <formula>#REF!&gt;=TODAY()</formula>
    </cfRule>
  </conditionalFormatting>
  <conditionalFormatting sqref="C38 F38 C42 F42 C45 F45">
    <cfRule type="expression" dxfId="0" priority="124">
      <formula>#REF!&gt;=TODAY()</formula>
    </cfRule>
  </conditionalFormatting>
  <conditionalFormatting sqref="C38 F38 C42 F42 C45 F45">
    <cfRule type="expression" dxfId="0" priority="125">
      <formula>#REF!&gt;=TODAY()</formula>
    </cfRule>
  </conditionalFormatting>
  <conditionalFormatting sqref="C38 F38 C42 F42 C45 F45">
    <cfRule type="expression" dxfId="0" priority="126">
      <formula>#REF!&gt;=TODAY()</formula>
    </cfRule>
  </conditionalFormatting>
  <conditionalFormatting sqref="C38 F38 C42 F42 C45 F45">
    <cfRule type="expression" dxfId="0" priority="127">
      <formula>#REF!&gt;=TODAY()</formula>
    </cfRule>
  </conditionalFormatting>
  <conditionalFormatting sqref="C38 F38 C42 F42 C45 F45">
    <cfRule type="expression" dxfId="0" priority="128">
      <formula>#REF!&gt;=TODAY()</formula>
    </cfRule>
  </conditionalFormatting>
  <conditionalFormatting sqref="C38 F38 C42 F42 C45 F45">
    <cfRule type="expression" dxfId="0" priority="129">
      <formula>#REF!&gt;=TODAY()</formula>
    </cfRule>
  </conditionalFormatting>
  <conditionalFormatting sqref="C38:D38 F38:G38 C42:D42 F42:G42 C45:D45 F45:G45">
    <cfRule type="expression" dxfId="0" priority="130">
      <formula>#REF!&gt;=TODAY()</formula>
    </cfRule>
  </conditionalFormatting>
  <conditionalFormatting sqref="C38:D38 F38:G38 C42:D42 F42:G42 C45:D45 F45:G45">
    <cfRule type="expression" dxfId="0" priority="131">
      <formula>#REF!&gt;=TODAY()</formula>
    </cfRule>
  </conditionalFormatting>
  <conditionalFormatting sqref="C38:D38 F38:G38 C42:D42 F42:G42 C45:D45 F45:G45">
    <cfRule type="expression" dxfId="0" priority="132">
      <formula>#REF!&gt;=TODAY()</formula>
    </cfRule>
  </conditionalFormatting>
  <conditionalFormatting sqref="C38:D38 F38:G38 C42:D42 F42:G42 C45:D45 F45:G45">
    <cfRule type="expression" dxfId="0" priority="133">
      <formula>#REF!&gt;=TODAY()</formula>
    </cfRule>
  </conditionalFormatting>
  <conditionalFormatting sqref="C38:D38 F38:G38 C42:D42 F42:G42 C45:D45 F45:G45">
    <cfRule type="expression" dxfId="0" priority="134">
      <formula>#REF!&gt;=TODAY()</formula>
    </cfRule>
  </conditionalFormatting>
  <conditionalFormatting sqref="C38:D38 F38:G38 C42:D42 F42:G42 C45:D45 F45:G45">
    <cfRule type="expression" dxfId="0" priority="135">
      <formula>#REF!&gt;=TODAY()</formula>
    </cfRule>
  </conditionalFormatting>
  <conditionalFormatting sqref="C38:D38 F38:G38 C42:D42 F42:G42 C45:D45 F45:G45">
    <cfRule type="expression" dxfId="0" priority="136">
      <formula>#REF!&gt;=TODAY()</formula>
    </cfRule>
  </conditionalFormatting>
  <conditionalFormatting sqref="C38:D38 F38:G38 C42:D42 F42:G42 C45:D45 F45:G45">
    <cfRule type="expression" dxfId="0" priority="137">
      <formula>#REF!&gt;=TODAY()</formula>
    </cfRule>
  </conditionalFormatting>
  <conditionalFormatting sqref="C38:D38 F38:G38 C42:D42 F42:G42 C45:D45 F45:G45">
    <cfRule type="expression" dxfId="0" priority="138">
      <formula>#REF!&gt;=TODAY()</formula>
    </cfRule>
  </conditionalFormatting>
  <conditionalFormatting sqref="C38:D38 F38:G38 C42:D42 F42:G42 C45:D45 F45:G45">
    <cfRule type="expression" dxfId="0" priority="139">
      <formula>#REF!&gt;=TODAY()</formula>
    </cfRule>
  </conditionalFormatting>
  <conditionalFormatting sqref="C38:D38 F38:G38 C42:D42 F42:G42 C45:D45 F45:G45">
    <cfRule type="expression" dxfId="0" priority="140">
      <formula>#REF!&gt;=TODAY()</formula>
    </cfRule>
  </conditionalFormatting>
  <conditionalFormatting sqref="C38:D38 F38:G38 C42:D42 F42:G42 C45:D45 F45:G45">
    <cfRule type="expression" dxfId="0" priority="141">
      <formula>#REF!&gt;=TODAY()</formula>
    </cfRule>
  </conditionalFormatting>
  <conditionalFormatting sqref="C38 F38 C42 F42 C45 F45">
    <cfRule type="expression" dxfId="0" priority="142">
      <formula>#REF!&gt;=TODAY()</formula>
    </cfRule>
  </conditionalFormatting>
  <conditionalFormatting sqref="C38 F38 C42 F42 C45 F45">
    <cfRule type="expression" dxfId="0" priority="143">
      <formula>#REF!&gt;=TODAY()</formula>
    </cfRule>
  </conditionalFormatting>
  <conditionalFormatting sqref="C38 F38 C42 F42 C45 F45">
    <cfRule type="expression" dxfId="0" priority="144">
      <formula>#REF!&gt;=TODAY()</formula>
    </cfRule>
  </conditionalFormatting>
  <conditionalFormatting sqref="C38 F38 C42 F42 C45 F45">
    <cfRule type="expression" dxfId="0" priority="145">
      <formula>#REF!&gt;=TODAY()</formula>
    </cfRule>
  </conditionalFormatting>
  <conditionalFormatting sqref="C38 F38 C42 F42 C45 F45">
    <cfRule type="expression" dxfId="0" priority="146">
      <formula>#REF!&gt;=TODAY()</formula>
    </cfRule>
  </conditionalFormatting>
  <conditionalFormatting sqref="C38 F38 C42 F42 C45 F45">
    <cfRule type="expression" dxfId="0" priority="147">
      <formula>#REF!&gt;=TODAY()</formula>
    </cfRule>
  </conditionalFormatting>
  <conditionalFormatting sqref="C38:D38 F38:G38 C42:D42 F42:G42 C45:D45 F45:G45">
    <cfRule type="expression" dxfId="0" priority="148">
      <formula>#REF!&gt;=TODAY()</formula>
    </cfRule>
  </conditionalFormatting>
  <conditionalFormatting sqref="C38:D38 F38:G38 C42:D42 F42:G42 C45:D45 F45:G45">
    <cfRule type="expression" dxfId="0" priority="149">
      <formula>#REF!&gt;=TODAY()</formula>
    </cfRule>
  </conditionalFormatting>
  <conditionalFormatting sqref="C38:D38 F38:G38 C42:D42 F42:G42 C45:D45 F45:G45">
    <cfRule type="expression" dxfId="0" priority="150">
      <formula>#REF!&gt;=TODAY()</formula>
    </cfRule>
  </conditionalFormatting>
  <conditionalFormatting sqref="C38:D38 F38:G38 C42:D42 F42:G42 C45:D45 F45:G45">
    <cfRule type="expression" dxfId="0" priority="151">
      <formula>#REF!&gt;=TODAY()</formula>
    </cfRule>
  </conditionalFormatting>
  <conditionalFormatting sqref="C38:D38 F38:G38 C42:D42 F42:G42 C45:D45 F45:G45">
    <cfRule type="expression" dxfId="0" priority="152">
      <formula>#REF!&gt;=TODAY()</formula>
    </cfRule>
  </conditionalFormatting>
  <conditionalFormatting sqref="C38:D38 F38:G38 C42:D42 F42:G42 C45:D45 F45:G45">
    <cfRule type="expression" dxfId="0" priority="153">
      <formula>#REF!&gt;=TODAY()</formula>
    </cfRule>
  </conditionalFormatting>
  <conditionalFormatting sqref="C38 F38 C42 F42 C45 F45">
    <cfRule type="expression" dxfId="0" priority="154">
      <formula>#REF!&gt;=TODAY()</formula>
    </cfRule>
  </conditionalFormatting>
  <conditionalFormatting sqref="C38 F38 C42 F42 C45 F45">
    <cfRule type="expression" dxfId="0" priority="155">
      <formula>#REF!&gt;=TODAY()</formula>
    </cfRule>
  </conditionalFormatting>
  <conditionalFormatting sqref="C38 F38 C42 F42 C45 F45">
    <cfRule type="expression" dxfId="0" priority="156">
      <formula>#REF!&gt;=TODAY()</formula>
    </cfRule>
  </conditionalFormatting>
  <conditionalFormatting sqref="C38 F38 C42 F42 C45 F45">
    <cfRule type="expression" dxfId="0" priority="157">
      <formula>#REF!&gt;=TODAY()</formula>
    </cfRule>
  </conditionalFormatting>
  <conditionalFormatting sqref="C38 F38 C42 F42 C45 F45">
    <cfRule type="expression" dxfId="0" priority="158">
      <formula>#REF!&gt;=TODAY()</formula>
    </cfRule>
  </conditionalFormatting>
  <conditionalFormatting sqref="C38 F38 C42 F42 C45 F45">
    <cfRule type="expression" dxfId="0" priority="159">
      <formula>#REF!&gt;=TODAY()</formula>
    </cfRule>
  </conditionalFormatting>
  <conditionalFormatting sqref="C38:D38 F38:G38 C42:D42 F42:G42 C45:D45 F45:G45">
    <cfRule type="expression" dxfId="0" priority="160">
      <formula>#REF!&gt;=TODAY()</formula>
    </cfRule>
  </conditionalFormatting>
  <conditionalFormatting sqref="C38:D38 F38:G38 C42:D42 F42:G42 C45:D45 F45:G45">
    <cfRule type="expression" dxfId="0" priority="161">
      <formula>#REF!&gt;=TODAY()</formula>
    </cfRule>
  </conditionalFormatting>
  <conditionalFormatting sqref="C38:D38 F38:G38 C42:D42 F42:G42 C45:D45 F45:G45">
    <cfRule type="expression" dxfId="0" priority="162">
      <formula>#REF!&gt;=TODAY()</formula>
    </cfRule>
  </conditionalFormatting>
  <conditionalFormatting sqref="C38:D38 F38:G38 C42:D42 F42:G42 C45:D45 F45:G45">
    <cfRule type="expression" dxfId="0" priority="163">
      <formula>#REF!&gt;=TODAY()</formula>
    </cfRule>
  </conditionalFormatting>
  <conditionalFormatting sqref="C38:D38 F38:G38 C42:D42 F42:G42 C45:D45 F45:G45">
    <cfRule type="expression" dxfId="0" priority="164">
      <formula>#REF!&gt;=TODAY()</formula>
    </cfRule>
  </conditionalFormatting>
  <conditionalFormatting sqref="C38:D38 F38:G38 C42:D42 F42:G42 C45:D45 F45:G45">
    <cfRule type="expression" dxfId="0" priority="165">
      <formula>#REF!&gt;=TODAY()</formula>
    </cfRule>
  </conditionalFormatting>
  <conditionalFormatting sqref="F42:G42 F45:G45">
    <cfRule type="expression" dxfId="0" priority="166">
      <formula>#REF!&gt;=TODAY()</formula>
    </cfRule>
  </conditionalFormatting>
  <conditionalFormatting sqref="C42 C45">
    <cfRule type="expression" dxfId="0" priority="167">
      <formula>#REF!&gt;=TODAY()</formula>
    </cfRule>
  </conditionalFormatting>
  <conditionalFormatting sqref="C42 C45">
    <cfRule type="expression" dxfId="0" priority="168">
      <formula>#REF!&gt;=TODAY()</formula>
    </cfRule>
  </conditionalFormatting>
  <conditionalFormatting sqref="C42 C45">
    <cfRule type="expression" dxfId="0" priority="169">
      <formula>#REF!&gt;=TODAY()</formula>
    </cfRule>
  </conditionalFormatting>
  <conditionalFormatting sqref="C42 C45">
    <cfRule type="expression" dxfId="0" priority="170">
      <formula>#REF!&gt;=TODAY()</formula>
    </cfRule>
  </conditionalFormatting>
  <conditionalFormatting sqref="C42 C45">
    <cfRule type="expression" dxfId="0" priority="171">
      <formula>#REF!&gt;=TODAY()</formula>
    </cfRule>
  </conditionalFormatting>
  <conditionalFormatting sqref="C42 C45">
    <cfRule type="expression" dxfId="0" priority="172">
      <formula>#REF!&gt;=TODAY()</formula>
    </cfRule>
  </conditionalFormatting>
  <conditionalFormatting sqref="D42 D45">
    <cfRule type="expression" dxfId="0" priority="173">
      <formula>#REF!&gt;=TODAY()</formula>
    </cfRule>
  </conditionalFormatting>
  <conditionalFormatting sqref="D42 D45">
    <cfRule type="expression" dxfId="0" priority="174">
      <formula>#REF!&gt;=TODAY()</formula>
    </cfRule>
  </conditionalFormatting>
  <conditionalFormatting sqref="D42 D45">
    <cfRule type="expression" dxfId="0" priority="175">
      <formula>#REF!&gt;=TODAY()</formula>
    </cfRule>
  </conditionalFormatting>
  <conditionalFormatting sqref="D42 D45">
    <cfRule type="expression" dxfId="0" priority="176">
      <formula>#REF!&gt;=TODAY()</formula>
    </cfRule>
  </conditionalFormatting>
  <conditionalFormatting sqref="D42 D45">
    <cfRule type="expression" dxfId="0" priority="177">
      <formula>#REF!&gt;=TODAY()</formula>
    </cfRule>
  </conditionalFormatting>
  <conditionalFormatting sqref="D42 D45">
    <cfRule type="expression" dxfId="0" priority="178">
      <formula>#REF!&gt;=TODAY()</formula>
    </cfRule>
  </conditionalFormatting>
  <conditionalFormatting sqref="C42 C45">
    <cfRule type="expression" dxfId="0" priority="179">
      <formula>#REF!&gt;=TODAY()</formula>
    </cfRule>
  </conditionalFormatting>
  <conditionalFormatting sqref="C42:D42 C45:D45">
    <cfRule type="expression" dxfId="0" priority="180">
      <formula>#REF!&gt;=TODAY()</formula>
    </cfRule>
  </conditionalFormatting>
  <conditionalFormatting sqref="C42:D42 C45:D45">
    <cfRule type="expression" dxfId="0" priority="181">
      <formula>#REF!&gt;=TODAY()</formula>
    </cfRule>
  </conditionalFormatting>
  <conditionalFormatting sqref="C42:D42 C45:D45">
    <cfRule type="expression" dxfId="0" priority="182">
      <formula>#REF!&gt;=TODAY()</formula>
    </cfRule>
  </conditionalFormatting>
  <conditionalFormatting sqref="C42:D42 C45:D45">
    <cfRule type="expression" dxfId="0" priority="183">
      <formula>#REF!&gt;=TODAY()</formula>
    </cfRule>
  </conditionalFormatting>
  <conditionalFormatting sqref="C42:D42 C45:D45">
    <cfRule type="expression" dxfId="0" priority="184">
      <formula>#REF!&gt;=TODAY()</formula>
    </cfRule>
  </conditionalFormatting>
  <conditionalFormatting sqref="D42 D45">
    <cfRule type="expression" dxfId="0" priority="185">
      <formula>#REF!&gt;=TODAY()</formula>
    </cfRule>
  </conditionalFormatting>
  <conditionalFormatting sqref="D42 D45">
    <cfRule type="expression" dxfId="0" priority="186">
      <formula>#REF!&gt;=TODAY()</formula>
    </cfRule>
  </conditionalFormatting>
  <conditionalFormatting sqref="D42 D45">
    <cfRule type="expression" dxfId="0" priority="187">
      <formula>#REF!&gt;=TODAY()</formula>
    </cfRule>
  </conditionalFormatting>
  <conditionalFormatting sqref="D42 D45">
    <cfRule type="expression" dxfId="0" priority="188">
      <formula>#REF!&gt;=TODAY()</formula>
    </cfRule>
  </conditionalFormatting>
  <conditionalFormatting sqref="D42 D45">
    <cfRule type="expression" dxfId="0" priority="189">
      <formula>#REF!&gt;=TODAY()</formula>
    </cfRule>
  </conditionalFormatting>
  <conditionalFormatting sqref="D42 D45">
    <cfRule type="expression" dxfId="0" priority="190">
      <formula>#REF!&gt;=TODAY()</formula>
    </cfRule>
  </conditionalFormatting>
  <conditionalFormatting sqref="C42:D42 C45:D45">
    <cfRule type="expression" dxfId="0" priority="191">
      <formula>#REF!&gt;=TODAY()</formula>
    </cfRule>
  </conditionalFormatting>
  <conditionalFormatting sqref="C42:D42 C45:D45">
    <cfRule type="expression" dxfId="0" priority="192">
      <formula>#REF!&gt;=TODAY()</formula>
    </cfRule>
  </conditionalFormatting>
  <conditionalFormatting sqref="C42:D42 C45:D45">
    <cfRule type="expression" dxfId="0" priority="193">
      <formula>#REF!&gt;=TODAY()</formula>
    </cfRule>
  </conditionalFormatting>
  <conditionalFormatting sqref="C42:D42 C45:D45">
    <cfRule type="expression" dxfId="0" priority="194">
      <formula>#REF!&gt;=TODAY()</formula>
    </cfRule>
  </conditionalFormatting>
  <conditionalFormatting sqref="C42:D42 C45:D45">
    <cfRule type="expression" dxfId="0" priority="195">
      <formula>#REF!&gt;=TODAY()</formula>
    </cfRule>
  </conditionalFormatting>
  <conditionalFormatting sqref="C42:D42 C45:D45">
    <cfRule type="expression" dxfId="0" priority="196">
      <formula>#REF!&gt;=TODAY()</formula>
    </cfRule>
  </conditionalFormatting>
  <conditionalFormatting sqref="C42 C45">
    <cfRule type="expression" dxfId="0" priority="197">
      <formula>#REF!&gt;=TODAY()</formula>
    </cfRule>
  </conditionalFormatting>
  <conditionalFormatting sqref="C42 C45">
    <cfRule type="expression" dxfId="0" priority="198">
      <formula>#REF!&gt;=TODAY()</formula>
    </cfRule>
  </conditionalFormatting>
  <conditionalFormatting sqref="C42 C45">
    <cfRule type="expression" dxfId="0" priority="199">
      <formula>#REF!&gt;=TODAY()</formula>
    </cfRule>
  </conditionalFormatting>
  <conditionalFormatting sqref="C42 C45">
    <cfRule type="expression" dxfId="0" priority="200">
      <formula>#REF!&gt;=TODAY()</formula>
    </cfRule>
  </conditionalFormatting>
  <conditionalFormatting sqref="C42 C45">
    <cfRule type="expression" dxfId="0" priority="201">
      <formula>#REF!&gt;=TODAY()</formula>
    </cfRule>
  </conditionalFormatting>
  <conditionalFormatting sqref="C42 C45">
    <cfRule type="expression" dxfId="0" priority="202">
      <formula>#REF!&gt;=TODAY()</formula>
    </cfRule>
  </conditionalFormatting>
  <conditionalFormatting sqref="D42 D45">
    <cfRule type="expression" dxfId="0" priority="203">
      <formula>#REF!&gt;=TODAY()</formula>
    </cfRule>
  </conditionalFormatting>
  <conditionalFormatting sqref="D42 D45">
    <cfRule type="expression" dxfId="0" priority="204">
      <formula>#REF!&gt;=TODAY()</formula>
    </cfRule>
  </conditionalFormatting>
  <conditionalFormatting sqref="D42 D45">
    <cfRule type="expression" dxfId="0" priority="205">
      <formula>#REF!&gt;=TODAY()</formula>
    </cfRule>
  </conditionalFormatting>
  <conditionalFormatting sqref="D42 D45">
    <cfRule type="expression" dxfId="0" priority="206">
      <formula>#REF!&gt;=TODAY()</formula>
    </cfRule>
  </conditionalFormatting>
  <conditionalFormatting sqref="D42 D45">
    <cfRule type="expression" dxfId="0" priority="207">
      <formula>#REF!&gt;=TODAY()</formula>
    </cfRule>
  </conditionalFormatting>
  <conditionalFormatting sqref="D42 D45">
    <cfRule type="expression" dxfId="0" priority="208">
      <formula>#REF!&gt;=TODAY()</formula>
    </cfRule>
  </conditionalFormatting>
  <conditionalFormatting sqref="C42:D42 C45:D45">
    <cfRule type="expression" dxfId="0" priority="209">
      <formula>#REF!&gt;=TODAY()</formula>
    </cfRule>
  </conditionalFormatting>
  <conditionalFormatting sqref="C42:D42 C45:D45">
    <cfRule type="expression" dxfId="0" priority="210">
      <formula>#REF!&gt;=TODAY()</formula>
    </cfRule>
  </conditionalFormatting>
  <conditionalFormatting sqref="C42:D42 C45:D45">
    <cfRule type="expression" dxfId="0" priority="211">
      <formula>#REF!&gt;=TODAY()</formula>
    </cfRule>
  </conditionalFormatting>
  <conditionalFormatting sqref="C42:D42 C45:D45">
    <cfRule type="expression" dxfId="0" priority="212">
      <formula>#REF!&gt;=TODAY()</formula>
    </cfRule>
  </conditionalFormatting>
  <conditionalFormatting sqref="C42:D42 C45:D45">
    <cfRule type="expression" dxfId="0" priority="213">
      <formula>#REF!&gt;=TODAY()</formula>
    </cfRule>
  </conditionalFormatting>
  <conditionalFormatting sqref="C42:D42 C45:D45">
    <cfRule type="expression" dxfId="0" priority="214">
      <formula>#REF!&gt;=TODAY()</formula>
    </cfRule>
  </conditionalFormatting>
  <conditionalFormatting sqref="C42 C45">
    <cfRule type="expression" dxfId="0" priority="215">
      <formula>#REF!&gt;=TODAY()</formula>
    </cfRule>
  </conditionalFormatting>
  <conditionalFormatting sqref="C42 C45">
    <cfRule type="expression" dxfId="0" priority="216">
      <formula>#REF!&gt;=TODAY()</formula>
    </cfRule>
  </conditionalFormatting>
  <conditionalFormatting sqref="C42 C45">
    <cfRule type="expression" dxfId="0" priority="217">
      <formula>#REF!&gt;=TODAY()</formula>
    </cfRule>
  </conditionalFormatting>
  <conditionalFormatting sqref="C42 C45">
    <cfRule type="expression" dxfId="0" priority="218">
      <formula>#REF!&gt;=TODAY()</formula>
    </cfRule>
  </conditionalFormatting>
  <conditionalFormatting sqref="C42 C45">
    <cfRule type="expression" dxfId="0" priority="219">
      <formula>#REF!&gt;=TODAY()</formula>
    </cfRule>
  </conditionalFormatting>
  <conditionalFormatting sqref="C42 C45">
    <cfRule type="expression" dxfId="0" priority="220">
      <formula>#REF!&gt;=TODAY()</formula>
    </cfRule>
  </conditionalFormatting>
  <conditionalFormatting sqref="D42 D45">
    <cfRule type="expression" dxfId="0" priority="221">
      <formula>#REF!&gt;=TODAY()</formula>
    </cfRule>
  </conditionalFormatting>
  <conditionalFormatting sqref="D42 D45">
    <cfRule type="expression" dxfId="0" priority="222">
      <formula>#REF!&gt;=TODAY()</formula>
    </cfRule>
  </conditionalFormatting>
  <conditionalFormatting sqref="D42 D45">
    <cfRule type="expression" dxfId="0" priority="223">
      <formula>#REF!&gt;=TODAY()</formula>
    </cfRule>
  </conditionalFormatting>
  <conditionalFormatting sqref="D42 D45">
    <cfRule type="expression" dxfId="0" priority="224">
      <formula>#REF!&gt;=TODAY()</formula>
    </cfRule>
  </conditionalFormatting>
  <conditionalFormatting sqref="D42 D45">
    <cfRule type="expression" dxfId="0" priority="225">
      <formula>#REF!&gt;=TODAY()</formula>
    </cfRule>
  </conditionalFormatting>
  <conditionalFormatting sqref="D42 D45">
    <cfRule type="expression" dxfId="0" priority="226">
      <formula>#REF!&gt;=TODAY()</formula>
    </cfRule>
  </conditionalFormatting>
  <conditionalFormatting sqref="C42 C45">
    <cfRule type="expression" dxfId="0" priority="227">
      <formula>#REF!&gt;=TODAY()</formula>
    </cfRule>
  </conditionalFormatting>
  <conditionalFormatting sqref="C42 C45">
    <cfRule type="expression" dxfId="0" priority="228">
      <formula>#REF!&gt;=TODAY()</formula>
    </cfRule>
  </conditionalFormatting>
  <conditionalFormatting sqref="C42 C45">
    <cfRule type="expression" dxfId="0" priority="229">
      <formula>#REF!&gt;=TODAY()</formula>
    </cfRule>
  </conditionalFormatting>
  <conditionalFormatting sqref="C42 C45">
    <cfRule type="expression" dxfId="0" priority="230">
      <formula>#REF!&gt;=TODAY()</formula>
    </cfRule>
  </conditionalFormatting>
  <conditionalFormatting sqref="C42 C45">
    <cfRule type="expression" dxfId="0" priority="231">
      <formula>#REF!&gt;=TODAY()</formula>
    </cfRule>
  </conditionalFormatting>
  <conditionalFormatting sqref="C42 C45">
    <cfRule type="expression" dxfId="0" priority="232">
      <formula>#REF!&gt;=TODAY()</formula>
    </cfRule>
  </conditionalFormatting>
  <conditionalFormatting sqref="D42 D45">
    <cfRule type="expression" dxfId="0" priority="233">
      <formula>#REF!&gt;=TODAY()</formula>
    </cfRule>
  </conditionalFormatting>
  <conditionalFormatting sqref="D42 D45">
    <cfRule type="expression" dxfId="0" priority="234">
      <formula>#REF!&gt;=TODAY()</formula>
    </cfRule>
  </conditionalFormatting>
  <conditionalFormatting sqref="D42 D45">
    <cfRule type="expression" dxfId="0" priority="235">
      <formula>#REF!&gt;=TODAY()</formula>
    </cfRule>
  </conditionalFormatting>
  <conditionalFormatting sqref="D42 D45">
    <cfRule type="expression" dxfId="0" priority="236">
      <formula>#REF!&gt;=TODAY()</formula>
    </cfRule>
  </conditionalFormatting>
  <conditionalFormatting sqref="D42 D45">
    <cfRule type="expression" dxfId="0" priority="237">
      <formula>#REF!&gt;=TODAY()</formula>
    </cfRule>
  </conditionalFormatting>
  <conditionalFormatting sqref="D42 D45">
    <cfRule type="expression" dxfId="0" priority="238">
      <formula>#REF!&gt;=TODAY()</formula>
    </cfRule>
  </conditionalFormatting>
  <conditionalFormatting sqref="C42">
    <cfRule type="expression" dxfId="0" priority="239">
      <formula>#REF!&gt;=TODAY()</formula>
    </cfRule>
  </conditionalFormatting>
  <conditionalFormatting sqref="C42">
    <cfRule type="expression" dxfId="0" priority="240">
      <formula>#REF!&gt;=TODAY()</formula>
    </cfRule>
  </conditionalFormatting>
  <conditionalFormatting sqref="C42">
    <cfRule type="expression" dxfId="0" priority="241">
      <formula>#REF!&gt;=TODAY()</formula>
    </cfRule>
  </conditionalFormatting>
  <conditionalFormatting sqref="C42">
    <cfRule type="expression" dxfId="0" priority="242">
      <formula>#REF!&gt;=TODAY()</formula>
    </cfRule>
  </conditionalFormatting>
  <conditionalFormatting sqref="C42">
    <cfRule type="expression" dxfId="0" priority="243">
      <formula>#REF!&gt;=TODAY()</formula>
    </cfRule>
  </conditionalFormatting>
  <conditionalFormatting sqref="C42">
    <cfRule type="expression" dxfId="0" priority="244">
      <formula>#REF!&gt;=TODAY()</formula>
    </cfRule>
  </conditionalFormatting>
  <conditionalFormatting sqref="D42">
    <cfRule type="expression" dxfId="0" priority="245">
      <formula>#REF!&gt;=TODAY()</formula>
    </cfRule>
  </conditionalFormatting>
  <conditionalFormatting sqref="D42">
    <cfRule type="expression" dxfId="0" priority="246">
      <formula>#REF!&gt;=TODAY()</formula>
    </cfRule>
  </conditionalFormatting>
  <conditionalFormatting sqref="D42">
    <cfRule type="expression" dxfId="0" priority="247">
      <formula>#REF!&gt;=TODAY()</formula>
    </cfRule>
  </conditionalFormatting>
  <conditionalFormatting sqref="D42">
    <cfRule type="expression" dxfId="0" priority="248">
      <formula>#REF!&gt;=TODAY()</formula>
    </cfRule>
  </conditionalFormatting>
  <conditionalFormatting sqref="D42">
    <cfRule type="expression" dxfId="0" priority="249">
      <formula>#REF!&gt;=TODAY()</formula>
    </cfRule>
  </conditionalFormatting>
  <conditionalFormatting sqref="D42">
    <cfRule type="expression" dxfId="0" priority="250">
      <formula>#REF!&gt;=TODAY()</formula>
    </cfRule>
  </conditionalFormatting>
  <conditionalFormatting sqref="C42">
    <cfRule type="expression" dxfId="0" priority="251">
      <formula>#REF!&gt;=TODAY()</formula>
    </cfRule>
  </conditionalFormatting>
  <conditionalFormatting sqref="C42:D42">
    <cfRule type="expression" dxfId="0" priority="252">
      <formula>#REF!&gt;=TODAY()</formula>
    </cfRule>
  </conditionalFormatting>
  <conditionalFormatting sqref="C42:D42">
    <cfRule type="expression" dxfId="0" priority="253">
      <formula>#REF!&gt;=TODAY()</formula>
    </cfRule>
  </conditionalFormatting>
  <conditionalFormatting sqref="C42:D42">
    <cfRule type="expression" dxfId="0" priority="254">
      <formula>#REF!&gt;=TODAY()</formula>
    </cfRule>
  </conditionalFormatting>
  <conditionalFormatting sqref="C42:D42">
    <cfRule type="expression" dxfId="0" priority="255">
      <formula>#REF!&gt;=TODAY()</formula>
    </cfRule>
  </conditionalFormatting>
  <conditionalFormatting sqref="C42:D42">
    <cfRule type="expression" dxfId="0" priority="256">
      <formula>#REF!&gt;=TODAY()</formula>
    </cfRule>
  </conditionalFormatting>
  <conditionalFormatting sqref="D42">
    <cfRule type="expression" dxfId="0" priority="257">
      <formula>#REF!&gt;=TODAY()</formula>
    </cfRule>
  </conditionalFormatting>
  <conditionalFormatting sqref="D42">
    <cfRule type="expression" dxfId="0" priority="258">
      <formula>#REF!&gt;=TODAY()</formula>
    </cfRule>
  </conditionalFormatting>
  <conditionalFormatting sqref="D42">
    <cfRule type="expression" dxfId="0" priority="259">
      <formula>#REF!&gt;=TODAY()</formula>
    </cfRule>
  </conditionalFormatting>
  <conditionalFormatting sqref="D42">
    <cfRule type="expression" dxfId="0" priority="260">
      <formula>#REF!&gt;=TODAY()</formula>
    </cfRule>
  </conditionalFormatting>
  <conditionalFormatting sqref="D42">
    <cfRule type="expression" dxfId="0" priority="261">
      <formula>#REF!&gt;=TODAY()</formula>
    </cfRule>
  </conditionalFormatting>
  <conditionalFormatting sqref="D42">
    <cfRule type="expression" dxfId="0" priority="262">
      <formula>#REF!&gt;=TODAY()</formula>
    </cfRule>
  </conditionalFormatting>
  <conditionalFormatting sqref="C42:D42">
    <cfRule type="expression" dxfId="0" priority="263">
      <formula>#REF!&gt;=TODAY()</formula>
    </cfRule>
  </conditionalFormatting>
  <conditionalFormatting sqref="C42:D42">
    <cfRule type="expression" dxfId="0" priority="264">
      <formula>#REF!&gt;=TODAY()</formula>
    </cfRule>
  </conditionalFormatting>
  <conditionalFormatting sqref="C42:D42">
    <cfRule type="expression" dxfId="0" priority="265">
      <formula>#REF!&gt;=TODAY()</formula>
    </cfRule>
  </conditionalFormatting>
  <conditionalFormatting sqref="C42:D42">
    <cfRule type="expression" dxfId="0" priority="266">
      <formula>#REF!&gt;=TODAY()</formula>
    </cfRule>
  </conditionalFormatting>
  <conditionalFormatting sqref="C42:D42">
    <cfRule type="expression" dxfId="0" priority="267">
      <formula>#REF!&gt;=TODAY()</formula>
    </cfRule>
  </conditionalFormatting>
  <conditionalFormatting sqref="C42:D42">
    <cfRule type="expression" dxfId="0" priority="268">
      <formula>#REF!&gt;=TODAY()</formula>
    </cfRule>
  </conditionalFormatting>
  <conditionalFormatting sqref="C42">
    <cfRule type="expression" dxfId="0" priority="269">
      <formula>#REF!&gt;=TODAY()</formula>
    </cfRule>
  </conditionalFormatting>
  <conditionalFormatting sqref="C42">
    <cfRule type="expression" dxfId="0" priority="270">
      <formula>#REF!&gt;=TODAY()</formula>
    </cfRule>
  </conditionalFormatting>
  <conditionalFormatting sqref="C42">
    <cfRule type="expression" dxfId="0" priority="271">
      <formula>#REF!&gt;=TODAY()</formula>
    </cfRule>
  </conditionalFormatting>
  <conditionalFormatting sqref="C42">
    <cfRule type="expression" dxfId="0" priority="272">
      <formula>#REF!&gt;=TODAY()</formula>
    </cfRule>
  </conditionalFormatting>
  <conditionalFormatting sqref="C42">
    <cfRule type="expression" dxfId="0" priority="273">
      <formula>#REF!&gt;=TODAY()</formula>
    </cfRule>
  </conditionalFormatting>
  <conditionalFormatting sqref="C42">
    <cfRule type="expression" dxfId="0" priority="274">
      <formula>#REF!&gt;=TODAY()</formula>
    </cfRule>
  </conditionalFormatting>
  <conditionalFormatting sqref="D42">
    <cfRule type="expression" dxfId="0" priority="275">
      <formula>#REF!&gt;=TODAY()</formula>
    </cfRule>
  </conditionalFormatting>
  <conditionalFormatting sqref="D42">
    <cfRule type="expression" dxfId="0" priority="276">
      <formula>#REF!&gt;=TODAY()</formula>
    </cfRule>
  </conditionalFormatting>
  <conditionalFormatting sqref="D42">
    <cfRule type="expression" dxfId="0" priority="277">
      <formula>#REF!&gt;=TODAY()</formula>
    </cfRule>
  </conditionalFormatting>
  <conditionalFormatting sqref="D42">
    <cfRule type="expression" dxfId="0" priority="278">
      <formula>#REF!&gt;=TODAY()</formula>
    </cfRule>
  </conditionalFormatting>
  <conditionalFormatting sqref="D42">
    <cfRule type="expression" dxfId="0" priority="279">
      <formula>#REF!&gt;=TODAY()</formula>
    </cfRule>
  </conditionalFormatting>
  <conditionalFormatting sqref="D42">
    <cfRule type="expression" dxfId="0" priority="280">
      <formula>#REF!&gt;=TODAY()</formula>
    </cfRule>
  </conditionalFormatting>
  <conditionalFormatting sqref="C42:D42">
    <cfRule type="expression" dxfId="0" priority="281">
      <formula>#REF!&gt;=TODAY()</formula>
    </cfRule>
  </conditionalFormatting>
  <conditionalFormatting sqref="C42:D42">
    <cfRule type="expression" dxfId="0" priority="282">
      <formula>#REF!&gt;=TODAY()</formula>
    </cfRule>
  </conditionalFormatting>
  <conditionalFormatting sqref="C42:D42">
    <cfRule type="expression" dxfId="0" priority="283">
      <formula>#REF!&gt;=TODAY()</formula>
    </cfRule>
  </conditionalFormatting>
  <conditionalFormatting sqref="C42:D42">
    <cfRule type="expression" dxfId="0" priority="284">
      <formula>#REF!&gt;=TODAY()</formula>
    </cfRule>
  </conditionalFormatting>
  <conditionalFormatting sqref="C42:D42">
    <cfRule type="expression" dxfId="0" priority="285">
      <formula>#REF!&gt;=TODAY()</formula>
    </cfRule>
  </conditionalFormatting>
  <conditionalFormatting sqref="C42:D42">
    <cfRule type="expression" dxfId="0" priority="286">
      <formula>#REF!&gt;=TODAY()</formula>
    </cfRule>
  </conditionalFormatting>
  <conditionalFormatting sqref="C42">
    <cfRule type="expression" dxfId="0" priority="287">
      <formula>#REF!&gt;=TODAY()</formula>
    </cfRule>
  </conditionalFormatting>
  <conditionalFormatting sqref="C42">
    <cfRule type="expression" dxfId="0" priority="288">
      <formula>#REF!&gt;=TODAY()</formula>
    </cfRule>
  </conditionalFormatting>
  <conditionalFormatting sqref="C42">
    <cfRule type="expression" dxfId="0" priority="289">
      <formula>#REF!&gt;=TODAY()</formula>
    </cfRule>
  </conditionalFormatting>
  <conditionalFormatting sqref="C42">
    <cfRule type="expression" dxfId="0" priority="290">
      <formula>#REF!&gt;=TODAY()</formula>
    </cfRule>
  </conditionalFormatting>
  <conditionalFormatting sqref="C42">
    <cfRule type="expression" dxfId="0" priority="291">
      <formula>#REF!&gt;=TODAY()</formula>
    </cfRule>
  </conditionalFormatting>
  <conditionalFormatting sqref="C42">
    <cfRule type="expression" dxfId="0" priority="292">
      <formula>#REF!&gt;=TODAY()</formula>
    </cfRule>
  </conditionalFormatting>
  <conditionalFormatting sqref="D42">
    <cfRule type="expression" dxfId="0" priority="293">
      <formula>#REF!&gt;=TODAY()</formula>
    </cfRule>
  </conditionalFormatting>
  <conditionalFormatting sqref="D42">
    <cfRule type="expression" dxfId="0" priority="294">
      <formula>#REF!&gt;=TODAY()</formula>
    </cfRule>
  </conditionalFormatting>
  <conditionalFormatting sqref="D42">
    <cfRule type="expression" dxfId="0" priority="295">
      <formula>#REF!&gt;=TODAY()</formula>
    </cfRule>
  </conditionalFormatting>
  <conditionalFormatting sqref="D42">
    <cfRule type="expression" dxfId="0" priority="296">
      <formula>#REF!&gt;=TODAY()</formula>
    </cfRule>
  </conditionalFormatting>
  <conditionalFormatting sqref="D42">
    <cfRule type="expression" dxfId="0" priority="297">
      <formula>#REF!&gt;=TODAY()</formula>
    </cfRule>
  </conditionalFormatting>
  <conditionalFormatting sqref="D42">
    <cfRule type="expression" dxfId="0" priority="298">
      <formula>#REF!&gt;=TODAY()</formula>
    </cfRule>
  </conditionalFormatting>
  <conditionalFormatting sqref="C42">
    <cfRule type="expression" dxfId="0" priority="299">
      <formula>#REF!&gt;=TODAY()</formula>
    </cfRule>
  </conditionalFormatting>
  <conditionalFormatting sqref="C42">
    <cfRule type="expression" dxfId="0" priority="300">
      <formula>#REF!&gt;=TODAY()</formula>
    </cfRule>
  </conditionalFormatting>
  <conditionalFormatting sqref="C42">
    <cfRule type="expression" dxfId="0" priority="301">
      <formula>#REF!&gt;=TODAY()</formula>
    </cfRule>
  </conditionalFormatting>
  <conditionalFormatting sqref="C42">
    <cfRule type="expression" dxfId="0" priority="302">
      <formula>#REF!&gt;=TODAY()</formula>
    </cfRule>
  </conditionalFormatting>
  <conditionalFormatting sqref="C42">
    <cfRule type="expression" dxfId="0" priority="303">
      <formula>#REF!&gt;=TODAY()</formula>
    </cfRule>
  </conditionalFormatting>
  <conditionalFormatting sqref="C42">
    <cfRule type="expression" dxfId="0" priority="304">
      <formula>#REF!&gt;=TODAY()</formula>
    </cfRule>
  </conditionalFormatting>
  <conditionalFormatting sqref="D42">
    <cfRule type="expression" dxfId="0" priority="305">
      <formula>#REF!&gt;=TODAY()</formula>
    </cfRule>
  </conditionalFormatting>
  <conditionalFormatting sqref="D42">
    <cfRule type="expression" dxfId="0" priority="306">
      <formula>#REF!&gt;=TODAY()</formula>
    </cfRule>
  </conditionalFormatting>
  <conditionalFormatting sqref="D42">
    <cfRule type="expression" dxfId="0" priority="307">
      <formula>#REF!&gt;=TODAY()</formula>
    </cfRule>
  </conditionalFormatting>
  <conditionalFormatting sqref="D42">
    <cfRule type="expression" dxfId="0" priority="308">
      <formula>#REF!&gt;=TODAY()</formula>
    </cfRule>
  </conditionalFormatting>
  <conditionalFormatting sqref="D42">
    <cfRule type="expression" dxfId="0" priority="309">
      <formula>#REF!&gt;=TODAY()</formula>
    </cfRule>
  </conditionalFormatting>
  <conditionalFormatting sqref="D42">
    <cfRule type="expression" dxfId="0" priority="310">
      <formula>#REF!&gt;=TODAY()</formula>
    </cfRule>
  </conditionalFormatting>
  <conditionalFormatting sqref="F42:G42">
    <cfRule type="expression" dxfId="0" priority="311">
      <formula>#REF!&gt;=TODAY()</formula>
    </cfRule>
  </conditionalFormatting>
  <conditionalFormatting sqref="F42:G42">
    <cfRule type="expression" dxfId="0" priority="312">
      <formula>#REF!&gt;=TODAY()</formula>
    </cfRule>
  </conditionalFormatting>
  <conditionalFormatting sqref="F42:G42">
    <cfRule type="expression" dxfId="0" priority="313">
      <formula>#REF!&gt;=TODAY()</formula>
    </cfRule>
  </conditionalFormatting>
  <conditionalFormatting sqref="F42:G42">
    <cfRule type="expression" dxfId="0" priority="314">
      <formula>#REF!&gt;=TODAY()</formula>
    </cfRule>
  </conditionalFormatting>
  <conditionalFormatting sqref="F42:G42">
    <cfRule type="expression" dxfId="0" priority="315">
      <formula>#REF!&gt;=TODAY()</formula>
    </cfRule>
  </conditionalFormatting>
  <dataValidations>
    <dataValidation type="list" allowBlank="1" showErrorMessage="1" sqref="K6">
      <formula1>"1,2,3,4,5,6,7,8,9,10,11,12"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34.71"/>
    <col customWidth="1" min="3" max="4" width="8.86"/>
    <col customWidth="1" min="5" max="5" width="10.71"/>
    <col customWidth="1" min="6" max="7" width="8.29"/>
    <col customWidth="1" min="8" max="8" width="10.71"/>
    <col customWidth="1" min="9" max="9" width="1.86"/>
    <col customWidth="1" min="10" max="10" width="9.14"/>
    <col customWidth="1" min="11" max="11" width="10.86"/>
    <col customWidth="1" min="12" max="23" width="11.0"/>
    <col customWidth="1" min="24" max="24" width="10.29"/>
    <col customWidth="1" min="25" max="35" width="17.29"/>
  </cols>
  <sheetData>
    <row r="1" ht="6.75" customHeight="1">
      <c r="A1" s="231"/>
      <c r="B1" s="300"/>
      <c r="C1" s="301"/>
      <c r="D1" s="301"/>
      <c r="E1" s="301"/>
      <c r="F1" s="301"/>
      <c r="G1" s="301"/>
      <c r="H1" s="301"/>
      <c r="I1" s="231"/>
      <c r="J1" s="231"/>
      <c r="K1" s="231"/>
      <c r="L1" s="231"/>
      <c r="M1" s="23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ht="6.75" customHeight="1">
      <c r="A2" s="302"/>
      <c r="B2" s="303"/>
      <c r="C2" s="275"/>
      <c r="D2" s="275"/>
      <c r="E2" s="275"/>
      <c r="F2" s="275"/>
      <c r="G2" s="275"/>
      <c r="H2" s="276"/>
      <c r="I2" s="302"/>
      <c r="J2" s="302"/>
      <c r="K2" s="302"/>
      <c r="L2" s="302"/>
      <c r="M2" s="302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ht="19.5" customHeight="1">
      <c r="A3" s="281"/>
      <c r="B3" s="301"/>
      <c r="C3" s="301"/>
      <c r="D3" s="301"/>
      <c r="E3" s="301"/>
      <c r="F3" s="301"/>
      <c r="G3" s="301"/>
      <c r="H3" s="301"/>
      <c r="I3" s="281"/>
      <c r="J3" s="281"/>
      <c r="K3" s="281"/>
      <c r="L3" s="304">
        <v>1.0</v>
      </c>
      <c r="M3" s="304">
        <f t="shared" ref="M3:W3" si="1">L3+1</f>
        <v>2</v>
      </c>
      <c r="N3" s="304">
        <f t="shared" si="1"/>
        <v>3</v>
      </c>
      <c r="O3" s="304">
        <f t="shared" si="1"/>
        <v>4</v>
      </c>
      <c r="P3" s="304">
        <f t="shared" si="1"/>
        <v>5</v>
      </c>
      <c r="Q3" s="304">
        <f t="shared" si="1"/>
        <v>6</v>
      </c>
      <c r="R3" s="304">
        <f t="shared" si="1"/>
        <v>7</v>
      </c>
      <c r="S3" s="304">
        <f t="shared" si="1"/>
        <v>8</v>
      </c>
      <c r="T3" s="304">
        <f t="shared" si="1"/>
        <v>9</v>
      </c>
      <c r="U3" s="304">
        <f t="shared" si="1"/>
        <v>10</v>
      </c>
      <c r="V3" s="304">
        <f t="shared" si="1"/>
        <v>11</v>
      </c>
      <c r="W3" s="304">
        <f t="shared" si="1"/>
        <v>12</v>
      </c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ht="11.25" customHeight="1">
      <c r="A4" s="231"/>
      <c r="B4" s="233"/>
      <c r="C4" s="301"/>
      <c r="D4" s="301"/>
      <c r="E4" s="301"/>
      <c r="F4" s="301"/>
      <c r="G4" s="301"/>
      <c r="H4" s="271"/>
      <c r="I4" s="231"/>
      <c r="J4" s="231"/>
      <c r="K4" s="231"/>
      <c r="L4" s="285">
        <v>43101.0</v>
      </c>
      <c r="M4" s="285">
        <v>43132.0</v>
      </c>
      <c r="N4" s="285" t="s">
        <v>93</v>
      </c>
      <c r="O4" s="285">
        <v>43191.0</v>
      </c>
      <c r="P4" s="285">
        <v>43221.0</v>
      </c>
      <c r="Q4" s="285" t="s">
        <v>94</v>
      </c>
      <c r="R4" s="285">
        <v>43282.0</v>
      </c>
      <c r="S4" s="285">
        <v>43325.0</v>
      </c>
      <c r="T4" s="285" t="s">
        <v>95</v>
      </c>
      <c r="U4" s="285">
        <v>43398.0</v>
      </c>
      <c r="V4" s="285">
        <v>43429.0</v>
      </c>
      <c r="W4" s="285" t="s">
        <v>96</v>
      </c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</row>
    <row r="5" ht="11.25" customHeight="1">
      <c r="A5" s="231"/>
      <c r="B5" s="233"/>
      <c r="C5" s="301"/>
      <c r="D5" s="301"/>
      <c r="E5" s="301"/>
      <c r="F5" s="301"/>
      <c r="G5" s="301"/>
      <c r="H5" s="271"/>
      <c r="I5" s="231"/>
      <c r="J5" s="231"/>
      <c r="K5" s="231"/>
      <c r="L5" s="285">
        <v>42736.0</v>
      </c>
      <c r="M5" s="285">
        <v>42767.0</v>
      </c>
      <c r="N5" s="285" t="s">
        <v>89</v>
      </c>
      <c r="O5" s="285">
        <v>42826.0</v>
      </c>
      <c r="P5" s="285">
        <v>42856.0</v>
      </c>
      <c r="Q5" s="285" t="s">
        <v>90</v>
      </c>
      <c r="R5" s="285">
        <v>42917.0</v>
      </c>
      <c r="S5" s="285">
        <v>42960.0</v>
      </c>
      <c r="T5" s="285" t="s">
        <v>91</v>
      </c>
      <c r="U5" s="285">
        <v>43033.0</v>
      </c>
      <c r="V5" s="285">
        <v>43064.0</v>
      </c>
      <c r="W5" s="285" t="s">
        <v>92</v>
      </c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ht="6.75" customHeight="1">
      <c r="A6" s="302"/>
      <c r="B6" s="305"/>
      <c r="C6" s="306"/>
      <c r="D6" s="306"/>
      <c r="E6" s="306"/>
      <c r="F6" s="306"/>
      <c r="G6" s="306"/>
      <c r="H6" s="306"/>
      <c r="I6" s="302"/>
      <c r="J6" s="302"/>
      <c r="K6" s="302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ht="6.75" customHeight="1">
      <c r="A7" s="231"/>
      <c r="B7" s="5"/>
      <c r="C7" s="271"/>
      <c r="D7" s="271"/>
      <c r="E7" s="271"/>
      <c r="F7" s="271"/>
      <c r="G7" s="271"/>
      <c r="H7" s="271"/>
      <c r="I7" s="231"/>
      <c r="J7" s="231"/>
      <c r="K7" s="231"/>
      <c r="L7" s="231"/>
      <c r="M7" s="231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ht="15.0" customHeight="1">
      <c r="A8" s="307"/>
      <c r="B8" s="308"/>
      <c r="C8" s="299" t="str">
        <f t="array" ref="C8">INDEX(#REF!,MATCH('Comparable Q'!$C$9,Month!$DT$5:$EQ$5,0))</f>
        <v>#N/A</v>
      </c>
      <c r="D8" s="299" t="str">
        <f t="array" ref="D8">INDEX(#REF!,MATCH('Comparable Q'!$D$9,Month!$DT$5:$EQ$5,0))</f>
        <v>#N/A</v>
      </c>
      <c r="E8" s="299"/>
      <c r="F8" s="299" t="str">
        <f>INDEX(YTD!#REF!,MATCH('Comparable Q'!F9,YTD!$C$8:$EP$8,0))</f>
        <v>#ERROR!</v>
      </c>
      <c r="G8" s="299" t="str">
        <f>INDEX(YTD!#REF!,MATCH('Comparable Q'!G9,YTD!$C$8:$EP$8,0))</f>
        <v>#ERROR!</v>
      </c>
      <c r="H8" s="271"/>
      <c r="I8" s="307"/>
      <c r="J8" s="307"/>
      <c r="K8" s="307"/>
      <c r="L8" s="309" t="s">
        <v>144</v>
      </c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</row>
    <row r="9" ht="15.75" customHeight="1">
      <c r="A9" s="231"/>
      <c r="B9" s="310" t="s">
        <v>9</v>
      </c>
      <c r="C9" s="311" t="str">
        <f t="array" ref="C9">INDEX($L$4:$W$4,MATCH($L$9,$L$3:$W$3))</f>
        <v>2Q18</v>
      </c>
      <c r="D9" s="311" t="str">
        <f t="array" ref="D9">INDEX($L$5:$W$5,MATCH($L$9,$L$3:$W$3))</f>
        <v>2Q17</v>
      </c>
      <c r="E9" s="312" t="s">
        <v>136</v>
      </c>
      <c r="F9" s="312" t="str">
        <f t="array" ref="F9">INDEX($F$54:$F$65,MATCH($L$9,$H$54:$H$65,0))</f>
        <v>6M18</v>
      </c>
      <c r="G9" s="312" t="str">
        <f t="array" ref="G9">INDEX($G$54:$G$65,MATCH($L$9,$H$54:$H$65,0))</f>
        <v>6M17</v>
      </c>
      <c r="H9" s="313" t="s">
        <v>136</v>
      </c>
      <c r="I9" s="231"/>
      <c r="J9" s="231"/>
      <c r="K9" s="231"/>
      <c r="L9" s="314">
        <v>6.0</v>
      </c>
      <c r="M9" s="23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ht="3.75" customHeight="1">
      <c r="A10" s="231"/>
      <c r="B10" s="288"/>
      <c r="C10" s="315"/>
      <c r="D10" s="315"/>
      <c r="E10" s="57"/>
      <c r="F10" s="57"/>
      <c r="G10" s="57"/>
      <c r="H10" s="315"/>
      <c r="I10" s="231"/>
      <c r="J10" s="231"/>
      <c r="K10" s="231"/>
      <c r="L10" s="5"/>
      <c r="M10" s="23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</row>
    <row r="11" ht="16.5" customHeight="1">
      <c r="A11" s="231"/>
      <c r="B11" s="310" t="s">
        <v>145</v>
      </c>
      <c r="C11" s="311"/>
      <c r="D11" s="311"/>
      <c r="E11" s="312"/>
      <c r="F11" s="312"/>
      <c r="G11" s="312"/>
      <c r="H11" s="313"/>
      <c r="I11" s="231"/>
      <c r="J11" s="231"/>
      <c r="K11" s="231"/>
      <c r="L11" s="5"/>
      <c r="M11" s="23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ht="16.5" customHeight="1">
      <c r="A12" s="231"/>
      <c r="B12" s="316" t="s">
        <v>146</v>
      </c>
      <c r="C12" s="317">
        <f>HLOOKUP($C$9,Quarter!5:52,4,FALSE)</f>
        <v>48.575</v>
      </c>
      <c r="D12" s="317">
        <f>HLOOKUP($D$9,Quarter!$5:$52,4,FALSE)</f>
        <v>56.462</v>
      </c>
      <c r="E12" s="318">
        <f t="shared" ref="E12:E19" si="2">((C12-D12)/D12)*100</f>
        <v>-13.9686869</v>
      </c>
      <c r="F12" s="317">
        <f>HLOOKUP($F$9,YTD!$5:$47,4,FALSE)</f>
        <v>103.399</v>
      </c>
      <c r="G12" s="317">
        <f>HLOOKUP($G$9,YTD!$5:$47,4,FALSE)</f>
        <v>109.138</v>
      </c>
      <c r="H12" s="318">
        <f t="shared" ref="H12:H19" si="3">((F12-G12)/G12)*100</f>
        <v>-5.258480089</v>
      </c>
      <c r="I12" s="231"/>
      <c r="J12" s="231"/>
      <c r="K12" s="231"/>
      <c r="L12" s="284"/>
      <c r="M12" s="231"/>
      <c r="N12" s="231"/>
      <c r="O12" s="23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ht="16.5" customHeight="1">
      <c r="A13" s="231"/>
      <c r="B13" s="319" t="s">
        <v>147</v>
      </c>
      <c r="C13" s="320">
        <f>HLOOKUP($C$9,Quarter!$5:$52,5,FALSE)</f>
        <v>18.155</v>
      </c>
      <c r="D13" s="320">
        <f>HLOOKUP($D$9,Quarter!$5:$52,5,FALSE)</f>
        <v>17.649</v>
      </c>
      <c r="E13" s="59">
        <f t="shared" si="2"/>
        <v>2.867017961</v>
      </c>
      <c r="F13" s="320">
        <f>HLOOKUP($F$9,YTD!$5:$47,5,FALSE)</f>
        <v>39.159</v>
      </c>
      <c r="G13" s="320">
        <f>HLOOKUP($G$9,YTD!$5:$47,5,FALSE)</f>
        <v>34.449</v>
      </c>
      <c r="H13" s="59">
        <f t="shared" si="3"/>
        <v>13.67238527</v>
      </c>
      <c r="I13" s="231"/>
      <c r="J13" s="231"/>
      <c r="K13" s="231"/>
      <c r="L13" s="284"/>
      <c r="M13" s="231"/>
      <c r="N13" s="231"/>
      <c r="O13" s="231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</row>
    <row r="14" ht="16.5" customHeight="1">
      <c r="A14" s="231"/>
      <c r="B14" s="319" t="s">
        <v>148</v>
      </c>
      <c r="C14" s="320">
        <f>HLOOKUP($C$9,Quarter!$5:$52,6,FALSE)</f>
        <v>11.111</v>
      </c>
      <c r="D14" s="320">
        <f>HLOOKUP($D$9,Quarter!$5:$52,6,FALSE)</f>
        <v>13.308</v>
      </c>
      <c r="E14" s="59">
        <f t="shared" si="2"/>
        <v>-16.50886685</v>
      </c>
      <c r="F14" s="320">
        <f>HLOOKUP($F$9,YTD!$5:$47,6,FALSE)</f>
        <v>22.714</v>
      </c>
      <c r="G14" s="320">
        <f>HLOOKUP($G$9,YTD!$5:$47,6,FALSE)</f>
        <v>25.424</v>
      </c>
      <c r="H14" s="59">
        <f t="shared" si="3"/>
        <v>-10.65921963</v>
      </c>
      <c r="I14" s="231"/>
      <c r="J14" s="231"/>
      <c r="K14" s="231"/>
      <c r="L14" s="284"/>
      <c r="M14" s="231"/>
      <c r="N14" s="231"/>
      <c r="O14" s="231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</row>
    <row r="15" ht="16.5" customHeight="1">
      <c r="A15" s="231"/>
      <c r="B15" s="319" t="s">
        <v>14</v>
      </c>
      <c r="C15" s="320">
        <f>HLOOKUP($C$9,Quarter!$5:$52,7,FALSE)</f>
        <v>6.027</v>
      </c>
      <c r="D15" s="320">
        <f>HLOOKUP($D$9,Quarter!$5:$52,7,FALSE)</f>
        <v>2.62</v>
      </c>
      <c r="E15" s="59">
        <f t="shared" si="2"/>
        <v>130.0381679</v>
      </c>
      <c r="F15" s="320">
        <f>HLOOKUP($F$9,YTD!$5:$47,7,FALSE)</f>
        <v>10.78</v>
      </c>
      <c r="G15" s="320">
        <f>HLOOKUP($G$9,YTD!$5:$47,7,FALSE)</f>
        <v>3.844</v>
      </c>
      <c r="H15" s="59">
        <f t="shared" si="3"/>
        <v>180.4370447</v>
      </c>
      <c r="I15" s="231"/>
      <c r="J15" s="231"/>
      <c r="K15" s="231"/>
      <c r="L15" s="284"/>
      <c r="M15" s="231"/>
      <c r="N15" s="231"/>
      <c r="O15" s="231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</row>
    <row r="16" ht="16.5" customHeight="1">
      <c r="A16" s="231"/>
      <c r="B16" s="319" t="s">
        <v>149</v>
      </c>
      <c r="C16" s="320">
        <f>HLOOKUP($C$9,Quarter!$5:$52,8,FALSE)</f>
        <v>27.442</v>
      </c>
      <c r="D16" s="320">
        <f>HLOOKUP($D$9,Quarter!$5:$52,8,FALSE)</f>
        <v>38.039</v>
      </c>
      <c r="E16" s="59">
        <f t="shared" si="2"/>
        <v>-27.85825074</v>
      </c>
      <c r="F16" s="320">
        <f>HLOOKUP($F$9,YTD!$5:$47,8,FALSE)</f>
        <v>58.953</v>
      </c>
      <c r="G16" s="320">
        <f>HLOOKUP($G$9,YTD!$5:$47,8,FALSE)</f>
        <v>69.102</v>
      </c>
      <c r="H16" s="59">
        <f t="shared" si="3"/>
        <v>-14.68698446</v>
      </c>
      <c r="I16" s="231"/>
      <c r="J16" s="231"/>
      <c r="K16" s="231"/>
      <c r="L16" s="284"/>
      <c r="M16" s="231"/>
      <c r="N16" s="231"/>
      <c r="O16" s="231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ht="16.5" customHeight="1">
      <c r="A17" s="231"/>
      <c r="B17" s="319" t="s">
        <v>150</v>
      </c>
      <c r="C17" s="320">
        <f>HLOOKUP($C$9,Quarter!$5:$52,9,FALSE)</f>
        <v>55.514</v>
      </c>
      <c r="D17" s="320">
        <f>HLOOKUP($D$9,Quarter!$5:$52,9,FALSE)</f>
        <v>57.008</v>
      </c>
      <c r="E17" s="59">
        <f t="shared" si="2"/>
        <v>-2.620684816</v>
      </c>
      <c r="F17" s="320">
        <f>HLOOKUP($F$9,YTD!$5:$47,9,FALSE)</f>
        <v>110.904</v>
      </c>
      <c r="G17" s="320">
        <f>HLOOKUP($G$9,YTD!$5:$47,9,FALSE)</f>
        <v>115.524</v>
      </c>
      <c r="H17" s="59">
        <f t="shared" si="3"/>
        <v>-3.999169004</v>
      </c>
      <c r="I17" s="231"/>
      <c r="J17" s="231"/>
      <c r="K17" s="231"/>
      <c r="L17" s="284"/>
      <c r="M17" s="231"/>
      <c r="N17" s="231"/>
      <c r="O17" s="231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ht="16.5" customHeight="1">
      <c r="A18" s="231"/>
      <c r="B18" s="321" t="s">
        <v>151</v>
      </c>
      <c r="C18" s="322">
        <f>HLOOKUP($C$9,Quarter!$5:$52,10,FALSE)</f>
        <v>166.824</v>
      </c>
      <c r="D18" s="322">
        <f>HLOOKUP($D$9,Quarter!$5:$52,10,FALSE)</f>
        <v>185.086</v>
      </c>
      <c r="E18" s="323">
        <f t="shared" si="2"/>
        <v>-9.866764639</v>
      </c>
      <c r="F18" s="322">
        <f>HLOOKUP($F$9,YTD!$5:$47,10,FALSE)</f>
        <v>345.909</v>
      </c>
      <c r="G18" s="322">
        <f>HLOOKUP($G$9,YTD!$5:$47,10,FALSE)</f>
        <v>357.481</v>
      </c>
      <c r="H18" s="323">
        <f t="shared" si="3"/>
        <v>-3.237095118</v>
      </c>
      <c r="I18" s="231"/>
      <c r="J18" s="231"/>
      <c r="K18" s="231"/>
      <c r="L18" s="284"/>
      <c r="M18" s="231"/>
      <c r="N18" s="231"/>
      <c r="O18" s="231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ht="16.5" customHeight="1">
      <c r="A19" s="231"/>
      <c r="B19" s="324" t="s">
        <v>152</v>
      </c>
      <c r="C19" s="325" t="str">
        <f>HLOOKUP($C$9,Quarter!$5:$52,11,FALSE)</f>
        <v/>
      </c>
      <c r="D19" s="325" t="str">
        <f>HLOOKUP($D$9,Quarter!$5:$52,11,FALSE)</f>
        <v/>
      </c>
      <c r="E19" s="326" t="str">
        <f t="shared" si="2"/>
        <v>#DIV/0!</v>
      </c>
      <c r="F19" s="325" t="str">
        <f>HLOOKUP($F$9,YTD!$5:$47,11,FALSE)</f>
        <v/>
      </c>
      <c r="G19" s="325" t="str">
        <f>HLOOKUP($G$9,YTD!$5:$47,11,FALSE)</f>
        <v/>
      </c>
      <c r="H19" s="326" t="str">
        <f t="shared" si="3"/>
        <v>#DIV/0!</v>
      </c>
      <c r="I19" s="231"/>
      <c r="J19" s="231"/>
      <c r="K19" s="231"/>
      <c r="L19" s="284"/>
      <c r="M19" s="231"/>
      <c r="N19" s="231"/>
      <c r="O19" s="231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ht="3.75" customHeight="1">
      <c r="A20" s="231"/>
      <c r="B20" s="327"/>
      <c r="C20" s="328"/>
      <c r="D20" s="329"/>
      <c r="E20" s="330"/>
      <c r="F20" s="171"/>
      <c r="G20" s="171"/>
      <c r="H20" s="331"/>
      <c r="I20" s="231"/>
      <c r="J20" s="231"/>
      <c r="K20" s="231"/>
      <c r="L20" s="284"/>
      <c r="M20" s="231"/>
      <c r="N20" s="231"/>
      <c r="O20" s="231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ht="16.5" customHeight="1">
      <c r="A21" s="231"/>
      <c r="B21" s="332" t="s">
        <v>153</v>
      </c>
      <c r="C21" s="333"/>
      <c r="D21" s="334"/>
      <c r="E21" s="335"/>
      <c r="F21" s="336"/>
      <c r="G21" s="337"/>
      <c r="H21" s="333"/>
      <c r="I21" s="231"/>
      <c r="J21" s="231"/>
      <c r="K21" s="5"/>
      <c r="L21" s="284"/>
      <c r="M21" s="231"/>
      <c r="N21" s="231"/>
      <c r="O21" s="231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ht="16.5" customHeight="1">
      <c r="A22" s="231"/>
      <c r="B22" s="338" t="s">
        <v>146</v>
      </c>
      <c r="C22" s="317">
        <f>HLOOKUP($C$9,Quarter!$5:$52,14,FALSE)</f>
        <v>18.483</v>
      </c>
      <c r="D22" s="317">
        <f>HLOOKUP($D$9,Quarter!$5:$52,14,FALSE)</f>
        <v>21.317</v>
      </c>
      <c r="E22" s="318">
        <f t="shared" ref="E22:E28" si="4">((C22-D22)/D22)*100</f>
        <v>-13.29455364</v>
      </c>
      <c r="F22" s="317">
        <f>HLOOKUP($F$9,YTD!$5:$47,14,FALSE)</f>
        <v>41.956</v>
      </c>
      <c r="G22" s="317">
        <f>HLOOKUP($G$9,YTD!$5:$47,14,FALSE)</f>
        <v>44.858</v>
      </c>
      <c r="H22" s="318">
        <f t="shared" ref="H22:H28" si="5">((F22-G22)/G22)*100</f>
        <v>-6.469303134</v>
      </c>
      <c r="I22" s="231"/>
      <c r="J22" s="231"/>
      <c r="K22" s="5"/>
      <c r="L22" s="284"/>
      <c r="M22" s="231"/>
      <c r="N22" s="231"/>
      <c r="O22" s="231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ht="16.5" customHeight="1">
      <c r="A23" s="231"/>
      <c r="B23" s="319" t="s">
        <v>147</v>
      </c>
      <c r="C23" s="320">
        <f>HLOOKUP($C$9,Quarter!$5:$52,15,FALSE)</f>
        <v>15.056</v>
      </c>
      <c r="D23" s="320">
        <f>HLOOKUP($D$9,Quarter!$5:$52,15,FALSE)</f>
        <v>13.234</v>
      </c>
      <c r="E23" s="59">
        <f t="shared" si="4"/>
        <v>13.76756838</v>
      </c>
      <c r="F23" s="320">
        <f>HLOOKUP($F$9,YTD!$5:$47,15,FALSE)</f>
        <v>29.944</v>
      </c>
      <c r="G23" s="320">
        <f>HLOOKUP($G$9,YTD!$5:$47,15,FALSE)</f>
        <v>28.856</v>
      </c>
      <c r="H23" s="59">
        <f t="shared" si="5"/>
        <v>3.770446354</v>
      </c>
      <c r="I23" s="293"/>
      <c r="J23" s="231"/>
      <c r="K23" s="5"/>
      <c r="L23" s="231"/>
      <c r="M23" s="231"/>
      <c r="N23" s="231"/>
      <c r="O23" s="231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ht="16.5" customHeight="1">
      <c r="A24" s="231"/>
      <c r="B24" s="319" t="s">
        <v>148</v>
      </c>
      <c r="C24" s="320">
        <f>HLOOKUP($C$9,Quarter!$5:$52,16,FALSE)</f>
        <v>16.316</v>
      </c>
      <c r="D24" s="320">
        <f>HLOOKUP($D$9,Quarter!$5:$52,16,FALSE)</f>
        <v>16.034</v>
      </c>
      <c r="E24" s="59">
        <f t="shared" si="4"/>
        <v>1.758762629</v>
      </c>
      <c r="F24" s="320">
        <f>HLOOKUP($F$9,YTD!$5:$47,16,FALSE)</f>
        <v>31.891</v>
      </c>
      <c r="G24" s="320">
        <f>HLOOKUP($G$9,YTD!$5:$47,16,FALSE)</f>
        <v>30.176</v>
      </c>
      <c r="H24" s="59">
        <f t="shared" si="5"/>
        <v>5.683324496</v>
      </c>
      <c r="I24" s="293"/>
      <c r="J24" s="231"/>
      <c r="K24" s="5"/>
      <c r="L24" s="231"/>
      <c r="M24" s="231"/>
      <c r="N24" s="231"/>
      <c r="O24" s="231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ht="16.5" customHeight="1">
      <c r="A25" s="231"/>
      <c r="B25" s="319" t="s">
        <v>14</v>
      </c>
      <c r="C25" s="320">
        <f>HLOOKUP($C$9,Quarter!$5:$52,17,FALSE)</f>
        <v>6.299</v>
      </c>
      <c r="D25" s="320">
        <f>HLOOKUP($D$9,Quarter!$5:$52,17,FALSE)</f>
        <v>3.67</v>
      </c>
      <c r="E25" s="59">
        <f t="shared" si="4"/>
        <v>71.63487738</v>
      </c>
      <c r="F25" s="320">
        <f>HLOOKUP($F$9,YTD!$5:$47,17,FALSE)</f>
        <v>11.19</v>
      </c>
      <c r="G25" s="320">
        <f>HLOOKUP($G$9,YTD!$5:$47,17,FALSE)</f>
        <v>9.507</v>
      </c>
      <c r="H25" s="59">
        <f t="shared" si="5"/>
        <v>17.70274535</v>
      </c>
      <c r="I25" s="293"/>
      <c r="J25" s="231"/>
      <c r="K25" s="231"/>
      <c r="L25" s="231"/>
      <c r="M25" s="231"/>
      <c r="N25" s="231"/>
      <c r="O25" s="231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ht="16.5" customHeight="1">
      <c r="A26" s="231"/>
      <c r="B26" s="319" t="s">
        <v>150</v>
      </c>
      <c r="C26" s="320">
        <f>HLOOKUP($C$9,Quarter!$5:$52,18,FALSE)</f>
        <v>12.847</v>
      </c>
      <c r="D26" s="320">
        <f>HLOOKUP($D$9,Quarter!$5:$52,18,FALSE)</f>
        <v>15.275</v>
      </c>
      <c r="E26" s="59">
        <f t="shared" si="4"/>
        <v>-15.89525368</v>
      </c>
      <c r="F26" s="320">
        <f>HLOOKUP($F$9,YTD!$5:$47,18,FALSE)</f>
        <v>23.133</v>
      </c>
      <c r="G26" s="320">
        <f>HLOOKUP($G$9,YTD!$5:$47,18,FALSE)</f>
        <v>32.579</v>
      </c>
      <c r="H26" s="59">
        <f t="shared" si="5"/>
        <v>-28.99413733</v>
      </c>
      <c r="I26" s="293"/>
      <c r="J26" s="231"/>
      <c r="K26" s="231"/>
      <c r="L26" s="231"/>
      <c r="M26" s="231"/>
      <c r="N26" s="231"/>
      <c r="O26" s="231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ht="16.5" customHeight="1">
      <c r="A27" s="231"/>
      <c r="B27" s="321" t="s">
        <v>151</v>
      </c>
      <c r="C27" s="322">
        <f>HLOOKUP($C$9,Quarter!$5:$52,19,FALSE)</f>
        <v>69.001</v>
      </c>
      <c r="D27" s="322">
        <f>HLOOKUP($D$9,Quarter!$5:$52,19,FALSE)</f>
        <v>69.53</v>
      </c>
      <c r="E27" s="323">
        <f t="shared" si="4"/>
        <v>-0.7608226665</v>
      </c>
      <c r="F27" s="322">
        <f>HLOOKUP($F$9,YTD!$5:$47,19,FALSE)</f>
        <v>138.114</v>
      </c>
      <c r="G27" s="322">
        <f>HLOOKUP($G$9,YTD!$5:$47,19,FALSE)</f>
        <v>145.976</v>
      </c>
      <c r="H27" s="323">
        <f t="shared" si="5"/>
        <v>-5.385816847</v>
      </c>
      <c r="I27" s="293"/>
      <c r="J27" s="231"/>
      <c r="K27" s="231"/>
      <c r="L27" s="231"/>
      <c r="M27" s="231"/>
      <c r="N27" s="231"/>
      <c r="O27" s="231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ht="16.5" customHeight="1">
      <c r="A28" s="231"/>
      <c r="B28" s="324" t="s">
        <v>152</v>
      </c>
      <c r="C28" s="325" t="str">
        <f>HLOOKUP($C$9,Quarter!$5:$52,20,FALSE)</f>
        <v/>
      </c>
      <c r="D28" s="325" t="str">
        <f>HLOOKUP($D$9,Quarter!$5:$52,20,FALSE)</f>
        <v/>
      </c>
      <c r="E28" s="326" t="str">
        <f t="shared" si="4"/>
        <v>#DIV/0!</v>
      </c>
      <c r="F28" s="325" t="str">
        <f>HLOOKUP($F$9,YTD!$5:$47,20,FALSE)</f>
        <v/>
      </c>
      <c r="G28" s="325" t="str">
        <f>HLOOKUP($G$9,YTD!$5:$47,20,FALSE)</f>
        <v/>
      </c>
      <c r="H28" s="326" t="str">
        <f t="shared" si="5"/>
        <v>#DIV/0!</v>
      </c>
      <c r="I28" s="293"/>
      <c r="J28" s="231"/>
      <c r="K28" s="231"/>
      <c r="L28" s="231"/>
      <c r="M28" s="231"/>
      <c r="N28" s="231"/>
      <c r="O28" s="231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ht="3.75" customHeight="1">
      <c r="A29" s="231"/>
      <c r="B29" s="288"/>
      <c r="C29" s="57"/>
      <c r="D29" s="57"/>
      <c r="E29" s="57"/>
      <c r="F29" s="59"/>
      <c r="G29" s="59"/>
      <c r="H29" s="315"/>
      <c r="I29" s="231"/>
      <c r="J29" s="231"/>
      <c r="K29" s="231"/>
      <c r="L29" s="231"/>
      <c r="M29" s="231"/>
      <c r="N29" s="231"/>
      <c r="O29" s="231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ht="16.5" customHeight="1">
      <c r="A30" s="231"/>
      <c r="B30" s="339" t="s">
        <v>27</v>
      </c>
      <c r="C30" s="340">
        <f t="shared" ref="C30:D30" si="6">C12+C22</f>
        <v>67.058</v>
      </c>
      <c r="D30" s="340">
        <f t="shared" si="6"/>
        <v>77.779</v>
      </c>
      <c r="E30" s="340">
        <f>((C30-D30)/D30)*100</f>
        <v>-13.78392625</v>
      </c>
      <c r="F30" s="341">
        <f t="shared" ref="F30:G30" si="7">F12+F22</f>
        <v>145.355</v>
      </c>
      <c r="G30" s="341">
        <f t="shared" si="7"/>
        <v>153.996</v>
      </c>
      <c r="H30" s="340">
        <f>((F30-G30)/G30)*100</f>
        <v>-5.611184706</v>
      </c>
      <c r="I30" s="231"/>
      <c r="J30" s="231"/>
      <c r="K30" s="231"/>
      <c r="L30" s="231"/>
      <c r="M30" s="231"/>
      <c r="N30" s="231"/>
      <c r="O30" s="231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ht="3.75" customHeight="1">
      <c r="A31" s="231"/>
      <c r="B31" s="288"/>
      <c r="C31" s="57"/>
      <c r="D31" s="320"/>
      <c r="E31" s="342"/>
      <c r="F31" s="249"/>
      <c r="G31" s="320"/>
      <c r="H31" s="342"/>
      <c r="I31" s="231"/>
      <c r="J31" s="231"/>
      <c r="K31" s="231"/>
      <c r="L31" s="231"/>
      <c r="M31" s="231"/>
      <c r="N31" s="231"/>
      <c r="O31" s="231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ht="16.5" customHeight="1">
      <c r="A32" s="231"/>
      <c r="B32" s="339" t="s">
        <v>28</v>
      </c>
      <c r="C32" s="340">
        <f t="shared" ref="C32:D32" si="8">C18+C27</f>
        <v>235.825</v>
      </c>
      <c r="D32" s="340">
        <f t="shared" si="8"/>
        <v>254.616</v>
      </c>
      <c r="E32" s="340">
        <f>((C32-D32)/D32)*100</f>
        <v>-7.38013322</v>
      </c>
      <c r="F32" s="341">
        <f t="shared" ref="F32:G32" si="9">F18+F27</f>
        <v>484.023</v>
      </c>
      <c r="G32" s="341">
        <f t="shared" si="9"/>
        <v>503.457</v>
      </c>
      <c r="H32" s="340">
        <f>((F32-G32)/G32)*100</f>
        <v>-3.860111191</v>
      </c>
      <c r="I32" s="231"/>
      <c r="J32" s="231"/>
      <c r="K32" s="231"/>
      <c r="L32" s="231"/>
      <c r="M32" s="231"/>
      <c r="N32" s="231"/>
      <c r="O32" s="231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ht="3.75" customHeight="1">
      <c r="A33" s="231"/>
      <c r="B33" s="288"/>
      <c r="C33" s="57"/>
      <c r="D33" s="320"/>
      <c r="E33" s="342"/>
      <c r="F33" s="249"/>
      <c r="G33" s="320"/>
      <c r="H33" s="342"/>
      <c r="I33" s="231"/>
      <c r="J33" s="231"/>
      <c r="K33" s="231"/>
      <c r="L33" s="231"/>
      <c r="M33" s="231"/>
      <c r="N33" s="231"/>
      <c r="O33" s="231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ht="16.5" customHeight="1">
      <c r="A34" s="231"/>
      <c r="B34" s="343" t="s">
        <v>29</v>
      </c>
      <c r="C34" s="344">
        <f t="shared" ref="C34:D34" si="10">C30+C32</f>
        <v>302.883</v>
      </c>
      <c r="D34" s="344">
        <f t="shared" si="10"/>
        <v>332.395</v>
      </c>
      <c r="E34" s="344">
        <f>((C34-D34)/D34)*100</f>
        <v>-8.87859324</v>
      </c>
      <c r="F34" s="344">
        <f t="shared" ref="F34:G34" si="11">F30+F32</f>
        <v>629.378</v>
      </c>
      <c r="G34" s="344">
        <f t="shared" si="11"/>
        <v>657.453</v>
      </c>
      <c r="H34" s="344">
        <f>((F34-G34)/G34)*100</f>
        <v>-4.270267228</v>
      </c>
      <c r="I34" s="231"/>
      <c r="J34" s="231"/>
      <c r="K34" s="231"/>
      <c r="L34" s="231"/>
      <c r="M34" s="231"/>
      <c r="N34" s="231"/>
      <c r="O34" s="231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ht="13.5" customHeight="1">
      <c r="A35" s="345"/>
      <c r="B35" s="346"/>
      <c r="C35" s="346"/>
      <c r="D35" s="347"/>
      <c r="E35" s="347"/>
      <c r="F35" s="347"/>
      <c r="G35" s="347"/>
      <c r="H35" s="347"/>
      <c r="I35" s="347"/>
      <c r="J35" s="231"/>
      <c r="K35" s="231"/>
      <c r="L35" s="231"/>
      <c r="M35" s="231"/>
      <c r="N35" s="231"/>
      <c r="O35" s="231"/>
      <c r="P35" s="193"/>
      <c r="Q35" s="193"/>
      <c r="R35" s="193"/>
      <c r="S35" s="193"/>
      <c r="T35" s="193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ht="13.5" customHeight="1">
      <c r="A36" s="231"/>
      <c r="B36" s="310" t="s">
        <v>31</v>
      </c>
      <c r="C36" s="311" t="str">
        <f t="shared" ref="C36:D36" si="12">C9</f>
        <v>2Q18</v>
      </c>
      <c r="D36" s="311" t="str">
        <f t="shared" si="12"/>
        <v>2Q17</v>
      </c>
      <c r="E36" s="312" t="s">
        <v>136</v>
      </c>
      <c r="F36" s="312" t="str">
        <f t="shared" ref="F36:G36" si="13">F9</f>
        <v>6M18</v>
      </c>
      <c r="G36" s="312" t="str">
        <f t="shared" si="13"/>
        <v>6M17</v>
      </c>
      <c r="H36" s="312" t="s">
        <v>136</v>
      </c>
      <c r="I36" s="231"/>
      <c r="J36" s="231"/>
      <c r="K36" s="231"/>
      <c r="L36" s="231"/>
      <c r="M36" s="231"/>
      <c r="N36" s="231"/>
      <c r="O36" s="231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ht="16.5" customHeight="1">
      <c r="A37" s="231"/>
      <c r="B37" s="348" t="s">
        <v>154</v>
      </c>
      <c r="C37" s="349">
        <f>HLOOKUP($C$9,Quarter!$5:$52,31,FALSE)</f>
        <v>235.825</v>
      </c>
      <c r="D37" s="349">
        <f>HLOOKUP($D$9,Quarter!$5:$52,31,FALSE)</f>
        <v>254.616</v>
      </c>
      <c r="E37" s="350">
        <f t="shared" ref="E37:E38" si="14">((C37-D37)/D37)*100</f>
        <v>-7.38013322</v>
      </c>
      <c r="F37" s="349">
        <f>HLOOKUP($F$9,YTD!$5:$47,31,FALSE)</f>
        <v>484.023</v>
      </c>
      <c r="G37" s="349">
        <f>HLOOKUP($G$9,YTD!$5:$47,31,FALSE)</f>
        <v>503.457</v>
      </c>
      <c r="H37" s="350">
        <f t="shared" ref="H37:H38" si="15">((F37-G37)/G37)*100</f>
        <v>-3.860111191</v>
      </c>
      <c r="I37" s="231"/>
      <c r="J37" s="231"/>
      <c r="K37" s="231"/>
      <c r="L37" s="231"/>
      <c r="M37" s="231"/>
      <c r="N37" s="231"/>
      <c r="O37" s="231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ht="16.5" customHeight="1">
      <c r="A38" s="231"/>
      <c r="B38" s="288" t="s">
        <v>155</v>
      </c>
      <c r="C38" s="320" t="str">
        <f>HLOOKUP($C$9,Quarter!$5:$52,32,FALSE)</f>
        <v/>
      </c>
      <c r="D38" s="320" t="str">
        <f>HLOOKUP($D$9,Quarter!$5:$52,32,FALSE)</f>
        <v/>
      </c>
      <c r="E38" s="59" t="str">
        <f t="shared" si="14"/>
        <v>#DIV/0!</v>
      </c>
      <c r="F38" s="320" t="str">
        <f>HLOOKUP($F$9,YTD!$5:$47,32,FALSE)</f>
        <v/>
      </c>
      <c r="G38" s="320" t="str">
        <f>HLOOKUP($G$9,YTD!$5:$47,32,FALSE)</f>
        <v/>
      </c>
      <c r="H38" s="59" t="str">
        <f t="shared" si="15"/>
        <v>#DIV/0!</v>
      </c>
      <c r="I38" s="231"/>
      <c r="J38" s="231"/>
      <c r="K38" s="231"/>
      <c r="L38" s="231"/>
      <c r="M38" s="231"/>
      <c r="N38" s="231"/>
      <c r="O38" s="231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ht="17.25" customHeight="1">
      <c r="A39" s="231"/>
      <c r="B39" s="351" t="s">
        <v>156</v>
      </c>
      <c r="C39" s="275"/>
      <c r="D39" s="275"/>
      <c r="E39" s="276"/>
      <c r="F39" s="352"/>
      <c r="G39" s="352"/>
      <c r="H39" s="353"/>
      <c r="I39" s="231"/>
      <c r="J39" s="231"/>
      <c r="K39" s="231"/>
      <c r="L39" s="231"/>
      <c r="M39" s="231"/>
      <c r="N39" s="231"/>
      <c r="O39" s="231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ht="13.5" customHeight="1">
      <c r="A40" s="345"/>
      <c r="B40" s="346"/>
      <c r="C40" s="346"/>
      <c r="D40" s="347"/>
      <c r="E40" s="347"/>
      <c r="F40" s="347"/>
      <c r="G40" s="347"/>
      <c r="H40" s="347"/>
      <c r="I40" s="347"/>
      <c r="J40" s="231"/>
      <c r="K40" s="231"/>
      <c r="L40" s="231"/>
      <c r="M40" s="231"/>
      <c r="N40" s="231"/>
      <c r="O40" s="231"/>
      <c r="P40" s="193"/>
      <c r="Q40" s="193"/>
      <c r="R40" s="193"/>
      <c r="S40" s="193"/>
      <c r="T40" s="193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ht="13.5" customHeight="1">
      <c r="A41" s="231"/>
      <c r="B41" s="310" t="s">
        <v>157</v>
      </c>
      <c r="C41" s="311" t="str">
        <f t="shared" ref="C41:D41" si="16">C9</f>
        <v>2Q18</v>
      </c>
      <c r="D41" s="311" t="str">
        <f t="shared" si="16"/>
        <v>2Q17</v>
      </c>
      <c r="E41" s="312" t="s">
        <v>136</v>
      </c>
      <c r="F41" s="312" t="str">
        <f t="shared" ref="F41:G41" si="17">F9</f>
        <v>6M18</v>
      </c>
      <c r="G41" s="312" t="str">
        <f t="shared" si="17"/>
        <v>6M17</v>
      </c>
      <c r="H41" s="312" t="s">
        <v>136</v>
      </c>
      <c r="I41" s="231"/>
      <c r="J41" s="231"/>
      <c r="K41" s="231"/>
      <c r="L41" s="231"/>
      <c r="M41" s="231"/>
      <c r="N41" s="231"/>
      <c r="O41" s="231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ht="16.5" customHeight="1">
      <c r="A42" s="231"/>
      <c r="B42" s="348" t="s">
        <v>158</v>
      </c>
      <c r="C42" s="349">
        <f>HLOOKUP($C$9,Quarter!$5:$52,36,FALSE)</f>
        <v>76.20712285</v>
      </c>
      <c r="D42" s="349">
        <f>HLOOKUP($D$9,Quarter!$5:$52,36,FALSE)</f>
        <v>70.4488773</v>
      </c>
      <c r="E42" s="350">
        <f t="shared" ref="E42:E43" si="18">((C42-D42)/D42)*100</f>
        <v>8.173651251</v>
      </c>
      <c r="F42" s="349">
        <f>HLOOKUP($F$9,YTD!$5:$47,36,FALSE)</f>
        <v>73.3137169</v>
      </c>
      <c r="G42" s="349">
        <f>HLOOKUP($G$9,YTD!$5:$47,36,FALSE)</f>
        <v>70.54553445</v>
      </c>
      <c r="H42" s="350">
        <f t="shared" ref="H42:H43" si="19">((F42-G42)/G42)*100</f>
        <v>3.923965523</v>
      </c>
      <c r="I42" s="231"/>
      <c r="J42" s="231"/>
      <c r="K42" s="231"/>
      <c r="L42" s="231"/>
      <c r="M42" s="231"/>
      <c r="N42" s="231"/>
      <c r="O42" s="231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ht="26.25" customHeight="1">
      <c r="A43" s="231"/>
      <c r="B43" s="354" t="s">
        <v>159</v>
      </c>
      <c r="C43" s="355" t="str">
        <f>HLOOKUP($C$9,Quarter!$5:$52,37,FALSE)</f>
        <v/>
      </c>
      <c r="D43" s="355" t="str">
        <f>HLOOKUP($D$9,Quarter!$5:$52,37,FALSE)</f>
        <v/>
      </c>
      <c r="E43" s="59" t="str">
        <f t="shared" si="18"/>
        <v>#DIV/0!</v>
      </c>
      <c r="F43" s="355" t="str">
        <f>HLOOKUP($F$9,YTD!$5:$47,37,FALSE)</f>
        <v/>
      </c>
      <c r="G43" s="355" t="str">
        <f>HLOOKUP($G$9,YTD!$5:$47,37,FALSE)</f>
        <v/>
      </c>
      <c r="H43" s="59" t="str">
        <f t="shared" si="19"/>
        <v>#DIV/0!</v>
      </c>
      <c r="I43" s="231"/>
      <c r="J43" s="231"/>
      <c r="K43" s="231"/>
      <c r="L43" s="231"/>
      <c r="M43" s="231"/>
      <c r="N43" s="231"/>
      <c r="O43" s="231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ht="12.75" customHeight="1">
      <c r="A44" s="231"/>
      <c r="B44" s="351" t="s">
        <v>160</v>
      </c>
      <c r="C44" s="275"/>
      <c r="D44" s="275"/>
      <c r="E44" s="276"/>
      <c r="F44" s="356"/>
      <c r="G44" s="356"/>
      <c r="H44" s="357"/>
      <c r="I44" s="231"/>
      <c r="J44" s="5"/>
      <c r="K44" s="231"/>
      <c r="L44" s="231"/>
      <c r="M44" s="231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ht="12.75" customHeight="1">
      <c r="A45" s="231"/>
      <c r="B45" s="300"/>
      <c r="C45" s="301"/>
      <c r="D45" s="301"/>
      <c r="E45" s="301"/>
      <c r="F45" s="301"/>
      <c r="G45" s="301"/>
      <c r="H45" s="301"/>
      <c r="I45" s="231"/>
      <c r="J45" s="5"/>
      <c r="K45" s="231"/>
      <c r="L45" s="231"/>
      <c r="M45" s="231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ht="12.75" customHeight="1">
      <c r="A46" s="231"/>
      <c r="B46" s="310" t="s">
        <v>161</v>
      </c>
      <c r="C46" s="311" t="str">
        <f t="shared" ref="C46:H46" si="20">C9</f>
        <v>2Q18</v>
      </c>
      <c r="D46" s="311" t="str">
        <f t="shared" si="20"/>
        <v>2Q17</v>
      </c>
      <c r="E46" s="311" t="str">
        <f t="shared" si="20"/>
        <v>∆ (%)</v>
      </c>
      <c r="F46" s="311" t="str">
        <f t="shared" si="20"/>
        <v>6M18</v>
      </c>
      <c r="G46" s="311" t="str">
        <f t="shared" si="20"/>
        <v>6M17</v>
      </c>
      <c r="H46" s="311" t="str">
        <f t="shared" si="20"/>
        <v>∆ (%)</v>
      </c>
      <c r="I46" s="231"/>
      <c r="J46" s="5"/>
      <c r="K46" s="231"/>
      <c r="L46" s="231"/>
      <c r="M46" s="231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ht="12.75" customHeight="1">
      <c r="A47" s="231"/>
      <c r="B47" s="348" t="s">
        <v>162</v>
      </c>
      <c r="C47" s="349" t="str">
        <f>HLOOKUP($C$9,Quarter!$5:$53,41,FALSE)</f>
        <v/>
      </c>
      <c r="D47" s="349" t="str">
        <f>HLOOKUP($D$9,Quarter!$5:$53,41,FALSE)</f>
        <v/>
      </c>
      <c r="E47" s="350" t="str">
        <f>((C47-D47)/D47)*100</f>
        <v>#DIV/0!</v>
      </c>
      <c r="F47" s="349" t="str">
        <f>HLOOKUP($F$9,YTD!$5:$53,41,FALSE)</f>
        <v/>
      </c>
      <c r="G47" s="349" t="str">
        <f>HLOOKUP($G$9,YTD!$5:$53,41,FALSE)</f>
        <v/>
      </c>
      <c r="H47" s="350" t="str">
        <f>((F47-G47)/G47)*100</f>
        <v>#DIV/0!</v>
      </c>
      <c r="I47" s="231"/>
      <c r="J47" s="5"/>
      <c r="K47" s="231"/>
      <c r="L47" s="231"/>
      <c r="M47" s="231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ht="12.75" customHeight="1">
      <c r="A48" s="231"/>
      <c r="B48" s="300"/>
      <c r="C48" s="301"/>
      <c r="D48" s="301"/>
      <c r="E48" s="301"/>
      <c r="F48" s="301"/>
      <c r="G48" s="301"/>
      <c r="H48" s="301"/>
      <c r="I48" s="231"/>
      <c r="J48" s="5"/>
      <c r="K48" s="231"/>
      <c r="L48" s="231"/>
      <c r="M48" s="231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ht="12.75" customHeight="1">
      <c r="A49" s="231"/>
      <c r="B49" s="130"/>
      <c r="C49" s="105"/>
      <c r="D49" s="105"/>
      <c r="E49" s="105"/>
      <c r="F49" s="105"/>
      <c r="G49" s="105"/>
      <c r="H49" s="105"/>
      <c r="I49" s="228"/>
      <c r="J49" s="5"/>
      <c r="K49" s="231"/>
      <c r="L49" s="231"/>
      <c r="M49" s="231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ht="12.75" customHeight="1">
      <c r="A50" s="231"/>
      <c r="B50" s="130"/>
      <c r="C50" s="105"/>
      <c r="D50" s="105"/>
      <c r="E50" s="105"/>
      <c r="F50" s="105"/>
      <c r="G50" s="105"/>
      <c r="H50" s="105"/>
      <c r="I50" s="228"/>
      <c r="J50" s="5"/>
      <c r="K50" s="231"/>
      <c r="L50" s="231"/>
      <c r="M50" s="231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ht="12.75" customHeight="1">
      <c r="A51" s="231"/>
      <c r="B51" s="130"/>
      <c r="C51" s="105"/>
      <c r="D51" s="105"/>
      <c r="E51" s="105"/>
      <c r="F51" s="105"/>
      <c r="G51" s="105"/>
      <c r="H51" s="105"/>
      <c r="I51" s="228"/>
      <c r="J51" s="5"/>
      <c r="K51" s="231"/>
      <c r="L51" s="231"/>
      <c r="M51" s="231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ht="12.75" customHeight="1">
      <c r="A52" s="231"/>
      <c r="B52" s="130"/>
      <c r="C52" s="105"/>
      <c r="D52" s="105"/>
      <c r="E52" s="105"/>
      <c r="F52" s="105"/>
      <c r="G52" s="105"/>
      <c r="H52" s="105"/>
      <c r="I52" s="228"/>
      <c r="J52" s="5"/>
      <c r="K52" s="231"/>
      <c r="L52" s="231"/>
      <c r="M52" s="231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ht="12.75" customHeight="1">
      <c r="A53" s="231"/>
      <c r="B53" s="5"/>
      <c r="C53" s="271"/>
      <c r="D53" s="271"/>
      <c r="E53" s="271"/>
      <c r="F53" s="271"/>
      <c r="G53" s="271"/>
      <c r="H53" s="271"/>
      <c r="I53" s="228"/>
      <c r="J53" s="5"/>
      <c r="K53" s="231"/>
      <c r="L53" s="231"/>
      <c r="M53" s="231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ht="12.75" customHeight="1">
      <c r="A54" s="307"/>
      <c r="B54" s="304"/>
      <c r="C54" s="299" t="s">
        <v>163</v>
      </c>
      <c r="D54" s="299">
        <v>17.0</v>
      </c>
      <c r="E54" s="299">
        <f>D54+1</f>
        <v>18</v>
      </c>
      <c r="F54" s="299" t="str">
        <f t="shared" ref="F54:F65" si="22">C54&amp;E54</f>
        <v>1M18</v>
      </c>
      <c r="G54" s="299" t="str">
        <f t="shared" ref="G54:G65" si="23">C54&amp;D54</f>
        <v>1M17</v>
      </c>
      <c r="H54" s="299">
        <v>1.0</v>
      </c>
      <c r="I54" s="228"/>
      <c r="J54" s="5"/>
      <c r="K54" s="231"/>
      <c r="L54" s="231"/>
      <c r="M54" s="231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ht="15.75" customHeight="1">
      <c r="A55" s="233"/>
      <c r="B55" s="304"/>
      <c r="C55" s="299" t="s">
        <v>164</v>
      </c>
      <c r="D55" s="299">
        <f t="shared" ref="D55:E55" si="21">D54</f>
        <v>17</v>
      </c>
      <c r="E55" s="299">
        <f t="shared" si="21"/>
        <v>18</v>
      </c>
      <c r="F55" s="299" t="str">
        <f t="shared" si="22"/>
        <v>2M18</v>
      </c>
      <c r="G55" s="299" t="str">
        <f t="shared" si="23"/>
        <v>2M17</v>
      </c>
      <c r="H55" s="299">
        <f t="shared" ref="H55:H65" si="25">H54+1</f>
        <v>2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ht="15.75" customHeight="1">
      <c r="A56" s="233"/>
      <c r="B56" s="304"/>
      <c r="C56" s="299" t="s">
        <v>165</v>
      </c>
      <c r="D56" s="299">
        <f t="shared" ref="D56:E56" si="24">D55</f>
        <v>17</v>
      </c>
      <c r="E56" s="299">
        <f t="shared" si="24"/>
        <v>18</v>
      </c>
      <c r="F56" s="299" t="str">
        <f t="shared" si="22"/>
        <v>3M18</v>
      </c>
      <c r="G56" s="299" t="str">
        <f t="shared" si="23"/>
        <v>3M17</v>
      </c>
      <c r="H56" s="299">
        <f t="shared" si="25"/>
        <v>3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ht="15.75" customHeight="1">
      <c r="A57" s="233"/>
      <c r="B57" s="233"/>
      <c r="C57" s="299" t="s">
        <v>166</v>
      </c>
      <c r="D57" s="299">
        <f t="shared" ref="D57:E57" si="26">D56</f>
        <v>17</v>
      </c>
      <c r="E57" s="299">
        <f t="shared" si="26"/>
        <v>18</v>
      </c>
      <c r="F57" s="299" t="str">
        <f t="shared" si="22"/>
        <v>4M18</v>
      </c>
      <c r="G57" s="299" t="str">
        <f t="shared" si="23"/>
        <v>4M17</v>
      </c>
      <c r="H57" s="299">
        <f t="shared" si="25"/>
        <v>4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ht="15.75" customHeight="1">
      <c r="A58" s="233"/>
      <c r="B58" s="233"/>
      <c r="C58" s="299" t="s">
        <v>167</v>
      </c>
      <c r="D58" s="299">
        <f t="shared" ref="D58:E58" si="27">D57</f>
        <v>17</v>
      </c>
      <c r="E58" s="299">
        <f t="shared" si="27"/>
        <v>18</v>
      </c>
      <c r="F58" s="299" t="str">
        <f t="shared" si="22"/>
        <v>5M18</v>
      </c>
      <c r="G58" s="299" t="str">
        <f t="shared" si="23"/>
        <v>5M17</v>
      </c>
      <c r="H58" s="299">
        <f t="shared" si="25"/>
        <v>5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ht="15.75" customHeight="1">
      <c r="A59" s="233"/>
      <c r="B59" s="233"/>
      <c r="C59" s="299" t="s">
        <v>168</v>
      </c>
      <c r="D59" s="299">
        <f t="shared" ref="D59:E59" si="28">D58</f>
        <v>17</v>
      </c>
      <c r="E59" s="299">
        <f t="shared" si="28"/>
        <v>18</v>
      </c>
      <c r="F59" s="299" t="str">
        <f t="shared" si="22"/>
        <v>6M18</v>
      </c>
      <c r="G59" s="299" t="str">
        <f t="shared" si="23"/>
        <v>6M17</v>
      </c>
      <c r="H59" s="299">
        <f t="shared" si="25"/>
        <v>6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ht="15.75" customHeight="1">
      <c r="A60" s="233"/>
      <c r="B60" s="233"/>
      <c r="C60" s="299" t="s">
        <v>169</v>
      </c>
      <c r="D60" s="299">
        <f t="shared" ref="D60:E60" si="29">D59</f>
        <v>17</v>
      </c>
      <c r="E60" s="299">
        <f t="shared" si="29"/>
        <v>18</v>
      </c>
      <c r="F60" s="299" t="str">
        <f t="shared" si="22"/>
        <v>7M18</v>
      </c>
      <c r="G60" s="299" t="str">
        <f t="shared" si="23"/>
        <v>7M17</v>
      </c>
      <c r="H60" s="299">
        <f t="shared" si="25"/>
        <v>7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ht="15.75" customHeight="1">
      <c r="A61" s="233"/>
      <c r="B61" s="233"/>
      <c r="C61" s="299" t="s">
        <v>170</v>
      </c>
      <c r="D61" s="299">
        <f t="shared" ref="D61:E61" si="30">D60</f>
        <v>17</v>
      </c>
      <c r="E61" s="299">
        <f t="shared" si="30"/>
        <v>18</v>
      </c>
      <c r="F61" s="299" t="str">
        <f t="shared" si="22"/>
        <v>8M18</v>
      </c>
      <c r="G61" s="299" t="str">
        <f t="shared" si="23"/>
        <v>8M17</v>
      </c>
      <c r="H61" s="299">
        <f t="shared" si="25"/>
        <v>8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ht="15.75" customHeight="1">
      <c r="A62" s="233"/>
      <c r="B62" s="233"/>
      <c r="C62" s="299" t="s">
        <v>171</v>
      </c>
      <c r="D62" s="299">
        <f t="shared" ref="D62:E62" si="31">D61</f>
        <v>17</v>
      </c>
      <c r="E62" s="299">
        <f t="shared" si="31"/>
        <v>18</v>
      </c>
      <c r="F62" s="299" t="str">
        <f t="shared" si="22"/>
        <v>9M18</v>
      </c>
      <c r="G62" s="299" t="str">
        <f t="shared" si="23"/>
        <v>9M17</v>
      </c>
      <c r="H62" s="299">
        <f t="shared" si="25"/>
        <v>9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ht="15.75" customHeight="1">
      <c r="A63" s="233"/>
      <c r="B63" s="233"/>
      <c r="C63" s="299" t="s">
        <v>172</v>
      </c>
      <c r="D63" s="299">
        <f t="shared" ref="D63:E63" si="32">D62</f>
        <v>17</v>
      </c>
      <c r="E63" s="299">
        <f t="shared" si="32"/>
        <v>18</v>
      </c>
      <c r="F63" s="299" t="str">
        <f t="shared" si="22"/>
        <v>10M18</v>
      </c>
      <c r="G63" s="299" t="str">
        <f t="shared" si="23"/>
        <v>10M17</v>
      </c>
      <c r="H63" s="299">
        <f t="shared" si="25"/>
        <v>10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ht="15.75" customHeight="1">
      <c r="A64" s="233"/>
      <c r="B64" s="233"/>
      <c r="C64" s="299" t="s">
        <v>173</v>
      </c>
      <c r="D64" s="299">
        <f t="shared" ref="D64:E64" si="33">D63</f>
        <v>17</v>
      </c>
      <c r="E64" s="299">
        <f t="shared" si="33"/>
        <v>18</v>
      </c>
      <c r="F64" s="299" t="str">
        <f t="shared" si="22"/>
        <v>11M18</v>
      </c>
      <c r="G64" s="299" t="str">
        <f t="shared" si="23"/>
        <v>11M17</v>
      </c>
      <c r="H64" s="299">
        <f t="shared" si="25"/>
        <v>11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ht="15.75" customHeight="1">
      <c r="A65" s="233"/>
      <c r="B65" s="233"/>
      <c r="C65" s="299" t="s">
        <v>143</v>
      </c>
      <c r="D65" s="299">
        <f t="shared" ref="D65:E65" si="34">D64</f>
        <v>17</v>
      </c>
      <c r="E65" s="299">
        <f t="shared" si="34"/>
        <v>18</v>
      </c>
      <c r="F65" s="299" t="str">
        <f t="shared" si="22"/>
        <v>12M18</v>
      </c>
      <c r="G65" s="299" t="str">
        <f t="shared" si="23"/>
        <v>12M17</v>
      </c>
      <c r="H65" s="299">
        <f t="shared" si="25"/>
        <v>12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ht="15.75" customHeight="1">
      <c r="A66" s="5"/>
      <c r="B66" s="5"/>
      <c r="C66" s="271"/>
      <c r="D66" s="271"/>
      <c r="E66" s="271"/>
      <c r="F66" s="271"/>
      <c r="G66" s="271"/>
      <c r="H66" s="271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ht="15.75" customHeight="1">
      <c r="A67" s="5"/>
      <c r="B67" s="5"/>
      <c r="C67" s="271"/>
      <c r="D67" s="271"/>
      <c r="E67" s="271"/>
      <c r="F67" s="271"/>
      <c r="G67" s="271"/>
      <c r="H67" s="271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ht="15.75" customHeight="1">
      <c r="A68" s="5"/>
      <c r="B68" s="5"/>
      <c r="C68" s="271"/>
      <c r="D68" s="271"/>
      <c r="E68" s="271"/>
      <c r="F68" s="271"/>
      <c r="G68" s="271"/>
      <c r="H68" s="271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ht="15.75" customHeight="1">
      <c r="A69" s="5"/>
      <c r="B69" s="5"/>
      <c r="C69" s="271"/>
      <c r="D69" s="271"/>
      <c r="E69" s="271"/>
      <c r="F69" s="271"/>
      <c r="G69" s="271"/>
      <c r="H69" s="271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ht="15.75" customHeight="1">
      <c r="A70" s="5"/>
      <c r="B70" s="5"/>
      <c r="C70" s="271"/>
      <c r="D70" s="271"/>
      <c r="E70" s="271"/>
      <c r="F70" s="271"/>
      <c r="G70" s="271"/>
      <c r="H70" s="271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ht="15.75" customHeight="1">
      <c r="A71" s="5"/>
      <c r="B71" s="5"/>
      <c r="C71" s="271"/>
      <c r="D71" s="271"/>
      <c r="E71" s="271"/>
      <c r="F71" s="271"/>
      <c r="G71" s="271"/>
      <c r="H71" s="271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ht="15.75" customHeight="1">
      <c r="A72" s="5"/>
      <c r="B72" s="5"/>
      <c r="C72" s="271"/>
      <c r="D72" s="271"/>
      <c r="E72" s="271"/>
      <c r="F72" s="271"/>
      <c r="G72" s="271"/>
      <c r="H72" s="271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ht="15.75" customHeight="1">
      <c r="A73" s="5"/>
      <c r="B73" s="5"/>
      <c r="C73" s="271"/>
      <c r="D73" s="271"/>
      <c r="E73" s="271"/>
      <c r="F73" s="271"/>
      <c r="G73" s="271"/>
      <c r="H73" s="271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ht="15.75" customHeight="1">
      <c r="A74" s="5"/>
      <c r="B74" s="5"/>
      <c r="C74" s="271"/>
      <c r="D74" s="271"/>
      <c r="E74" s="271"/>
      <c r="F74" s="271"/>
      <c r="G74" s="271"/>
      <c r="H74" s="271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ht="15.75" customHeight="1">
      <c r="A75" s="5"/>
      <c r="B75" s="5"/>
      <c r="C75" s="271"/>
      <c r="D75" s="271"/>
      <c r="E75" s="271"/>
      <c r="F75" s="271"/>
      <c r="G75" s="271"/>
      <c r="H75" s="271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ht="15.75" customHeight="1">
      <c r="A76" s="5"/>
      <c r="B76" s="5"/>
      <c r="C76" s="271"/>
      <c r="D76" s="271"/>
      <c r="E76" s="271"/>
      <c r="F76" s="271"/>
      <c r="G76" s="271"/>
      <c r="H76" s="271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ht="15.75" customHeight="1">
      <c r="A77" s="5"/>
      <c r="B77" s="5"/>
      <c r="C77" s="271"/>
      <c r="D77" s="271"/>
      <c r="E77" s="271"/>
      <c r="F77" s="271"/>
      <c r="G77" s="271"/>
      <c r="H77" s="271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ht="15.75" customHeight="1">
      <c r="A78" s="5"/>
      <c r="B78" s="5"/>
      <c r="C78" s="271"/>
      <c r="D78" s="271"/>
      <c r="E78" s="271"/>
      <c r="F78" s="271"/>
      <c r="G78" s="271"/>
      <c r="H78" s="271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ht="15.75" customHeight="1">
      <c r="A79" s="5"/>
      <c r="B79" s="5"/>
      <c r="C79" s="271"/>
      <c r="D79" s="271"/>
      <c r="E79" s="271"/>
      <c r="F79" s="271"/>
      <c r="G79" s="271"/>
      <c r="H79" s="271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ht="15.75" customHeight="1">
      <c r="A80" s="5"/>
      <c r="B80" s="5"/>
      <c r="C80" s="271"/>
      <c r="D80" s="271"/>
      <c r="E80" s="271"/>
      <c r="F80" s="271"/>
      <c r="G80" s="271"/>
      <c r="H80" s="271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ht="15.75" customHeight="1">
      <c r="A81" s="5"/>
      <c r="B81" s="5"/>
      <c r="C81" s="271"/>
      <c r="D81" s="271"/>
      <c r="E81" s="271"/>
      <c r="F81" s="271"/>
      <c r="G81" s="271"/>
      <c r="H81" s="271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ht="15.75" customHeight="1">
      <c r="A82" s="5"/>
      <c r="B82" s="5"/>
      <c r="C82" s="271"/>
      <c r="D82" s="271"/>
      <c r="E82" s="271"/>
      <c r="F82" s="271"/>
      <c r="G82" s="271"/>
      <c r="H82" s="271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ht="15.75" customHeight="1">
      <c r="A83" s="5"/>
      <c r="B83" s="5"/>
      <c r="C83" s="271"/>
      <c r="D83" s="271"/>
      <c r="E83" s="271"/>
      <c r="F83" s="271"/>
      <c r="G83" s="271"/>
      <c r="H83" s="271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ht="15.75" customHeight="1">
      <c r="A84" s="5"/>
      <c r="B84" s="5"/>
      <c r="C84" s="271"/>
      <c r="D84" s="271"/>
      <c r="E84" s="271"/>
      <c r="F84" s="271"/>
      <c r="G84" s="271"/>
      <c r="H84" s="271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ht="15.75" customHeight="1">
      <c r="A85" s="5"/>
      <c r="B85" s="5"/>
      <c r="C85" s="271"/>
      <c r="D85" s="271"/>
      <c r="E85" s="271"/>
      <c r="F85" s="271"/>
      <c r="G85" s="271"/>
      <c r="H85" s="271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ht="15.75" customHeight="1">
      <c r="A86" s="5"/>
      <c r="B86" s="5"/>
      <c r="C86" s="271"/>
      <c r="D86" s="271"/>
      <c r="E86" s="271"/>
      <c r="F86" s="271"/>
      <c r="G86" s="271"/>
      <c r="H86" s="271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ht="15.75" customHeight="1">
      <c r="A87" s="5"/>
      <c r="B87" s="5"/>
      <c r="C87" s="271"/>
      <c r="D87" s="271"/>
      <c r="E87" s="271"/>
      <c r="F87" s="271"/>
      <c r="G87" s="271"/>
      <c r="H87" s="271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ht="15.75" customHeight="1">
      <c r="A88" s="5"/>
      <c r="B88" s="5"/>
      <c r="C88" s="271"/>
      <c r="D88" s="271"/>
      <c r="E88" s="271"/>
      <c r="F88" s="271"/>
      <c r="G88" s="271"/>
      <c r="H88" s="271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ht="15.75" customHeight="1">
      <c r="A89" s="5"/>
      <c r="B89" s="5"/>
      <c r="C89" s="271"/>
      <c r="D89" s="271"/>
      <c r="E89" s="271"/>
      <c r="F89" s="271"/>
      <c r="G89" s="271"/>
      <c r="H89" s="271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ht="15.75" customHeight="1">
      <c r="A90" s="5"/>
      <c r="B90" s="5"/>
      <c r="C90" s="271"/>
      <c r="D90" s="271"/>
      <c r="E90" s="271"/>
      <c r="F90" s="271"/>
      <c r="G90" s="271"/>
      <c r="H90" s="271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ht="15.75" customHeight="1">
      <c r="A91" s="5"/>
      <c r="B91" s="5"/>
      <c r="C91" s="271"/>
      <c r="D91" s="271"/>
      <c r="E91" s="271"/>
      <c r="F91" s="271"/>
      <c r="G91" s="271"/>
      <c r="H91" s="271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ht="15.75" customHeight="1">
      <c r="A92" s="5"/>
      <c r="B92" s="5"/>
      <c r="C92" s="271"/>
      <c r="D92" s="271"/>
      <c r="E92" s="271"/>
      <c r="F92" s="271"/>
      <c r="G92" s="271"/>
      <c r="H92" s="271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ht="15.75" customHeight="1">
      <c r="A93" s="5"/>
      <c r="B93" s="5"/>
      <c r="C93" s="271"/>
      <c r="D93" s="271"/>
      <c r="E93" s="271"/>
      <c r="F93" s="271"/>
      <c r="G93" s="271"/>
      <c r="H93" s="271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ht="15.75" customHeight="1">
      <c r="A94" s="5"/>
      <c r="B94" s="5"/>
      <c r="C94" s="271"/>
      <c r="D94" s="271"/>
      <c r="E94" s="271"/>
      <c r="F94" s="271"/>
      <c r="G94" s="271"/>
      <c r="H94" s="271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ht="15.75" customHeight="1">
      <c r="A95" s="5"/>
      <c r="B95" s="5"/>
      <c r="C95" s="271"/>
      <c r="D95" s="271"/>
      <c r="E95" s="271"/>
      <c r="F95" s="271"/>
      <c r="G95" s="271"/>
      <c r="H95" s="271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ht="15.75" customHeight="1">
      <c r="A96" s="5"/>
      <c r="B96" s="5"/>
      <c r="C96" s="271"/>
      <c r="D96" s="271"/>
      <c r="E96" s="271"/>
      <c r="F96" s="271"/>
      <c r="G96" s="271"/>
      <c r="H96" s="271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ht="15.75" customHeight="1">
      <c r="A97" s="5"/>
      <c r="B97" s="5"/>
      <c r="C97" s="271"/>
      <c r="D97" s="271"/>
      <c r="E97" s="271"/>
      <c r="F97" s="271"/>
      <c r="G97" s="271"/>
      <c r="H97" s="271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ht="15.75" customHeight="1">
      <c r="A98" s="5"/>
      <c r="B98" s="5"/>
      <c r="C98" s="271"/>
      <c r="D98" s="271"/>
      <c r="E98" s="271"/>
      <c r="F98" s="271"/>
      <c r="G98" s="271"/>
      <c r="H98" s="271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ht="15.75" customHeight="1">
      <c r="A99" s="5"/>
      <c r="B99" s="5"/>
      <c r="C99" s="271"/>
      <c r="D99" s="271"/>
      <c r="E99" s="271"/>
      <c r="F99" s="271"/>
      <c r="G99" s="271"/>
      <c r="H99" s="271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ht="15.75" customHeight="1">
      <c r="A100" s="5"/>
      <c r="B100" s="5"/>
      <c r="C100" s="271"/>
      <c r="D100" s="271"/>
      <c r="E100" s="271"/>
      <c r="F100" s="271"/>
      <c r="G100" s="271"/>
      <c r="H100" s="271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ht="15.75" customHeight="1">
      <c r="A101" s="5"/>
      <c r="B101" s="5"/>
      <c r="C101" s="271"/>
      <c r="D101" s="271"/>
      <c r="E101" s="271"/>
      <c r="F101" s="271"/>
      <c r="G101" s="271"/>
      <c r="H101" s="271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ht="15.75" customHeight="1">
      <c r="A102" s="5"/>
      <c r="B102" s="5"/>
      <c r="C102" s="271"/>
      <c r="D102" s="271"/>
      <c r="E102" s="271"/>
      <c r="F102" s="271"/>
      <c r="G102" s="271"/>
      <c r="H102" s="271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ht="15.75" customHeight="1">
      <c r="A103" s="5"/>
      <c r="B103" s="5"/>
      <c r="C103" s="271"/>
      <c r="D103" s="271"/>
      <c r="E103" s="271"/>
      <c r="F103" s="271"/>
      <c r="G103" s="271"/>
      <c r="H103" s="271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ht="15.75" customHeight="1">
      <c r="A104" s="5"/>
      <c r="B104" s="5"/>
      <c r="C104" s="271"/>
      <c r="D104" s="271"/>
      <c r="E104" s="271"/>
      <c r="F104" s="271"/>
      <c r="G104" s="271"/>
      <c r="H104" s="271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ht="15.75" customHeight="1">
      <c r="A105" s="5"/>
      <c r="B105" s="5"/>
      <c r="C105" s="271"/>
      <c r="D105" s="271"/>
      <c r="E105" s="271"/>
      <c r="F105" s="271"/>
      <c r="G105" s="271"/>
      <c r="H105" s="271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ht="15.75" customHeight="1">
      <c r="A106" s="5"/>
      <c r="B106" s="5"/>
      <c r="C106" s="271"/>
      <c r="D106" s="271"/>
      <c r="E106" s="271"/>
      <c r="F106" s="271"/>
      <c r="G106" s="271"/>
      <c r="H106" s="271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ht="15.75" customHeight="1">
      <c r="A107" s="5"/>
      <c r="B107" s="5"/>
      <c r="C107" s="271"/>
      <c r="D107" s="271"/>
      <c r="E107" s="271"/>
      <c r="F107" s="271"/>
      <c r="G107" s="271"/>
      <c r="H107" s="271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ht="15.75" customHeight="1">
      <c r="A108" s="5"/>
      <c r="B108" s="5"/>
      <c r="C108" s="271"/>
      <c r="D108" s="271"/>
      <c r="E108" s="271"/>
      <c r="F108" s="271"/>
      <c r="G108" s="271"/>
      <c r="H108" s="271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ht="15.75" customHeight="1">
      <c r="A109" s="5"/>
      <c r="B109" s="5"/>
      <c r="C109" s="271"/>
      <c r="D109" s="271"/>
      <c r="E109" s="271"/>
      <c r="F109" s="271"/>
      <c r="G109" s="271"/>
      <c r="H109" s="271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ht="15.75" customHeight="1">
      <c r="A110" s="5"/>
      <c r="B110" s="5"/>
      <c r="C110" s="271"/>
      <c r="D110" s="271"/>
      <c r="E110" s="271"/>
      <c r="F110" s="271"/>
      <c r="G110" s="271"/>
      <c r="H110" s="271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ht="15.75" customHeight="1">
      <c r="A111" s="5"/>
      <c r="B111" s="5"/>
      <c r="C111" s="271"/>
      <c r="D111" s="271"/>
      <c r="E111" s="271"/>
      <c r="F111" s="271"/>
      <c r="G111" s="271"/>
      <c r="H111" s="271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ht="15.75" customHeight="1">
      <c r="A112" s="5"/>
      <c r="B112" s="5"/>
      <c r="C112" s="271"/>
      <c r="D112" s="271"/>
      <c r="E112" s="271"/>
      <c r="F112" s="271"/>
      <c r="G112" s="271"/>
      <c r="H112" s="271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ht="15.75" customHeight="1">
      <c r="A113" s="5"/>
      <c r="B113" s="5"/>
      <c r="C113" s="271"/>
      <c r="D113" s="271"/>
      <c r="E113" s="271"/>
      <c r="F113" s="271"/>
      <c r="G113" s="271"/>
      <c r="H113" s="271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ht="15.75" customHeight="1">
      <c r="A114" s="5"/>
      <c r="B114" s="5"/>
      <c r="C114" s="271"/>
      <c r="D114" s="271"/>
      <c r="E114" s="271"/>
      <c r="F114" s="271"/>
      <c r="G114" s="271"/>
      <c r="H114" s="271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ht="15.75" customHeight="1">
      <c r="A115" s="5"/>
      <c r="B115" s="5"/>
      <c r="C115" s="271"/>
      <c r="D115" s="271"/>
      <c r="E115" s="271"/>
      <c r="F115" s="271"/>
      <c r="G115" s="271"/>
      <c r="H115" s="271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ht="15.75" customHeight="1">
      <c r="A116" s="5"/>
      <c r="B116" s="5"/>
      <c r="C116" s="271"/>
      <c r="D116" s="271"/>
      <c r="E116" s="271"/>
      <c r="F116" s="271"/>
      <c r="G116" s="271"/>
      <c r="H116" s="271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ht="15.75" customHeight="1">
      <c r="A117" s="5"/>
      <c r="B117" s="5"/>
      <c r="C117" s="271"/>
      <c r="D117" s="271"/>
      <c r="E117" s="271"/>
      <c r="F117" s="271"/>
      <c r="G117" s="271"/>
      <c r="H117" s="271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ht="15.75" customHeight="1">
      <c r="A118" s="5"/>
      <c r="B118" s="5"/>
      <c r="C118" s="271"/>
      <c r="D118" s="271"/>
      <c r="E118" s="271"/>
      <c r="F118" s="271"/>
      <c r="G118" s="271"/>
      <c r="H118" s="271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ht="15.75" customHeight="1">
      <c r="A119" s="5"/>
      <c r="B119" s="5"/>
      <c r="C119" s="271"/>
      <c r="D119" s="271"/>
      <c r="E119" s="271"/>
      <c r="F119" s="271"/>
      <c r="G119" s="271"/>
      <c r="H119" s="271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ht="15.75" customHeight="1">
      <c r="A120" s="5"/>
      <c r="B120" s="5"/>
      <c r="C120" s="271"/>
      <c r="D120" s="271"/>
      <c r="E120" s="271"/>
      <c r="F120" s="271"/>
      <c r="G120" s="271"/>
      <c r="H120" s="271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ht="15.75" customHeight="1">
      <c r="A121" s="5"/>
      <c r="B121" s="5"/>
      <c r="C121" s="271"/>
      <c r="D121" s="271"/>
      <c r="E121" s="271"/>
      <c r="F121" s="271"/>
      <c r="G121" s="271"/>
      <c r="H121" s="271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ht="15.75" customHeight="1">
      <c r="A122" s="5"/>
      <c r="B122" s="5"/>
      <c r="C122" s="271"/>
      <c r="D122" s="271"/>
      <c r="E122" s="271"/>
      <c r="F122" s="271"/>
      <c r="G122" s="271"/>
      <c r="H122" s="271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ht="15.75" customHeight="1">
      <c r="A123" s="5"/>
      <c r="B123" s="5"/>
      <c r="C123" s="271"/>
      <c r="D123" s="271"/>
      <c r="E123" s="271"/>
      <c r="F123" s="271"/>
      <c r="G123" s="271"/>
      <c r="H123" s="271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ht="15.75" customHeight="1">
      <c r="A124" s="5"/>
      <c r="B124" s="5"/>
      <c r="C124" s="271"/>
      <c r="D124" s="271"/>
      <c r="E124" s="271"/>
      <c r="F124" s="271"/>
      <c r="G124" s="271"/>
      <c r="H124" s="271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ht="15.75" customHeight="1">
      <c r="A125" s="5"/>
      <c r="B125" s="5"/>
      <c r="C125" s="271"/>
      <c r="D125" s="271"/>
      <c r="E125" s="271"/>
      <c r="F125" s="271"/>
      <c r="G125" s="271"/>
      <c r="H125" s="271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ht="15.75" customHeight="1">
      <c r="A126" s="5"/>
      <c r="B126" s="5"/>
      <c r="C126" s="271"/>
      <c r="D126" s="271"/>
      <c r="E126" s="271"/>
      <c r="F126" s="271"/>
      <c r="G126" s="271"/>
      <c r="H126" s="271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ht="15.75" customHeight="1">
      <c r="A127" s="5"/>
      <c r="B127" s="5"/>
      <c r="C127" s="271"/>
      <c r="D127" s="271"/>
      <c r="E127" s="271"/>
      <c r="F127" s="271"/>
      <c r="G127" s="271"/>
      <c r="H127" s="271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ht="15.75" customHeight="1">
      <c r="A128" s="5"/>
      <c r="B128" s="5"/>
      <c r="C128" s="271"/>
      <c r="D128" s="271"/>
      <c r="E128" s="271"/>
      <c r="F128" s="271"/>
      <c r="G128" s="271"/>
      <c r="H128" s="271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ht="15.75" customHeight="1">
      <c r="A129" s="5"/>
      <c r="B129" s="5"/>
      <c r="C129" s="271"/>
      <c r="D129" s="271"/>
      <c r="E129" s="271"/>
      <c r="F129" s="271"/>
      <c r="G129" s="271"/>
      <c r="H129" s="271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ht="15.75" customHeight="1">
      <c r="A130" s="5"/>
      <c r="B130" s="5"/>
      <c r="C130" s="271"/>
      <c r="D130" s="271"/>
      <c r="E130" s="271"/>
      <c r="F130" s="271"/>
      <c r="G130" s="271"/>
      <c r="H130" s="271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ht="15.75" customHeight="1">
      <c r="A131" s="5"/>
      <c r="B131" s="5"/>
      <c r="C131" s="271"/>
      <c r="D131" s="271"/>
      <c r="E131" s="271"/>
      <c r="F131" s="271"/>
      <c r="G131" s="271"/>
      <c r="H131" s="271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ht="15.75" customHeight="1">
      <c r="A132" s="5"/>
      <c r="B132" s="5"/>
      <c r="C132" s="271"/>
      <c r="D132" s="271"/>
      <c r="E132" s="271"/>
      <c r="F132" s="271"/>
      <c r="G132" s="271"/>
      <c r="H132" s="271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ht="15.75" customHeight="1">
      <c r="A133" s="5"/>
      <c r="B133" s="5"/>
      <c r="C133" s="271"/>
      <c r="D133" s="271"/>
      <c r="E133" s="271"/>
      <c r="F133" s="271"/>
      <c r="G133" s="271"/>
      <c r="H133" s="271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ht="15.75" customHeight="1">
      <c r="A134" s="5"/>
      <c r="B134" s="5"/>
      <c r="C134" s="271"/>
      <c r="D134" s="271"/>
      <c r="E134" s="271"/>
      <c r="F134" s="271"/>
      <c r="G134" s="271"/>
      <c r="H134" s="271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ht="15.75" customHeight="1">
      <c r="A135" s="5"/>
      <c r="B135" s="5"/>
      <c r="C135" s="271"/>
      <c r="D135" s="271"/>
      <c r="E135" s="271"/>
      <c r="F135" s="271"/>
      <c r="G135" s="271"/>
      <c r="H135" s="271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ht="15.75" customHeight="1">
      <c r="A136" s="5"/>
      <c r="B136" s="5"/>
      <c r="C136" s="271"/>
      <c r="D136" s="271"/>
      <c r="E136" s="271"/>
      <c r="F136" s="271"/>
      <c r="G136" s="271"/>
      <c r="H136" s="271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ht="15.75" customHeight="1">
      <c r="A137" s="5"/>
      <c r="B137" s="5"/>
      <c r="C137" s="271"/>
      <c r="D137" s="271"/>
      <c r="E137" s="271"/>
      <c r="F137" s="271"/>
      <c r="G137" s="271"/>
      <c r="H137" s="271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ht="15.75" customHeight="1">
      <c r="A138" s="5"/>
      <c r="B138" s="5"/>
      <c r="C138" s="271"/>
      <c r="D138" s="271"/>
      <c r="E138" s="271"/>
      <c r="F138" s="271"/>
      <c r="G138" s="271"/>
      <c r="H138" s="271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ht="15.75" customHeight="1">
      <c r="A139" s="5"/>
      <c r="B139" s="5"/>
      <c r="C139" s="271"/>
      <c r="D139" s="271"/>
      <c r="E139" s="271"/>
      <c r="F139" s="271"/>
      <c r="G139" s="271"/>
      <c r="H139" s="271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ht="15.75" customHeight="1">
      <c r="A140" s="5"/>
      <c r="B140" s="5"/>
      <c r="C140" s="271"/>
      <c r="D140" s="271"/>
      <c r="E140" s="271"/>
      <c r="F140" s="271"/>
      <c r="G140" s="271"/>
      <c r="H140" s="271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ht="15.75" customHeight="1">
      <c r="A141" s="5"/>
      <c r="B141" s="5"/>
      <c r="C141" s="271"/>
      <c r="D141" s="271"/>
      <c r="E141" s="271"/>
      <c r="F141" s="271"/>
      <c r="G141" s="271"/>
      <c r="H141" s="271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ht="15.75" customHeight="1">
      <c r="A142" s="5"/>
      <c r="B142" s="5"/>
      <c r="C142" s="271"/>
      <c r="D142" s="271"/>
      <c r="E142" s="271"/>
      <c r="F142" s="271"/>
      <c r="G142" s="271"/>
      <c r="H142" s="271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ht="15.75" customHeight="1">
      <c r="A143" s="5"/>
      <c r="B143" s="5"/>
      <c r="C143" s="271"/>
      <c r="D143" s="271"/>
      <c r="E143" s="271"/>
      <c r="F143" s="271"/>
      <c r="G143" s="271"/>
      <c r="H143" s="271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ht="15.75" customHeight="1">
      <c r="A144" s="5"/>
      <c r="B144" s="5"/>
      <c r="C144" s="271"/>
      <c r="D144" s="271"/>
      <c r="E144" s="271"/>
      <c r="F144" s="271"/>
      <c r="G144" s="271"/>
      <c r="H144" s="271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ht="15.75" customHeight="1">
      <c r="A145" s="5"/>
      <c r="B145" s="5"/>
      <c r="C145" s="271"/>
      <c r="D145" s="271"/>
      <c r="E145" s="271"/>
      <c r="F145" s="271"/>
      <c r="G145" s="271"/>
      <c r="H145" s="271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ht="15.75" customHeight="1">
      <c r="A146" s="5"/>
      <c r="B146" s="5"/>
      <c r="C146" s="271"/>
      <c r="D146" s="271"/>
      <c r="E146" s="271"/>
      <c r="F146" s="271"/>
      <c r="G146" s="271"/>
      <c r="H146" s="271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ht="15.75" customHeight="1">
      <c r="A147" s="5"/>
      <c r="B147" s="5"/>
      <c r="C147" s="271"/>
      <c r="D147" s="271"/>
      <c r="E147" s="271"/>
      <c r="F147" s="271"/>
      <c r="G147" s="271"/>
      <c r="H147" s="271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ht="15.75" customHeight="1">
      <c r="A148" s="5"/>
      <c r="B148" s="5"/>
      <c r="C148" s="271"/>
      <c r="D148" s="271"/>
      <c r="E148" s="271"/>
      <c r="F148" s="271"/>
      <c r="G148" s="271"/>
      <c r="H148" s="271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ht="15.75" customHeight="1">
      <c r="A149" s="5"/>
      <c r="B149" s="5"/>
      <c r="C149" s="271"/>
      <c r="D149" s="271"/>
      <c r="E149" s="271"/>
      <c r="F149" s="271"/>
      <c r="G149" s="271"/>
      <c r="H149" s="271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ht="15.75" customHeight="1">
      <c r="A150" s="5"/>
      <c r="B150" s="5"/>
      <c r="C150" s="271"/>
      <c r="D150" s="271"/>
      <c r="E150" s="271"/>
      <c r="F150" s="271"/>
      <c r="G150" s="271"/>
      <c r="H150" s="271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ht="15.75" customHeight="1">
      <c r="A151" s="5"/>
      <c r="B151" s="5"/>
      <c r="C151" s="271"/>
      <c r="D151" s="271"/>
      <c r="E151" s="271"/>
      <c r="F151" s="271"/>
      <c r="G151" s="271"/>
      <c r="H151" s="271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ht="15.75" customHeight="1">
      <c r="A152" s="5"/>
      <c r="B152" s="5"/>
      <c r="C152" s="271"/>
      <c r="D152" s="271"/>
      <c r="E152" s="271"/>
      <c r="F152" s="271"/>
      <c r="G152" s="271"/>
      <c r="H152" s="271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ht="15.75" customHeight="1">
      <c r="A153" s="5"/>
      <c r="B153" s="5"/>
      <c r="C153" s="271"/>
      <c r="D153" s="271"/>
      <c r="E153" s="271"/>
      <c r="F153" s="271"/>
      <c r="G153" s="271"/>
      <c r="H153" s="271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ht="15.75" customHeight="1">
      <c r="A154" s="5"/>
      <c r="B154" s="5"/>
      <c r="C154" s="271"/>
      <c r="D154" s="271"/>
      <c r="E154" s="271"/>
      <c r="F154" s="271"/>
      <c r="G154" s="271"/>
      <c r="H154" s="271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ht="15.75" customHeight="1">
      <c r="A155" s="5"/>
      <c r="B155" s="5"/>
      <c r="C155" s="271"/>
      <c r="D155" s="271"/>
      <c r="E155" s="271"/>
      <c r="F155" s="271"/>
      <c r="G155" s="271"/>
      <c r="H155" s="271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ht="15.75" customHeight="1">
      <c r="A156" s="5"/>
      <c r="B156" s="5"/>
      <c r="C156" s="271"/>
      <c r="D156" s="271"/>
      <c r="E156" s="271"/>
      <c r="F156" s="271"/>
      <c r="G156" s="271"/>
      <c r="H156" s="271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ht="15.75" customHeight="1">
      <c r="A157" s="5"/>
      <c r="B157" s="5"/>
      <c r="C157" s="271"/>
      <c r="D157" s="271"/>
      <c r="E157" s="271"/>
      <c r="F157" s="271"/>
      <c r="G157" s="271"/>
      <c r="H157" s="271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ht="15.75" customHeight="1">
      <c r="A158" s="5"/>
      <c r="B158" s="5"/>
      <c r="C158" s="271"/>
      <c r="D158" s="271"/>
      <c r="E158" s="271"/>
      <c r="F158" s="271"/>
      <c r="G158" s="271"/>
      <c r="H158" s="271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ht="15.75" customHeight="1">
      <c r="A159" s="5"/>
      <c r="B159" s="5"/>
      <c r="C159" s="271"/>
      <c r="D159" s="271"/>
      <c r="E159" s="271"/>
      <c r="F159" s="271"/>
      <c r="G159" s="271"/>
      <c r="H159" s="271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ht="15.75" customHeight="1">
      <c r="A160" s="5"/>
      <c r="B160" s="5"/>
      <c r="C160" s="271"/>
      <c r="D160" s="271"/>
      <c r="E160" s="271"/>
      <c r="F160" s="271"/>
      <c r="G160" s="271"/>
      <c r="H160" s="271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ht="15.75" customHeight="1">
      <c r="A161" s="5"/>
      <c r="B161" s="5"/>
      <c r="C161" s="271"/>
      <c r="D161" s="271"/>
      <c r="E161" s="271"/>
      <c r="F161" s="271"/>
      <c r="G161" s="271"/>
      <c r="H161" s="271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ht="15.75" customHeight="1">
      <c r="A162" s="5"/>
      <c r="B162" s="5"/>
      <c r="C162" s="271"/>
      <c r="D162" s="271"/>
      <c r="E162" s="271"/>
      <c r="F162" s="271"/>
      <c r="G162" s="271"/>
      <c r="H162" s="271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ht="15.75" customHeight="1">
      <c r="A163" s="5"/>
      <c r="B163" s="5"/>
      <c r="C163" s="271"/>
      <c r="D163" s="271"/>
      <c r="E163" s="271"/>
      <c r="F163" s="271"/>
      <c r="G163" s="271"/>
      <c r="H163" s="271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ht="15.75" customHeight="1">
      <c r="A164" s="5"/>
      <c r="B164" s="5"/>
      <c r="C164" s="271"/>
      <c r="D164" s="271"/>
      <c r="E164" s="271"/>
      <c r="F164" s="271"/>
      <c r="G164" s="271"/>
      <c r="H164" s="271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ht="15.75" customHeight="1">
      <c r="A165" s="5"/>
      <c r="B165" s="5"/>
      <c r="C165" s="271"/>
      <c r="D165" s="271"/>
      <c r="E165" s="271"/>
      <c r="F165" s="271"/>
      <c r="G165" s="271"/>
      <c r="H165" s="271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ht="15.75" customHeight="1">
      <c r="A166" s="5"/>
      <c r="B166" s="5"/>
      <c r="C166" s="271"/>
      <c r="D166" s="271"/>
      <c r="E166" s="271"/>
      <c r="F166" s="271"/>
      <c r="G166" s="271"/>
      <c r="H166" s="271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ht="15.75" customHeight="1">
      <c r="A167" s="5"/>
      <c r="B167" s="5"/>
      <c r="C167" s="271"/>
      <c r="D167" s="271"/>
      <c r="E167" s="271"/>
      <c r="F167" s="271"/>
      <c r="G167" s="271"/>
      <c r="H167" s="271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ht="15.75" customHeight="1">
      <c r="A168" s="5"/>
      <c r="B168" s="5"/>
      <c r="C168" s="271"/>
      <c r="D168" s="271"/>
      <c r="E168" s="271"/>
      <c r="F168" s="271"/>
      <c r="G168" s="271"/>
      <c r="H168" s="271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ht="15.75" customHeight="1">
      <c r="A169" s="5"/>
      <c r="B169" s="5"/>
      <c r="C169" s="271"/>
      <c r="D169" s="271"/>
      <c r="E169" s="271"/>
      <c r="F169" s="271"/>
      <c r="G169" s="271"/>
      <c r="H169" s="271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ht="15.75" customHeight="1">
      <c r="A170" s="5"/>
      <c r="B170" s="5"/>
      <c r="C170" s="271"/>
      <c r="D170" s="271"/>
      <c r="E170" s="271"/>
      <c r="F170" s="271"/>
      <c r="G170" s="271"/>
      <c r="H170" s="271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ht="15.75" customHeight="1">
      <c r="A171" s="5"/>
      <c r="B171" s="5"/>
      <c r="C171" s="271"/>
      <c r="D171" s="271"/>
      <c r="E171" s="271"/>
      <c r="F171" s="271"/>
      <c r="G171" s="271"/>
      <c r="H171" s="271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ht="15.75" customHeight="1">
      <c r="A172" s="5"/>
      <c r="B172" s="5"/>
      <c r="C172" s="271"/>
      <c r="D172" s="271"/>
      <c r="E172" s="271"/>
      <c r="F172" s="271"/>
      <c r="G172" s="271"/>
      <c r="H172" s="271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ht="15.75" customHeight="1">
      <c r="A173" s="5"/>
      <c r="B173" s="5"/>
      <c r="C173" s="271"/>
      <c r="D173" s="271"/>
      <c r="E173" s="271"/>
      <c r="F173" s="271"/>
      <c r="G173" s="271"/>
      <c r="H173" s="271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ht="15.75" customHeight="1">
      <c r="A174" s="5"/>
      <c r="B174" s="5"/>
      <c r="C174" s="271"/>
      <c r="D174" s="271"/>
      <c r="E174" s="271"/>
      <c r="F174" s="271"/>
      <c r="G174" s="271"/>
      <c r="H174" s="271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ht="15.75" customHeight="1">
      <c r="A175" s="5"/>
      <c r="B175" s="5"/>
      <c r="C175" s="271"/>
      <c r="D175" s="271"/>
      <c r="E175" s="271"/>
      <c r="F175" s="271"/>
      <c r="G175" s="271"/>
      <c r="H175" s="271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ht="15.75" customHeight="1">
      <c r="A176" s="5"/>
      <c r="B176" s="5"/>
      <c r="C176" s="271"/>
      <c r="D176" s="271"/>
      <c r="E176" s="271"/>
      <c r="F176" s="271"/>
      <c r="G176" s="271"/>
      <c r="H176" s="271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ht="15.75" customHeight="1">
      <c r="A177" s="5"/>
      <c r="B177" s="5"/>
      <c r="C177" s="271"/>
      <c r="D177" s="271"/>
      <c r="E177" s="271"/>
      <c r="F177" s="271"/>
      <c r="G177" s="271"/>
      <c r="H177" s="271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ht="15.75" customHeight="1">
      <c r="A178" s="5"/>
      <c r="B178" s="5"/>
      <c r="C178" s="271"/>
      <c r="D178" s="271"/>
      <c r="E178" s="271"/>
      <c r="F178" s="271"/>
      <c r="G178" s="271"/>
      <c r="H178" s="271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ht="15.75" customHeight="1">
      <c r="A179" s="5"/>
      <c r="B179" s="5"/>
      <c r="C179" s="271"/>
      <c r="D179" s="271"/>
      <c r="E179" s="271"/>
      <c r="F179" s="271"/>
      <c r="G179" s="271"/>
      <c r="H179" s="271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ht="15.75" customHeight="1">
      <c r="A180" s="5"/>
      <c r="B180" s="5"/>
      <c r="C180" s="271"/>
      <c r="D180" s="271"/>
      <c r="E180" s="271"/>
      <c r="F180" s="271"/>
      <c r="G180" s="271"/>
      <c r="H180" s="271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ht="15.75" customHeight="1">
      <c r="A181" s="5"/>
      <c r="B181" s="5"/>
      <c r="C181" s="271"/>
      <c r="D181" s="271"/>
      <c r="E181" s="271"/>
      <c r="F181" s="271"/>
      <c r="G181" s="271"/>
      <c r="H181" s="271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ht="15.75" customHeight="1">
      <c r="A182" s="5"/>
      <c r="B182" s="5"/>
      <c r="C182" s="271"/>
      <c r="D182" s="271"/>
      <c r="E182" s="271"/>
      <c r="F182" s="271"/>
      <c r="G182" s="271"/>
      <c r="H182" s="271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ht="15.75" customHeight="1">
      <c r="A183" s="5"/>
      <c r="B183" s="5"/>
      <c r="C183" s="271"/>
      <c r="D183" s="271"/>
      <c r="E183" s="271"/>
      <c r="F183" s="271"/>
      <c r="G183" s="271"/>
      <c r="H183" s="271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ht="15.75" customHeight="1">
      <c r="A184" s="5"/>
      <c r="B184" s="5"/>
      <c r="C184" s="271"/>
      <c r="D184" s="271"/>
      <c r="E184" s="271"/>
      <c r="F184" s="271"/>
      <c r="G184" s="271"/>
      <c r="H184" s="271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ht="15.75" customHeight="1">
      <c r="A185" s="5"/>
      <c r="B185" s="5"/>
      <c r="C185" s="271"/>
      <c r="D185" s="271"/>
      <c r="E185" s="271"/>
      <c r="F185" s="271"/>
      <c r="G185" s="271"/>
      <c r="H185" s="271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ht="15.75" customHeight="1">
      <c r="A186" s="5"/>
      <c r="B186" s="5"/>
      <c r="C186" s="271"/>
      <c r="D186" s="271"/>
      <c r="E186" s="271"/>
      <c r="F186" s="271"/>
      <c r="G186" s="271"/>
      <c r="H186" s="271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ht="15.75" customHeight="1">
      <c r="A187" s="5"/>
      <c r="B187" s="5"/>
      <c r="C187" s="271"/>
      <c r="D187" s="271"/>
      <c r="E187" s="271"/>
      <c r="F187" s="271"/>
      <c r="G187" s="271"/>
      <c r="H187" s="271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ht="15.75" customHeight="1">
      <c r="A188" s="5"/>
      <c r="B188" s="5"/>
      <c r="C188" s="271"/>
      <c r="D188" s="271"/>
      <c r="E188" s="271"/>
      <c r="F188" s="271"/>
      <c r="G188" s="271"/>
      <c r="H188" s="271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ht="15.75" customHeight="1">
      <c r="A189" s="5"/>
      <c r="B189" s="5"/>
      <c r="C189" s="271"/>
      <c r="D189" s="271"/>
      <c r="E189" s="271"/>
      <c r="F189" s="271"/>
      <c r="G189" s="271"/>
      <c r="H189" s="271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ht="15.75" customHeight="1">
      <c r="A190" s="5"/>
      <c r="B190" s="5"/>
      <c r="C190" s="271"/>
      <c r="D190" s="271"/>
      <c r="E190" s="271"/>
      <c r="F190" s="271"/>
      <c r="G190" s="271"/>
      <c r="H190" s="271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ht="15.75" customHeight="1">
      <c r="A191" s="5"/>
      <c r="B191" s="5"/>
      <c r="C191" s="271"/>
      <c r="D191" s="271"/>
      <c r="E191" s="271"/>
      <c r="F191" s="271"/>
      <c r="G191" s="271"/>
      <c r="H191" s="271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ht="15.75" customHeight="1">
      <c r="A192" s="5"/>
      <c r="B192" s="5"/>
      <c r="C192" s="271"/>
      <c r="D192" s="271"/>
      <c r="E192" s="271"/>
      <c r="F192" s="271"/>
      <c r="G192" s="271"/>
      <c r="H192" s="271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ht="15.75" customHeight="1">
      <c r="A193" s="5"/>
      <c r="B193" s="5"/>
      <c r="C193" s="271"/>
      <c r="D193" s="271"/>
      <c r="E193" s="271"/>
      <c r="F193" s="271"/>
      <c r="G193" s="271"/>
      <c r="H193" s="271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ht="15.75" customHeight="1">
      <c r="A194" s="5"/>
      <c r="B194" s="5"/>
      <c r="C194" s="271"/>
      <c r="D194" s="271"/>
      <c r="E194" s="271"/>
      <c r="F194" s="271"/>
      <c r="G194" s="271"/>
      <c r="H194" s="271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ht="15.75" customHeight="1">
      <c r="A195" s="5"/>
      <c r="B195" s="5"/>
      <c r="C195" s="271"/>
      <c r="D195" s="271"/>
      <c r="E195" s="271"/>
      <c r="F195" s="271"/>
      <c r="G195" s="271"/>
      <c r="H195" s="271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ht="15.75" customHeight="1">
      <c r="A196" s="5"/>
      <c r="B196" s="5"/>
      <c r="C196" s="271"/>
      <c r="D196" s="271"/>
      <c r="E196" s="271"/>
      <c r="F196" s="271"/>
      <c r="G196" s="271"/>
      <c r="H196" s="271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ht="15.75" customHeight="1">
      <c r="A197" s="5"/>
      <c r="B197" s="5"/>
      <c r="C197" s="271"/>
      <c r="D197" s="271"/>
      <c r="E197" s="271"/>
      <c r="F197" s="271"/>
      <c r="G197" s="271"/>
      <c r="H197" s="271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ht="15.75" customHeight="1">
      <c r="A198" s="5"/>
      <c r="B198" s="5"/>
      <c r="C198" s="271"/>
      <c r="D198" s="271"/>
      <c r="E198" s="271"/>
      <c r="F198" s="271"/>
      <c r="G198" s="271"/>
      <c r="H198" s="271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ht="15.75" customHeight="1">
      <c r="A199" s="5"/>
      <c r="B199" s="5"/>
      <c r="C199" s="271"/>
      <c r="D199" s="271"/>
      <c r="E199" s="271"/>
      <c r="F199" s="271"/>
      <c r="G199" s="271"/>
      <c r="H199" s="271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ht="15.75" customHeight="1">
      <c r="A200" s="5"/>
      <c r="B200" s="5"/>
      <c r="C200" s="271"/>
      <c r="D200" s="271"/>
      <c r="E200" s="271"/>
      <c r="F200" s="271"/>
      <c r="G200" s="271"/>
      <c r="H200" s="271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ht="15.75" customHeight="1">
      <c r="A201" s="5"/>
      <c r="B201" s="5"/>
      <c r="C201" s="271"/>
      <c r="D201" s="271"/>
      <c r="E201" s="271"/>
      <c r="F201" s="271"/>
      <c r="G201" s="271"/>
      <c r="H201" s="271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ht="15.75" customHeight="1">
      <c r="A202" s="5"/>
      <c r="B202" s="5"/>
      <c r="C202" s="271"/>
      <c r="D202" s="271"/>
      <c r="E202" s="271"/>
      <c r="F202" s="271"/>
      <c r="G202" s="271"/>
      <c r="H202" s="271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ht="15.75" customHeight="1">
      <c r="A203" s="5"/>
      <c r="B203" s="5"/>
      <c r="C203" s="271"/>
      <c r="D203" s="271"/>
      <c r="E203" s="271"/>
      <c r="F203" s="271"/>
      <c r="G203" s="271"/>
      <c r="H203" s="271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ht="15.75" customHeight="1">
      <c r="A204" s="5"/>
      <c r="B204" s="5"/>
      <c r="C204" s="271"/>
      <c r="D204" s="271"/>
      <c r="E204" s="271"/>
      <c r="F204" s="271"/>
      <c r="G204" s="271"/>
      <c r="H204" s="271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ht="15.75" customHeight="1">
      <c r="A205" s="5"/>
      <c r="B205" s="5"/>
      <c r="C205" s="271"/>
      <c r="D205" s="271"/>
      <c r="E205" s="271"/>
      <c r="F205" s="271"/>
      <c r="G205" s="271"/>
      <c r="H205" s="271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ht="15.75" customHeight="1">
      <c r="A206" s="5"/>
      <c r="B206" s="5"/>
      <c r="C206" s="271"/>
      <c r="D206" s="271"/>
      <c r="E206" s="271"/>
      <c r="F206" s="271"/>
      <c r="G206" s="271"/>
      <c r="H206" s="271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ht="15.75" customHeight="1">
      <c r="A207" s="5"/>
      <c r="B207" s="5"/>
      <c r="C207" s="271"/>
      <c r="D207" s="271"/>
      <c r="E207" s="271"/>
      <c r="F207" s="271"/>
      <c r="G207" s="271"/>
      <c r="H207" s="271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ht="15.75" customHeight="1">
      <c r="A208" s="5"/>
      <c r="B208" s="5"/>
      <c r="C208" s="271"/>
      <c r="D208" s="271"/>
      <c r="E208" s="271"/>
      <c r="F208" s="271"/>
      <c r="G208" s="271"/>
      <c r="H208" s="271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ht="15.75" customHeight="1">
      <c r="A209" s="5"/>
      <c r="B209" s="5"/>
      <c r="C209" s="271"/>
      <c r="D209" s="271"/>
      <c r="E209" s="271"/>
      <c r="F209" s="271"/>
      <c r="G209" s="271"/>
      <c r="H209" s="271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ht="15.75" customHeight="1">
      <c r="A210" s="5"/>
      <c r="B210" s="5"/>
      <c r="C210" s="271"/>
      <c r="D210" s="271"/>
      <c r="E210" s="271"/>
      <c r="F210" s="271"/>
      <c r="G210" s="271"/>
      <c r="H210" s="271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ht="15.75" customHeight="1">
      <c r="A211" s="5"/>
      <c r="B211" s="5"/>
      <c r="C211" s="271"/>
      <c r="D211" s="271"/>
      <c r="E211" s="271"/>
      <c r="F211" s="271"/>
      <c r="G211" s="271"/>
      <c r="H211" s="271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ht="15.75" customHeight="1">
      <c r="A212" s="5"/>
      <c r="B212" s="5"/>
      <c r="C212" s="271"/>
      <c r="D212" s="271"/>
      <c r="E212" s="271"/>
      <c r="F212" s="271"/>
      <c r="G212" s="271"/>
      <c r="H212" s="271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ht="15.75" customHeight="1">
      <c r="A213" s="5"/>
      <c r="B213" s="5"/>
      <c r="C213" s="271"/>
      <c r="D213" s="271"/>
      <c r="E213" s="271"/>
      <c r="F213" s="271"/>
      <c r="G213" s="271"/>
      <c r="H213" s="271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ht="15.75" customHeight="1">
      <c r="A214" s="5"/>
      <c r="B214" s="5"/>
      <c r="C214" s="271"/>
      <c r="D214" s="271"/>
      <c r="E214" s="271"/>
      <c r="F214" s="271"/>
      <c r="G214" s="271"/>
      <c r="H214" s="271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ht="15.75" customHeight="1">
      <c r="A215" s="5"/>
      <c r="B215" s="5"/>
      <c r="C215" s="271"/>
      <c r="D215" s="271"/>
      <c r="E215" s="271"/>
      <c r="F215" s="271"/>
      <c r="G215" s="271"/>
      <c r="H215" s="271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ht="15.75" customHeight="1">
      <c r="A216" s="5"/>
      <c r="B216" s="5"/>
      <c r="C216" s="271"/>
      <c r="D216" s="271"/>
      <c r="E216" s="271"/>
      <c r="F216" s="271"/>
      <c r="G216" s="271"/>
      <c r="H216" s="271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ht="15.75" customHeight="1">
      <c r="A217" s="5"/>
      <c r="B217" s="5"/>
      <c r="C217" s="271"/>
      <c r="D217" s="271"/>
      <c r="E217" s="271"/>
      <c r="F217" s="271"/>
      <c r="G217" s="271"/>
      <c r="H217" s="271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ht="15.75" customHeight="1">
      <c r="A218" s="5"/>
      <c r="B218" s="5"/>
      <c r="C218" s="271"/>
      <c r="D218" s="271"/>
      <c r="E218" s="271"/>
      <c r="F218" s="271"/>
      <c r="G218" s="271"/>
      <c r="H218" s="271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ht="15.75" customHeight="1">
      <c r="A219" s="5"/>
      <c r="B219" s="5"/>
      <c r="C219" s="271"/>
      <c r="D219" s="271"/>
      <c r="E219" s="271"/>
      <c r="F219" s="271"/>
      <c r="G219" s="271"/>
      <c r="H219" s="271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ht="15.75" customHeight="1">
      <c r="A220" s="5"/>
      <c r="B220" s="5"/>
      <c r="C220" s="271"/>
      <c r="D220" s="271"/>
      <c r="E220" s="271"/>
      <c r="F220" s="271"/>
      <c r="G220" s="271"/>
      <c r="H220" s="271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ht="15.75" customHeight="1">
      <c r="A221" s="5"/>
      <c r="B221" s="5"/>
      <c r="C221" s="271"/>
      <c r="D221" s="271"/>
      <c r="E221" s="271"/>
      <c r="F221" s="271"/>
      <c r="G221" s="271"/>
      <c r="H221" s="271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ht="15.75" customHeight="1">
      <c r="A222" s="5"/>
      <c r="B222" s="5"/>
      <c r="C222" s="271"/>
      <c r="D222" s="271"/>
      <c r="E222" s="271"/>
      <c r="F222" s="271"/>
      <c r="G222" s="271"/>
      <c r="H222" s="271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ht="15.75" customHeight="1">
      <c r="A223" s="5"/>
      <c r="B223" s="5"/>
      <c r="C223" s="271"/>
      <c r="D223" s="271"/>
      <c r="E223" s="271"/>
      <c r="F223" s="271"/>
      <c r="G223" s="271"/>
      <c r="H223" s="271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ht="15.75" customHeight="1">
      <c r="A224" s="5"/>
      <c r="B224" s="5"/>
      <c r="C224" s="271"/>
      <c r="D224" s="271"/>
      <c r="E224" s="271"/>
      <c r="F224" s="271"/>
      <c r="G224" s="271"/>
      <c r="H224" s="271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ht="15.75" customHeight="1">
      <c r="A225" s="5"/>
      <c r="B225" s="5"/>
      <c r="C225" s="271"/>
      <c r="D225" s="271"/>
      <c r="E225" s="271"/>
      <c r="F225" s="271"/>
      <c r="G225" s="271"/>
      <c r="H225" s="271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ht="15.75" customHeight="1">
      <c r="A226" s="5"/>
      <c r="B226" s="5"/>
      <c r="C226" s="271"/>
      <c r="D226" s="271"/>
      <c r="E226" s="271"/>
      <c r="F226" s="271"/>
      <c r="G226" s="271"/>
      <c r="H226" s="271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ht="15.75" customHeight="1">
      <c r="A227" s="5"/>
      <c r="B227" s="5"/>
      <c r="C227" s="271"/>
      <c r="D227" s="271"/>
      <c r="E227" s="271"/>
      <c r="F227" s="271"/>
      <c r="G227" s="271"/>
      <c r="H227" s="271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ht="15.75" customHeight="1">
      <c r="A228" s="5"/>
      <c r="B228" s="5"/>
      <c r="C228" s="271"/>
      <c r="D228" s="271"/>
      <c r="E228" s="271"/>
      <c r="F228" s="271"/>
      <c r="G228" s="271"/>
      <c r="H228" s="271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ht="15.75" customHeight="1">
      <c r="A229" s="5"/>
      <c r="B229" s="5"/>
      <c r="C229" s="271"/>
      <c r="D229" s="271"/>
      <c r="E229" s="271"/>
      <c r="F229" s="271"/>
      <c r="G229" s="271"/>
      <c r="H229" s="271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ht="15.75" customHeight="1">
      <c r="A230" s="5"/>
      <c r="B230" s="5"/>
      <c r="C230" s="271"/>
      <c r="D230" s="271"/>
      <c r="E230" s="271"/>
      <c r="F230" s="271"/>
      <c r="G230" s="271"/>
      <c r="H230" s="271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ht="15.75" customHeight="1">
      <c r="A231" s="5"/>
      <c r="B231" s="5"/>
      <c r="C231" s="271"/>
      <c r="D231" s="271"/>
      <c r="E231" s="271"/>
      <c r="F231" s="271"/>
      <c r="G231" s="271"/>
      <c r="H231" s="271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ht="15.75" customHeight="1">
      <c r="A232" s="5"/>
      <c r="B232" s="5"/>
      <c r="C232" s="271"/>
      <c r="D232" s="271"/>
      <c r="E232" s="271"/>
      <c r="F232" s="271"/>
      <c r="G232" s="271"/>
      <c r="H232" s="271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ht="15.75" customHeight="1">
      <c r="A233" s="5"/>
      <c r="B233" s="5"/>
      <c r="C233" s="271"/>
      <c r="D233" s="271"/>
      <c r="E233" s="271"/>
      <c r="F233" s="271"/>
      <c r="G233" s="271"/>
      <c r="H233" s="271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ht="15.75" customHeight="1">
      <c r="A234" s="5"/>
      <c r="B234" s="5"/>
      <c r="C234" s="271"/>
      <c r="D234" s="271"/>
      <c r="E234" s="271"/>
      <c r="F234" s="271"/>
      <c r="G234" s="271"/>
      <c r="H234" s="271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ht="15.75" customHeight="1">
      <c r="A235" s="5"/>
      <c r="B235" s="5"/>
      <c r="C235" s="271"/>
      <c r="D235" s="271"/>
      <c r="E235" s="271"/>
      <c r="F235" s="271"/>
      <c r="G235" s="271"/>
      <c r="H235" s="271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ht="15.75" customHeight="1">
      <c r="A236" s="5"/>
      <c r="B236" s="5"/>
      <c r="C236" s="271"/>
      <c r="D236" s="271"/>
      <c r="E236" s="271"/>
      <c r="F236" s="271"/>
      <c r="G236" s="271"/>
      <c r="H236" s="271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ht="15.75" customHeight="1">
      <c r="A237" s="5"/>
      <c r="B237" s="5"/>
      <c r="C237" s="271"/>
      <c r="D237" s="271"/>
      <c r="E237" s="271"/>
      <c r="F237" s="271"/>
      <c r="G237" s="271"/>
      <c r="H237" s="271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ht="15.75" customHeight="1">
      <c r="A238" s="5"/>
      <c r="B238" s="5"/>
      <c r="C238" s="271"/>
      <c r="D238" s="271"/>
      <c r="E238" s="271"/>
      <c r="F238" s="271"/>
      <c r="G238" s="271"/>
      <c r="H238" s="271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ht="15.75" customHeight="1">
      <c r="A239" s="5"/>
      <c r="B239" s="5"/>
      <c r="C239" s="271"/>
      <c r="D239" s="271"/>
      <c r="E239" s="271"/>
      <c r="F239" s="271"/>
      <c r="G239" s="271"/>
      <c r="H239" s="271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ht="15.75" customHeight="1">
      <c r="A240" s="5"/>
      <c r="B240" s="5"/>
      <c r="C240" s="271"/>
      <c r="D240" s="271"/>
      <c r="E240" s="271"/>
      <c r="F240" s="271"/>
      <c r="G240" s="271"/>
      <c r="H240" s="271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ht="15.75" customHeight="1">
      <c r="A241" s="5"/>
      <c r="B241" s="5"/>
      <c r="C241" s="271"/>
      <c r="D241" s="271"/>
      <c r="E241" s="271"/>
      <c r="F241" s="271"/>
      <c r="G241" s="271"/>
      <c r="H241" s="271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ht="15.75" customHeight="1">
      <c r="A242" s="5"/>
      <c r="B242" s="5"/>
      <c r="C242" s="271"/>
      <c r="D242" s="271"/>
      <c r="E242" s="271"/>
      <c r="F242" s="271"/>
      <c r="G242" s="271"/>
      <c r="H242" s="271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ht="15.75" customHeight="1">
      <c r="A243" s="5"/>
      <c r="B243" s="5"/>
      <c r="C243" s="271"/>
      <c r="D243" s="271"/>
      <c r="E243" s="271"/>
      <c r="F243" s="271"/>
      <c r="G243" s="271"/>
      <c r="H243" s="271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ht="15.75" customHeight="1">
      <c r="A244" s="5"/>
      <c r="B244" s="5"/>
      <c r="C244" s="271"/>
      <c r="D244" s="271"/>
      <c r="E244" s="271"/>
      <c r="F244" s="271"/>
      <c r="G244" s="271"/>
      <c r="H244" s="271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ht="15.75" customHeight="1">
      <c r="A245" s="5"/>
      <c r="B245" s="5"/>
      <c r="C245" s="271"/>
      <c r="D245" s="271"/>
      <c r="E245" s="271"/>
      <c r="F245" s="271"/>
      <c r="G245" s="271"/>
      <c r="H245" s="271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ht="15.75" customHeight="1">
      <c r="A246" s="5"/>
      <c r="B246" s="5"/>
      <c r="C246" s="271"/>
      <c r="D246" s="271"/>
      <c r="E246" s="271"/>
      <c r="F246" s="271"/>
      <c r="G246" s="271"/>
      <c r="H246" s="271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ht="15.75" customHeight="1">
      <c r="A247" s="5"/>
      <c r="B247" s="5"/>
      <c r="C247" s="271"/>
      <c r="D247" s="271"/>
      <c r="E247" s="271"/>
      <c r="F247" s="271"/>
      <c r="G247" s="271"/>
      <c r="H247" s="271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ht="15.75" customHeight="1">
      <c r="A248" s="5"/>
      <c r="B248" s="5"/>
      <c r="C248" s="271"/>
      <c r="D248" s="271"/>
      <c r="E248" s="271"/>
      <c r="F248" s="271"/>
      <c r="G248" s="271"/>
      <c r="H248" s="271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ht="15.75" customHeight="1">
      <c r="A249" s="5"/>
      <c r="B249" s="5"/>
      <c r="C249" s="271"/>
      <c r="D249" s="271"/>
      <c r="E249" s="271"/>
      <c r="F249" s="271"/>
      <c r="G249" s="271"/>
      <c r="H249" s="271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ht="15.75" customHeight="1">
      <c r="A250" s="5"/>
      <c r="B250" s="5"/>
      <c r="C250" s="271"/>
      <c r="D250" s="271"/>
      <c r="E250" s="271"/>
      <c r="F250" s="271"/>
      <c r="G250" s="271"/>
      <c r="H250" s="271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ht="15.75" customHeight="1">
      <c r="A251" s="5"/>
      <c r="B251" s="5"/>
      <c r="C251" s="271"/>
      <c r="D251" s="271"/>
      <c r="E251" s="271"/>
      <c r="F251" s="271"/>
      <c r="G251" s="271"/>
      <c r="H251" s="271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ht="15.75" customHeight="1">
      <c r="A252" s="5"/>
      <c r="B252" s="5"/>
      <c r="C252" s="271"/>
      <c r="D252" s="271"/>
      <c r="E252" s="271"/>
      <c r="F252" s="271"/>
      <c r="G252" s="271"/>
      <c r="H252" s="271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ht="15.75" customHeight="1">
      <c r="A253" s="5"/>
      <c r="B253" s="5"/>
      <c r="C253" s="271"/>
      <c r="D253" s="271"/>
      <c r="E253" s="271"/>
      <c r="F253" s="271"/>
      <c r="G253" s="271"/>
      <c r="H253" s="271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ht="15.75" customHeight="1">
      <c r="A254" s="5"/>
      <c r="B254" s="5"/>
      <c r="C254" s="271"/>
      <c r="D254" s="271"/>
      <c r="E254" s="271"/>
      <c r="F254" s="271"/>
      <c r="G254" s="271"/>
      <c r="H254" s="271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ht="15.75" customHeight="1">
      <c r="A255" s="5"/>
      <c r="B255" s="5"/>
      <c r="C255" s="271"/>
      <c r="D255" s="271"/>
      <c r="E255" s="271"/>
      <c r="F255" s="271"/>
      <c r="G255" s="271"/>
      <c r="H255" s="271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ht="15.75" customHeight="1">
      <c r="A256" s="5"/>
      <c r="B256" s="5"/>
      <c r="C256" s="271"/>
      <c r="D256" s="271"/>
      <c r="E256" s="271"/>
      <c r="F256" s="271"/>
      <c r="G256" s="271"/>
      <c r="H256" s="271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ht="15.75" customHeight="1">
      <c r="A257" s="5"/>
      <c r="B257" s="5"/>
      <c r="C257" s="271"/>
      <c r="D257" s="271"/>
      <c r="E257" s="271"/>
      <c r="F257" s="271"/>
      <c r="G257" s="271"/>
      <c r="H257" s="271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ht="15.75" customHeight="1">
      <c r="A258" s="5"/>
      <c r="B258" s="5"/>
      <c r="C258" s="271"/>
      <c r="D258" s="271"/>
      <c r="E258" s="271"/>
      <c r="F258" s="271"/>
      <c r="G258" s="271"/>
      <c r="H258" s="271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ht="15.75" customHeight="1">
      <c r="A259" s="5"/>
      <c r="B259" s="5"/>
      <c r="C259" s="271"/>
      <c r="D259" s="271"/>
      <c r="E259" s="271"/>
      <c r="F259" s="271"/>
      <c r="G259" s="271"/>
      <c r="H259" s="271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ht="15.75" customHeight="1">
      <c r="A260" s="5"/>
      <c r="B260" s="5"/>
      <c r="C260" s="271"/>
      <c r="D260" s="271"/>
      <c r="E260" s="271"/>
      <c r="F260" s="271"/>
      <c r="G260" s="271"/>
      <c r="H260" s="271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ht="15.75" customHeight="1">
      <c r="A261" s="5"/>
      <c r="B261" s="5"/>
      <c r="C261" s="271"/>
      <c r="D261" s="271"/>
      <c r="E261" s="271"/>
      <c r="F261" s="271"/>
      <c r="G261" s="271"/>
      <c r="H261" s="271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ht="15.75" customHeight="1">
      <c r="A262" s="5"/>
      <c r="B262" s="5"/>
      <c r="C262" s="271"/>
      <c r="D262" s="271"/>
      <c r="E262" s="271"/>
      <c r="F262" s="271"/>
      <c r="G262" s="271"/>
      <c r="H262" s="271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ht="15.75" customHeight="1">
      <c r="A263" s="5"/>
      <c r="B263" s="5"/>
      <c r="C263" s="271"/>
      <c r="D263" s="271"/>
      <c r="E263" s="271"/>
      <c r="F263" s="271"/>
      <c r="G263" s="271"/>
      <c r="H263" s="271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ht="15.75" customHeight="1">
      <c r="A264" s="5"/>
      <c r="B264" s="5"/>
      <c r="C264" s="271"/>
      <c r="D264" s="271"/>
      <c r="E264" s="271"/>
      <c r="F264" s="271"/>
      <c r="G264" s="271"/>
      <c r="H264" s="271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ht="15.75" customHeight="1">
      <c r="A265" s="5"/>
      <c r="B265" s="5"/>
      <c r="C265" s="271"/>
      <c r="D265" s="271"/>
      <c r="E265" s="271"/>
      <c r="F265" s="271"/>
      <c r="G265" s="271"/>
      <c r="H265" s="271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ht="15.75" customHeight="1">
      <c r="A266" s="5"/>
      <c r="B266" s="5"/>
      <c r="C266" s="271"/>
      <c r="D266" s="271"/>
      <c r="E266" s="271"/>
      <c r="F266" s="271"/>
      <c r="G266" s="271"/>
      <c r="H266" s="271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ht="15.75" customHeight="1">
      <c r="A267" s="5"/>
      <c r="B267" s="5"/>
      <c r="C267" s="271"/>
      <c r="D267" s="271"/>
      <c r="E267" s="271"/>
      <c r="F267" s="271"/>
      <c r="G267" s="271"/>
      <c r="H267" s="271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ht="15.75" customHeight="1">
      <c r="A268" s="5"/>
      <c r="B268" s="5"/>
      <c r="C268" s="271"/>
      <c r="D268" s="271"/>
      <c r="E268" s="271"/>
      <c r="F268" s="271"/>
      <c r="G268" s="271"/>
      <c r="H268" s="271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ht="15.75" customHeight="1">
      <c r="A269" s="5"/>
      <c r="B269" s="5"/>
      <c r="C269" s="271"/>
      <c r="D269" s="271"/>
      <c r="E269" s="271"/>
      <c r="F269" s="271"/>
      <c r="G269" s="271"/>
      <c r="H269" s="271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ht="15.75" customHeight="1">
      <c r="A270" s="5"/>
      <c r="B270" s="5"/>
      <c r="C270" s="271"/>
      <c r="D270" s="271"/>
      <c r="E270" s="271"/>
      <c r="F270" s="271"/>
      <c r="G270" s="271"/>
      <c r="H270" s="271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ht="15.75" customHeight="1">
      <c r="A271" s="5"/>
      <c r="B271" s="5"/>
      <c r="C271" s="271"/>
      <c r="D271" s="271"/>
      <c r="E271" s="271"/>
      <c r="F271" s="271"/>
      <c r="G271" s="271"/>
      <c r="H271" s="271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ht="15.75" customHeight="1">
      <c r="A272" s="5"/>
      <c r="B272" s="5"/>
      <c r="C272" s="271"/>
      <c r="D272" s="271"/>
      <c r="E272" s="271"/>
      <c r="F272" s="271"/>
      <c r="G272" s="271"/>
      <c r="H272" s="271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ht="15.75" customHeight="1">
      <c r="A273" s="5"/>
      <c r="B273" s="5"/>
      <c r="C273" s="271"/>
      <c r="D273" s="271"/>
      <c r="E273" s="271"/>
      <c r="F273" s="271"/>
      <c r="G273" s="271"/>
      <c r="H273" s="271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ht="15.75" customHeight="1">
      <c r="A274" s="5"/>
      <c r="B274" s="5"/>
      <c r="C274" s="271"/>
      <c r="D274" s="271"/>
      <c r="E274" s="271"/>
      <c r="F274" s="271"/>
      <c r="G274" s="271"/>
      <c r="H274" s="271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ht="15.75" customHeight="1">
      <c r="A275" s="5"/>
      <c r="B275" s="5"/>
      <c r="C275" s="271"/>
      <c r="D275" s="271"/>
      <c r="E275" s="271"/>
      <c r="F275" s="271"/>
      <c r="G275" s="271"/>
      <c r="H275" s="271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ht="15.75" customHeight="1">
      <c r="A276" s="5"/>
      <c r="B276" s="5"/>
      <c r="C276" s="271"/>
      <c r="D276" s="271"/>
      <c r="E276" s="271"/>
      <c r="F276" s="271"/>
      <c r="G276" s="271"/>
      <c r="H276" s="271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ht="15.75" customHeight="1">
      <c r="A277" s="5"/>
      <c r="B277" s="5"/>
      <c r="C277" s="271"/>
      <c r="D277" s="271"/>
      <c r="E277" s="271"/>
      <c r="F277" s="271"/>
      <c r="G277" s="271"/>
      <c r="H277" s="271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ht="15.75" customHeight="1">
      <c r="A278" s="5"/>
      <c r="B278" s="5"/>
      <c r="C278" s="271"/>
      <c r="D278" s="271"/>
      <c r="E278" s="271"/>
      <c r="F278" s="271"/>
      <c r="G278" s="271"/>
      <c r="H278" s="271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ht="15.75" customHeight="1">
      <c r="A279" s="5"/>
      <c r="B279" s="5"/>
      <c r="C279" s="271"/>
      <c r="D279" s="271"/>
      <c r="E279" s="271"/>
      <c r="F279" s="271"/>
      <c r="G279" s="271"/>
      <c r="H279" s="271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ht="15.75" customHeight="1">
      <c r="A280" s="5"/>
      <c r="B280" s="5"/>
      <c r="C280" s="271"/>
      <c r="D280" s="271"/>
      <c r="E280" s="271"/>
      <c r="F280" s="271"/>
      <c r="G280" s="271"/>
      <c r="H280" s="271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ht="15.75" customHeight="1">
      <c r="A281" s="5"/>
      <c r="B281" s="5"/>
      <c r="C281" s="271"/>
      <c r="D281" s="271"/>
      <c r="E281" s="271"/>
      <c r="F281" s="271"/>
      <c r="G281" s="271"/>
      <c r="H281" s="271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ht="15.75" customHeight="1">
      <c r="A282" s="5"/>
      <c r="B282" s="5"/>
      <c r="C282" s="271"/>
      <c r="D282" s="271"/>
      <c r="E282" s="271"/>
      <c r="F282" s="271"/>
      <c r="G282" s="271"/>
      <c r="H282" s="271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ht="15.75" customHeight="1">
      <c r="A283" s="5"/>
      <c r="B283" s="5"/>
      <c r="C283" s="271"/>
      <c r="D283" s="271"/>
      <c r="E283" s="271"/>
      <c r="F283" s="271"/>
      <c r="G283" s="271"/>
      <c r="H283" s="271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ht="15.75" customHeight="1">
      <c r="A284" s="5"/>
      <c r="B284" s="5"/>
      <c r="C284" s="271"/>
      <c r="D284" s="271"/>
      <c r="E284" s="271"/>
      <c r="F284" s="271"/>
      <c r="G284" s="271"/>
      <c r="H284" s="271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ht="15.75" customHeight="1">
      <c r="A285" s="5"/>
      <c r="B285" s="5"/>
      <c r="C285" s="271"/>
      <c r="D285" s="271"/>
      <c r="E285" s="271"/>
      <c r="F285" s="271"/>
      <c r="G285" s="271"/>
      <c r="H285" s="271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ht="15.75" customHeight="1">
      <c r="A286" s="5"/>
      <c r="B286" s="5"/>
      <c r="C286" s="271"/>
      <c r="D286" s="271"/>
      <c r="E286" s="271"/>
      <c r="F286" s="271"/>
      <c r="G286" s="271"/>
      <c r="H286" s="271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ht="15.75" customHeight="1">
      <c r="A287" s="5"/>
      <c r="B287" s="5"/>
      <c r="C287" s="271"/>
      <c r="D287" s="271"/>
      <c r="E287" s="271"/>
      <c r="F287" s="271"/>
      <c r="G287" s="271"/>
      <c r="H287" s="271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ht="15.75" customHeight="1">
      <c r="A288" s="5"/>
      <c r="B288" s="5"/>
      <c r="C288" s="271"/>
      <c r="D288" s="271"/>
      <c r="E288" s="271"/>
      <c r="F288" s="271"/>
      <c r="G288" s="271"/>
      <c r="H288" s="271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ht="15.75" customHeight="1">
      <c r="A289" s="5"/>
      <c r="B289" s="5"/>
      <c r="C289" s="271"/>
      <c r="D289" s="271"/>
      <c r="E289" s="271"/>
      <c r="F289" s="271"/>
      <c r="G289" s="271"/>
      <c r="H289" s="271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ht="15.75" customHeight="1">
      <c r="A290" s="5"/>
      <c r="B290" s="5"/>
      <c r="C290" s="271"/>
      <c r="D290" s="271"/>
      <c r="E290" s="271"/>
      <c r="F290" s="271"/>
      <c r="G290" s="271"/>
      <c r="H290" s="271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ht="15.75" customHeight="1">
      <c r="A291" s="5"/>
      <c r="B291" s="5"/>
      <c r="C291" s="271"/>
      <c r="D291" s="271"/>
      <c r="E291" s="271"/>
      <c r="F291" s="271"/>
      <c r="G291" s="271"/>
      <c r="H291" s="271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ht="15.75" customHeight="1">
      <c r="A292" s="5"/>
      <c r="B292" s="5"/>
      <c r="C292" s="271"/>
      <c r="D292" s="271"/>
      <c r="E292" s="271"/>
      <c r="F292" s="271"/>
      <c r="G292" s="271"/>
      <c r="H292" s="271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ht="15.75" customHeight="1">
      <c r="A293" s="5"/>
      <c r="B293" s="5"/>
      <c r="C293" s="271"/>
      <c r="D293" s="271"/>
      <c r="E293" s="271"/>
      <c r="F293" s="271"/>
      <c r="G293" s="271"/>
      <c r="H293" s="271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ht="15.75" customHeight="1">
      <c r="A294" s="5"/>
      <c r="B294" s="5"/>
      <c r="C294" s="271"/>
      <c r="D294" s="271"/>
      <c r="E294" s="271"/>
      <c r="F294" s="271"/>
      <c r="G294" s="271"/>
      <c r="H294" s="271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ht="15.75" customHeight="1">
      <c r="A295" s="5"/>
      <c r="B295" s="5"/>
      <c r="C295" s="271"/>
      <c r="D295" s="271"/>
      <c r="E295" s="271"/>
      <c r="F295" s="271"/>
      <c r="G295" s="271"/>
      <c r="H295" s="271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ht="15.75" customHeight="1">
      <c r="A296" s="5"/>
      <c r="B296" s="5"/>
      <c r="C296" s="271"/>
      <c r="D296" s="271"/>
      <c r="E296" s="271"/>
      <c r="F296" s="271"/>
      <c r="G296" s="271"/>
      <c r="H296" s="271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ht="15.75" customHeight="1">
      <c r="A297" s="5"/>
      <c r="B297" s="5"/>
      <c r="C297" s="271"/>
      <c r="D297" s="271"/>
      <c r="E297" s="271"/>
      <c r="F297" s="271"/>
      <c r="G297" s="271"/>
      <c r="H297" s="271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ht="15.75" customHeight="1">
      <c r="A298" s="5"/>
      <c r="B298" s="5"/>
      <c r="C298" s="271"/>
      <c r="D298" s="271"/>
      <c r="E298" s="271"/>
      <c r="F298" s="271"/>
      <c r="G298" s="271"/>
      <c r="H298" s="271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ht="15.75" customHeight="1">
      <c r="A299" s="5"/>
      <c r="B299" s="5"/>
      <c r="C299" s="271"/>
      <c r="D299" s="271"/>
      <c r="E299" s="271"/>
      <c r="F299" s="271"/>
      <c r="G299" s="271"/>
      <c r="H299" s="271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ht="15.75" customHeight="1">
      <c r="A300" s="5"/>
      <c r="B300" s="5"/>
      <c r="C300" s="271"/>
      <c r="D300" s="271"/>
      <c r="E300" s="271"/>
      <c r="F300" s="271"/>
      <c r="G300" s="271"/>
      <c r="H300" s="271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ht="15.75" customHeight="1">
      <c r="A301" s="5"/>
      <c r="B301" s="5"/>
      <c r="C301" s="271"/>
      <c r="D301" s="271"/>
      <c r="E301" s="271"/>
      <c r="F301" s="271"/>
      <c r="G301" s="271"/>
      <c r="H301" s="271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ht="15.75" customHeight="1">
      <c r="A302" s="5"/>
      <c r="B302" s="5"/>
      <c r="C302" s="271"/>
      <c r="D302" s="271"/>
      <c r="E302" s="271"/>
      <c r="F302" s="271"/>
      <c r="G302" s="271"/>
      <c r="H302" s="271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ht="15.75" customHeight="1">
      <c r="A303" s="5"/>
      <c r="B303" s="5"/>
      <c r="C303" s="271"/>
      <c r="D303" s="271"/>
      <c r="E303" s="271"/>
      <c r="F303" s="271"/>
      <c r="G303" s="271"/>
      <c r="H303" s="271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ht="15.75" customHeight="1">
      <c r="A304" s="5"/>
      <c r="B304" s="5"/>
      <c r="C304" s="271"/>
      <c r="D304" s="271"/>
      <c r="E304" s="271"/>
      <c r="F304" s="271"/>
      <c r="G304" s="271"/>
      <c r="H304" s="271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ht="15.75" customHeight="1">
      <c r="A305" s="5"/>
      <c r="B305" s="5"/>
      <c r="C305" s="271"/>
      <c r="D305" s="271"/>
      <c r="E305" s="271"/>
      <c r="F305" s="271"/>
      <c r="G305" s="271"/>
      <c r="H305" s="271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ht="15.75" customHeight="1">
      <c r="A306" s="5"/>
      <c r="B306" s="5"/>
      <c r="C306" s="271"/>
      <c r="D306" s="271"/>
      <c r="E306" s="271"/>
      <c r="F306" s="271"/>
      <c r="G306" s="271"/>
      <c r="H306" s="271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ht="15.75" customHeight="1">
      <c r="A307" s="5"/>
      <c r="B307" s="5"/>
      <c r="C307" s="271"/>
      <c r="D307" s="271"/>
      <c r="E307" s="271"/>
      <c r="F307" s="271"/>
      <c r="G307" s="271"/>
      <c r="H307" s="271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ht="15.75" customHeight="1">
      <c r="A308" s="5"/>
      <c r="B308" s="5"/>
      <c r="C308" s="271"/>
      <c r="D308" s="271"/>
      <c r="E308" s="271"/>
      <c r="F308" s="271"/>
      <c r="G308" s="271"/>
      <c r="H308" s="271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ht="15.75" customHeight="1">
      <c r="A309" s="5"/>
      <c r="B309" s="5"/>
      <c r="C309" s="271"/>
      <c r="D309" s="271"/>
      <c r="E309" s="271"/>
      <c r="F309" s="271"/>
      <c r="G309" s="271"/>
      <c r="H309" s="271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ht="15.75" customHeight="1">
      <c r="A310" s="5"/>
      <c r="B310" s="5"/>
      <c r="C310" s="271"/>
      <c r="D310" s="271"/>
      <c r="E310" s="271"/>
      <c r="F310" s="271"/>
      <c r="G310" s="271"/>
      <c r="H310" s="271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ht="15.75" customHeight="1">
      <c r="A311" s="5"/>
      <c r="B311" s="5"/>
      <c r="C311" s="271"/>
      <c r="D311" s="271"/>
      <c r="E311" s="271"/>
      <c r="F311" s="271"/>
      <c r="G311" s="271"/>
      <c r="H311" s="271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ht="15.75" customHeight="1">
      <c r="A312" s="5"/>
      <c r="B312" s="5"/>
      <c r="C312" s="271"/>
      <c r="D312" s="271"/>
      <c r="E312" s="271"/>
      <c r="F312" s="271"/>
      <c r="G312" s="271"/>
      <c r="H312" s="271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ht="15.75" customHeight="1">
      <c r="A313" s="5"/>
      <c r="B313" s="5"/>
      <c r="C313" s="271"/>
      <c r="D313" s="271"/>
      <c r="E313" s="271"/>
      <c r="F313" s="271"/>
      <c r="G313" s="271"/>
      <c r="H313" s="271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ht="15.75" customHeight="1">
      <c r="A314" s="5"/>
      <c r="B314" s="5"/>
      <c r="C314" s="271"/>
      <c r="D314" s="271"/>
      <c r="E314" s="271"/>
      <c r="F314" s="271"/>
      <c r="G314" s="271"/>
      <c r="H314" s="271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ht="15.75" customHeight="1">
      <c r="A315" s="5"/>
      <c r="B315" s="5"/>
      <c r="C315" s="271"/>
      <c r="D315" s="271"/>
      <c r="E315" s="271"/>
      <c r="F315" s="271"/>
      <c r="G315" s="271"/>
      <c r="H315" s="271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ht="15.75" customHeight="1">
      <c r="A316" s="5"/>
      <c r="B316" s="5"/>
      <c r="C316" s="271"/>
      <c r="D316" s="271"/>
      <c r="E316" s="271"/>
      <c r="F316" s="271"/>
      <c r="G316" s="271"/>
      <c r="H316" s="271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ht="15.75" customHeight="1">
      <c r="A317" s="5"/>
      <c r="B317" s="5"/>
      <c r="C317" s="271"/>
      <c r="D317" s="271"/>
      <c r="E317" s="271"/>
      <c r="F317" s="271"/>
      <c r="G317" s="271"/>
      <c r="H317" s="271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ht="15.75" customHeight="1">
      <c r="A318" s="5"/>
      <c r="B318" s="5"/>
      <c r="C318" s="271"/>
      <c r="D318" s="271"/>
      <c r="E318" s="271"/>
      <c r="F318" s="271"/>
      <c r="G318" s="271"/>
      <c r="H318" s="271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ht="15.75" customHeight="1">
      <c r="A319" s="5"/>
      <c r="B319" s="5"/>
      <c r="C319" s="271"/>
      <c r="D319" s="271"/>
      <c r="E319" s="271"/>
      <c r="F319" s="271"/>
      <c r="G319" s="271"/>
      <c r="H319" s="271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ht="15.75" customHeight="1">
      <c r="A320" s="5"/>
      <c r="B320" s="5"/>
      <c r="C320" s="271"/>
      <c r="D320" s="271"/>
      <c r="E320" s="271"/>
      <c r="F320" s="271"/>
      <c r="G320" s="271"/>
      <c r="H320" s="271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ht="15.75" customHeight="1">
      <c r="A321" s="5"/>
      <c r="B321" s="5"/>
      <c r="C321" s="271"/>
      <c r="D321" s="271"/>
      <c r="E321" s="271"/>
      <c r="F321" s="271"/>
      <c r="G321" s="271"/>
      <c r="H321" s="271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ht="15.75" customHeight="1">
      <c r="A322" s="5"/>
      <c r="B322" s="5"/>
      <c r="C322" s="271"/>
      <c r="D322" s="271"/>
      <c r="E322" s="271"/>
      <c r="F322" s="271"/>
      <c r="G322" s="271"/>
      <c r="H322" s="271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ht="15.75" customHeight="1">
      <c r="A323" s="5"/>
      <c r="B323" s="5"/>
      <c r="C323" s="271"/>
      <c r="D323" s="271"/>
      <c r="E323" s="271"/>
      <c r="F323" s="271"/>
      <c r="G323" s="271"/>
      <c r="H323" s="271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ht="15.75" customHeight="1">
      <c r="A324" s="5"/>
      <c r="B324" s="5"/>
      <c r="C324" s="271"/>
      <c r="D324" s="271"/>
      <c r="E324" s="271"/>
      <c r="F324" s="271"/>
      <c r="G324" s="271"/>
      <c r="H324" s="271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ht="15.75" customHeight="1">
      <c r="A325" s="5"/>
      <c r="B325" s="5"/>
      <c r="C325" s="271"/>
      <c r="D325" s="271"/>
      <c r="E325" s="271"/>
      <c r="F325" s="271"/>
      <c r="G325" s="271"/>
      <c r="H325" s="271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ht="15.75" customHeight="1">
      <c r="A326" s="5"/>
      <c r="B326" s="5"/>
      <c r="C326" s="271"/>
      <c r="D326" s="271"/>
      <c r="E326" s="271"/>
      <c r="F326" s="271"/>
      <c r="G326" s="271"/>
      <c r="H326" s="271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ht="15.75" customHeight="1">
      <c r="A327" s="5"/>
      <c r="B327" s="5"/>
      <c r="C327" s="271"/>
      <c r="D327" s="271"/>
      <c r="E327" s="271"/>
      <c r="F327" s="271"/>
      <c r="G327" s="271"/>
      <c r="H327" s="271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ht="15.75" customHeight="1">
      <c r="A328" s="5"/>
      <c r="B328" s="5"/>
      <c r="C328" s="271"/>
      <c r="D328" s="271"/>
      <c r="E328" s="271"/>
      <c r="F328" s="271"/>
      <c r="G328" s="271"/>
      <c r="H328" s="271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ht="15.75" customHeight="1">
      <c r="A329" s="5"/>
      <c r="B329" s="5"/>
      <c r="C329" s="271"/>
      <c r="D329" s="271"/>
      <c r="E329" s="271"/>
      <c r="F329" s="271"/>
      <c r="G329" s="271"/>
      <c r="H329" s="271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ht="15.75" customHeight="1">
      <c r="A330" s="5"/>
      <c r="B330" s="5"/>
      <c r="C330" s="271"/>
      <c r="D330" s="271"/>
      <c r="E330" s="271"/>
      <c r="F330" s="271"/>
      <c r="G330" s="271"/>
      <c r="H330" s="271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ht="15.75" customHeight="1">
      <c r="A331" s="5"/>
      <c r="B331" s="5"/>
      <c r="C331" s="271"/>
      <c r="D331" s="271"/>
      <c r="E331" s="271"/>
      <c r="F331" s="271"/>
      <c r="G331" s="271"/>
      <c r="H331" s="271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ht="15.75" customHeight="1">
      <c r="A332" s="5"/>
      <c r="B332" s="5"/>
      <c r="C332" s="271"/>
      <c r="D332" s="271"/>
      <c r="E332" s="271"/>
      <c r="F332" s="271"/>
      <c r="G332" s="271"/>
      <c r="H332" s="271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ht="15.75" customHeight="1">
      <c r="A333" s="5"/>
      <c r="B333" s="5"/>
      <c r="C333" s="271"/>
      <c r="D333" s="271"/>
      <c r="E333" s="271"/>
      <c r="F333" s="271"/>
      <c r="G333" s="271"/>
      <c r="H333" s="271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ht="15.75" customHeight="1">
      <c r="A334" s="5"/>
      <c r="B334" s="5"/>
      <c r="C334" s="271"/>
      <c r="D334" s="271"/>
      <c r="E334" s="271"/>
      <c r="F334" s="271"/>
      <c r="G334" s="271"/>
      <c r="H334" s="271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ht="15.75" customHeight="1">
      <c r="A335" s="5"/>
      <c r="B335" s="5"/>
      <c r="C335" s="271"/>
      <c r="D335" s="271"/>
      <c r="E335" s="271"/>
      <c r="F335" s="271"/>
      <c r="G335" s="271"/>
      <c r="H335" s="271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ht="15.75" customHeight="1">
      <c r="A336" s="5"/>
      <c r="B336" s="5"/>
      <c r="C336" s="271"/>
      <c r="D336" s="271"/>
      <c r="E336" s="271"/>
      <c r="F336" s="271"/>
      <c r="G336" s="271"/>
      <c r="H336" s="271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ht="15.75" customHeight="1">
      <c r="A337" s="5"/>
      <c r="B337" s="5"/>
      <c r="C337" s="271"/>
      <c r="D337" s="271"/>
      <c r="E337" s="271"/>
      <c r="F337" s="271"/>
      <c r="G337" s="271"/>
      <c r="H337" s="271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ht="15.75" customHeight="1">
      <c r="A338" s="5"/>
      <c r="B338" s="5"/>
      <c r="C338" s="271"/>
      <c r="D338" s="271"/>
      <c r="E338" s="271"/>
      <c r="F338" s="271"/>
      <c r="G338" s="271"/>
      <c r="H338" s="271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ht="15.75" customHeight="1">
      <c r="A339" s="5"/>
      <c r="B339" s="5"/>
      <c r="C339" s="271"/>
      <c r="D339" s="271"/>
      <c r="E339" s="271"/>
      <c r="F339" s="271"/>
      <c r="G339" s="271"/>
      <c r="H339" s="271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ht="15.75" customHeight="1">
      <c r="A340" s="5"/>
      <c r="B340" s="5"/>
      <c r="C340" s="271"/>
      <c r="D340" s="271"/>
      <c r="E340" s="271"/>
      <c r="F340" s="271"/>
      <c r="G340" s="271"/>
      <c r="H340" s="271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ht="15.75" customHeight="1">
      <c r="A341" s="5"/>
      <c r="B341" s="5"/>
      <c r="C341" s="271"/>
      <c r="D341" s="271"/>
      <c r="E341" s="271"/>
      <c r="F341" s="271"/>
      <c r="G341" s="271"/>
      <c r="H341" s="271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ht="15.75" customHeight="1">
      <c r="A342" s="5"/>
      <c r="B342" s="5"/>
      <c r="C342" s="271"/>
      <c r="D342" s="271"/>
      <c r="E342" s="271"/>
      <c r="F342" s="271"/>
      <c r="G342" s="271"/>
      <c r="H342" s="271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ht="15.75" customHeight="1">
      <c r="A343" s="5"/>
      <c r="B343" s="5"/>
      <c r="C343" s="271"/>
      <c r="D343" s="271"/>
      <c r="E343" s="271"/>
      <c r="F343" s="271"/>
      <c r="G343" s="271"/>
      <c r="H343" s="271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ht="15.75" customHeight="1">
      <c r="A344" s="5"/>
      <c r="B344" s="5"/>
      <c r="C344" s="271"/>
      <c r="D344" s="271"/>
      <c r="E344" s="271"/>
      <c r="F344" s="271"/>
      <c r="G344" s="271"/>
      <c r="H344" s="271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ht="15.75" customHeight="1">
      <c r="A345" s="5"/>
      <c r="B345" s="5"/>
      <c r="C345" s="271"/>
      <c r="D345" s="271"/>
      <c r="E345" s="271"/>
      <c r="F345" s="271"/>
      <c r="G345" s="271"/>
      <c r="H345" s="271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ht="15.75" customHeight="1">
      <c r="A346" s="5"/>
      <c r="B346" s="5"/>
      <c r="C346" s="271"/>
      <c r="D346" s="271"/>
      <c r="E346" s="271"/>
      <c r="F346" s="271"/>
      <c r="G346" s="271"/>
      <c r="H346" s="271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ht="15.75" customHeight="1">
      <c r="A347" s="5"/>
      <c r="B347" s="5"/>
      <c r="C347" s="271"/>
      <c r="D347" s="271"/>
      <c r="E347" s="271"/>
      <c r="F347" s="271"/>
      <c r="G347" s="271"/>
      <c r="H347" s="271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ht="15.75" customHeight="1">
      <c r="A348" s="5"/>
      <c r="B348" s="5"/>
      <c r="C348" s="271"/>
      <c r="D348" s="271"/>
      <c r="E348" s="271"/>
      <c r="F348" s="271"/>
      <c r="G348" s="271"/>
      <c r="H348" s="271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ht="15.75" customHeight="1">
      <c r="A349" s="5"/>
      <c r="B349" s="5"/>
      <c r="C349" s="271"/>
      <c r="D349" s="271"/>
      <c r="E349" s="271"/>
      <c r="F349" s="271"/>
      <c r="G349" s="271"/>
      <c r="H349" s="271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ht="15.75" customHeight="1">
      <c r="A350" s="5"/>
      <c r="B350" s="5"/>
      <c r="C350" s="271"/>
      <c r="D350" s="271"/>
      <c r="E350" s="271"/>
      <c r="F350" s="271"/>
      <c r="G350" s="271"/>
      <c r="H350" s="271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ht="15.75" customHeight="1">
      <c r="A351" s="5"/>
      <c r="B351" s="5"/>
      <c r="C351" s="271"/>
      <c r="D351" s="271"/>
      <c r="E351" s="271"/>
      <c r="F351" s="271"/>
      <c r="G351" s="271"/>
      <c r="H351" s="271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ht="15.75" customHeight="1">
      <c r="A352" s="5"/>
      <c r="B352" s="5"/>
      <c r="C352" s="271"/>
      <c r="D352" s="271"/>
      <c r="E352" s="271"/>
      <c r="F352" s="271"/>
      <c r="G352" s="271"/>
      <c r="H352" s="271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ht="15.75" customHeight="1">
      <c r="A353" s="5"/>
      <c r="B353" s="5"/>
      <c r="C353" s="271"/>
      <c r="D353" s="271"/>
      <c r="E353" s="271"/>
      <c r="F353" s="271"/>
      <c r="G353" s="271"/>
      <c r="H353" s="271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ht="15.75" customHeight="1">
      <c r="A354" s="5"/>
      <c r="B354" s="5"/>
      <c r="C354" s="271"/>
      <c r="D354" s="271"/>
      <c r="E354" s="271"/>
      <c r="F354" s="271"/>
      <c r="G354" s="271"/>
      <c r="H354" s="271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ht="15.75" customHeight="1">
      <c r="A355" s="5"/>
      <c r="B355" s="5"/>
      <c r="C355" s="271"/>
      <c r="D355" s="271"/>
      <c r="E355" s="271"/>
      <c r="F355" s="271"/>
      <c r="G355" s="271"/>
      <c r="H355" s="271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ht="15.75" customHeight="1">
      <c r="A356" s="5"/>
      <c r="B356" s="5"/>
      <c r="C356" s="271"/>
      <c r="D356" s="271"/>
      <c r="E356" s="271"/>
      <c r="F356" s="271"/>
      <c r="G356" s="271"/>
      <c r="H356" s="271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ht="15.75" customHeight="1">
      <c r="A357" s="5"/>
      <c r="B357" s="5"/>
      <c r="C357" s="271"/>
      <c r="D357" s="271"/>
      <c r="E357" s="271"/>
      <c r="F357" s="271"/>
      <c r="G357" s="271"/>
      <c r="H357" s="271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ht="15.75" customHeight="1">
      <c r="A358" s="5"/>
      <c r="B358" s="5"/>
      <c r="C358" s="271"/>
      <c r="D358" s="271"/>
      <c r="E358" s="271"/>
      <c r="F358" s="271"/>
      <c r="G358" s="271"/>
      <c r="H358" s="271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ht="15.75" customHeight="1">
      <c r="A359" s="5"/>
      <c r="B359" s="5"/>
      <c r="C359" s="271"/>
      <c r="D359" s="271"/>
      <c r="E359" s="271"/>
      <c r="F359" s="271"/>
      <c r="G359" s="271"/>
      <c r="H359" s="271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ht="15.75" customHeight="1">
      <c r="A360" s="5"/>
      <c r="B360" s="5"/>
      <c r="C360" s="271"/>
      <c r="D360" s="271"/>
      <c r="E360" s="271"/>
      <c r="F360" s="271"/>
      <c r="G360" s="271"/>
      <c r="H360" s="271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ht="15.75" customHeight="1">
      <c r="A361" s="5"/>
      <c r="B361" s="5"/>
      <c r="C361" s="271"/>
      <c r="D361" s="271"/>
      <c r="E361" s="271"/>
      <c r="F361" s="271"/>
      <c r="G361" s="271"/>
      <c r="H361" s="271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ht="15.75" customHeight="1">
      <c r="A362" s="5"/>
      <c r="B362" s="5"/>
      <c r="C362" s="271"/>
      <c r="D362" s="271"/>
      <c r="E362" s="271"/>
      <c r="F362" s="271"/>
      <c r="G362" s="271"/>
      <c r="H362" s="271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ht="15.75" customHeight="1">
      <c r="A363" s="5"/>
      <c r="B363" s="5"/>
      <c r="C363" s="271"/>
      <c r="D363" s="271"/>
      <c r="E363" s="271"/>
      <c r="F363" s="271"/>
      <c r="G363" s="271"/>
      <c r="H363" s="271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ht="15.75" customHeight="1">
      <c r="A364" s="5"/>
      <c r="B364" s="5"/>
      <c r="C364" s="271"/>
      <c r="D364" s="271"/>
      <c r="E364" s="271"/>
      <c r="F364" s="271"/>
      <c r="G364" s="271"/>
      <c r="H364" s="271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ht="15.75" customHeight="1">
      <c r="A365" s="5"/>
      <c r="B365" s="5"/>
      <c r="C365" s="271"/>
      <c r="D365" s="271"/>
      <c r="E365" s="271"/>
      <c r="F365" s="271"/>
      <c r="G365" s="271"/>
      <c r="H365" s="271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ht="15.75" customHeight="1">
      <c r="A366" s="5"/>
      <c r="B366" s="5"/>
      <c r="C366" s="271"/>
      <c r="D366" s="271"/>
      <c r="E366" s="271"/>
      <c r="F366" s="271"/>
      <c r="G366" s="271"/>
      <c r="H366" s="271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ht="15.75" customHeight="1">
      <c r="A367" s="5"/>
      <c r="B367" s="5"/>
      <c r="C367" s="271"/>
      <c r="D367" s="271"/>
      <c r="E367" s="271"/>
      <c r="F367" s="271"/>
      <c r="G367" s="271"/>
      <c r="H367" s="271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ht="15.75" customHeight="1">
      <c r="A368" s="5"/>
      <c r="B368" s="5"/>
      <c r="C368" s="271"/>
      <c r="D368" s="271"/>
      <c r="E368" s="271"/>
      <c r="F368" s="271"/>
      <c r="G368" s="271"/>
      <c r="H368" s="271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ht="15.75" customHeight="1">
      <c r="A369" s="5"/>
      <c r="B369" s="5"/>
      <c r="C369" s="271"/>
      <c r="D369" s="271"/>
      <c r="E369" s="271"/>
      <c r="F369" s="271"/>
      <c r="G369" s="271"/>
      <c r="H369" s="271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ht="15.75" customHeight="1">
      <c r="A370" s="5"/>
      <c r="B370" s="5"/>
      <c r="C370" s="271"/>
      <c r="D370" s="271"/>
      <c r="E370" s="271"/>
      <c r="F370" s="271"/>
      <c r="G370" s="271"/>
      <c r="H370" s="271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ht="15.75" customHeight="1">
      <c r="A371" s="5"/>
      <c r="B371" s="5"/>
      <c r="C371" s="271"/>
      <c r="D371" s="271"/>
      <c r="E371" s="271"/>
      <c r="F371" s="271"/>
      <c r="G371" s="271"/>
      <c r="H371" s="271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ht="15.75" customHeight="1">
      <c r="A372" s="5"/>
      <c r="B372" s="5"/>
      <c r="C372" s="271"/>
      <c r="D372" s="271"/>
      <c r="E372" s="271"/>
      <c r="F372" s="271"/>
      <c r="G372" s="271"/>
      <c r="H372" s="271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ht="15.75" customHeight="1">
      <c r="A373" s="5"/>
      <c r="B373" s="5"/>
      <c r="C373" s="271"/>
      <c r="D373" s="271"/>
      <c r="E373" s="271"/>
      <c r="F373" s="271"/>
      <c r="G373" s="271"/>
      <c r="H373" s="271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ht="15.75" customHeight="1">
      <c r="A374" s="5"/>
      <c r="B374" s="5"/>
      <c r="C374" s="271"/>
      <c r="D374" s="271"/>
      <c r="E374" s="271"/>
      <c r="F374" s="271"/>
      <c r="G374" s="271"/>
      <c r="H374" s="271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ht="15.75" customHeight="1">
      <c r="A375" s="5"/>
      <c r="B375" s="5"/>
      <c r="C375" s="271"/>
      <c r="D375" s="271"/>
      <c r="E375" s="271"/>
      <c r="F375" s="271"/>
      <c r="G375" s="271"/>
      <c r="H375" s="271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ht="15.75" customHeight="1">
      <c r="A376" s="5"/>
      <c r="B376" s="5"/>
      <c r="C376" s="271"/>
      <c r="D376" s="271"/>
      <c r="E376" s="271"/>
      <c r="F376" s="271"/>
      <c r="G376" s="271"/>
      <c r="H376" s="271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ht="15.75" customHeight="1">
      <c r="A377" s="5"/>
      <c r="B377" s="5"/>
      <c r="C377" s="271"/>
      <c r="D377" s="271"/>
      <c r="E377" s="271"/>
      <c r="F377" s="271"/>
      <c r="G377" s="271"/>
      <c r="H377" s="271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ht="15.75" customHeight="1">
      <c r="A378" s="5"/>
      <c r="B378" s="5"/>
      <c r="C378" s="271"/>
      <c r="D378" s="271"/>
      <c r="E378" s="271"/>
      <c r="F378" s="271"/>
      <c r="G378" s="271"/>
      <c r="H378" s="271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ht="15.75" customHeight="1">
      <c r="A379" s="5"/>
      <c r="B379" s="5"/>
      <c r="C379" s="271"/>
      <c r="D379" s="271"/>
      <c r="E379" s="271"/>
      <c r="F379" s="271"/>
      <c r="G379" s="271"/>
      <c r="H379" s="271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ht="15.75" customHeight="1">
      <c r="A380" s="5"/>
      <c r="B380" s="5"/>
      <c r="C380" s="271"/>
      <c r="D380" s="271"/>
      <c r="E380" s="271"/>
      <c r="F380" s="271"/>
      <c r="G380" s="271"/>
      <c r="H380" s="271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ht="15.75" customHeight="1">
      <c r="A381" s="5"/>
      <c r="B381" s="5"/>
      <c r="C381" s="271"/>
      <c r="D381" s="271"/>
      <c r="E381" s="271"/>
      <c r="F381" s="271"/>
      <c r="G381" s="271"/>
      <c r="H381" s="271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ht="15.75" customHeight="1">
      <c r="A382" s="5"/>
      <c r="B382" s="5"/>
      <c r="C382" s="271"/>
      <c r="D382" s="271"/>
      <c r="E382" s="271"/>
      <c r="F382" s="271"/>
      <c r="G382" s="271"/>
      <c r="H382" s="271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ht="15.75" customHeight="1">
      <c r="A383" s="5"/>
      <c r="B383" s="5"/>
      <c r="C383" s="271"/>
      <c r="D383" s="271"/>
      <c r="E383" s="271"/>
      <c r="F383" s="271"/>
      <c r="G383" s="271"/>
      <c r="H383" s="271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ht="15.75" customHeight="1">
      <c r="A384" s="5"/>
      <c r="B384" s="5"/>
      <c r="C384" s="271"/>
      <c r="D384" s="271"/>
      <c r="E384" s="271"/>
      <c r="F384" s="271"/>
      <c r="G384" s="271"/>
      <c r="H384" s="271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ht="15.75" customHeight="1">
      <c r="A385" s="5"/>
      <c r="B385" s="5"/>
      <c r="C385" s="271"/>
      <c r="D385" s="271"/>
      <c r="E385" s="271"/>
      <c r="F385" s="271"/>
      <c r="G385" s="271"/>
      <c r="H385" s="271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ht="15.75" customHeight="1">
      <c r="A386" s="5"/>
      <c r="B386" s="5"/>
      <c r="C386" s="271"/>
      <c r="D386" s="271"/>
      <c r="E386" s="271"/>
      <c r="F386" s="271"/>
      <c r="G386" s="271"/>
      <c r="H386" s="271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ht="15.75" customHeight="1">
      <c r="A387" s="5"/>
      <c r="B387" s="5"/>
      <c r="C387" s="271"/>
      <c r="D387" s="271"/>
      <c r="E387" s="271"/>
      <c r="F387" s="271"/>
      <c r="G387" s="271"/>
      <c r="H387" s="271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ht="15.75" customHeight="1">
      <c r="A388" s="5"/>
      <c r="B388" s="5"/>
      <c r="C388" s="271"/>
      <c r="D388" s="271"/>
      <c r="E388" s="271"/>
      <c r="F388" s="271"/>
      <c r="G388" s="271"/>
      <c r="H388" s="271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ht="15.75" customHeight="1">
      <c r="A389" s="5"/>
      <c r="B389" s="5"/>
      <c r="C389" s="271"/>
      <c r="D389" s="271"/>
      <c r="E389" s="271"/>
      <c r="F389" s="271"/>
      <c r="G389" s="271"/>
      <c r="H389" s="271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ht="15.75" customHeight="1">
      <c r="A390" s="5"/>
      <c r="B390" s="5"/>
      <c r="C390" s="271"/>
      <c r="D390" s="271"/>
      <c r="E390" s="271"/>
      <c r="F390" s="271"/>
      <c r="G390" s="271"/>
      <c r="H390" s="271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ht="15.75" customHeight="1">
      <c r="A391" s="5"/>
      <c r="B391" s="5"/>
      <c r="C391" s="271"/>
      <c r="D391" s="271"/>
      <c r="E391" s="271"/>
      <c r="F391" s="271"/>
      <c r="G391" s="271"/>
      <c r="H391" s="271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ht="15.75" customHeight="1">
      <c r="A392" s="5"/>
      <c r="B392" s="5"/>
      <c r="C392" s="271"/>
      <c r="D392" s="271"/>
      <c r="E392" s="271"/>
      <c r="F392" s="271"/>
      <c r="G392" s="271"/>
      <c r="H392" s="271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ht="15.75" customHeight="1">
      <c r="A393" s="5"/>
      <c r="B393" s="5"/>
      <c r="C393" s="271"/>
      <c r="D393" s="271"/>
      <c r="E393" s="271"/>
      <c r="F393" s="271"/>
      <c r="G393" s="271"/>
      <c r="H393" s="271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ht="15.75" customHeight="1">
      <c r="A394" s="5"/>
      <c r="B394" s="5"/>
      <c r="C394" s="271"/>
      <c r="D394" s="271"/>
      <c r="E394" s="271"/>
      <c r="F394" s="271"/>
      <c r="G394" s="271"/>
      <c r="H394" s="271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ht="15.75" customHeight="1">
      <c r="A395" s="5"/>
      <c r="B395" s="5"/>
      <c r="C395" s="271"/>
      <c r="D395" s="271"/>
      <c r="E395" s="271"/>
      <c r="F395" s="271"/>
      <c r="G395" s="271"/>
      <c r="H395" s="271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ht="15.75" customHeight="1">
      <c r="A396" s="5"/>
      <c r="B396" s="5"/>
      <c r="C396" s="271"/>
      <c r="D396" s="271"/>
      <c r="E396" s="271"/>
      <c r="F396" s="271"/>
      <c r="G396" s="271"/>
      <c r="H396" s="271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ht="15.75" customHeight="1">
      <c r="A397" s="5"/>
      <c r="B397" s="5"/>
      <c r="C397" s="271"/>
      <c r="D397" s="271"/>
      <c r="E397" s="271"/>
      <c r="F397" s="271"/>
      <c r="G397" s="271"/>
      <c r="H397" s="271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ht="15.75" customHeight="1">
      <c r="A398" s="5"/>
      <c r="B398" s="5"/>
      <c r="C398" s="271"/>
      <c r="D398" s="271"/>
      <c r="E398" s="271"/>
      <c r="F398" s="271"/>
      <c r="G398" s="271"/>
      <c r="H398" s="271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ht="15.75" customHeight="1">
      <c r="A399" s="5"/>
      <c r="B399" s="5"/>
      <c r="C399" s="271"/>
      <c r="D399" s="271"/>
      <c r="E399" s="271"/>
      <c r="F399" s="271"/>
      <c r="G399" s="271"/>
      <c r="H399" s="271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ht="15.75" customHeight="1">
      <c r="A400" s="5"/>
      <c r="B400" s="5"/>
      <c r="C400" s="271"/>
      <c r="D400" s="271"/>
      <c r="E400" s="271"/>
      <c r="F400" s="271"/>
      <c r="G400" s="271"/>
      <c r="H400" s="271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ht="15.75" customHeight="1">
      <c r="A401" s="5"/>
      <c r="B401" s="5"/>
      <c r="C401" s="271"/>
      <c r="D401" s="271"/>
      <c r="E401" s="271"/>
      <c r="F401" s="271"/>
      <c r="G401" s="271"/>
      <c r="H401" s="271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ht="15.75" customHeight="1">
      <c r="A402" s="5"/>
      <c r="B402" s="5"/>
      <c r="C402" s="271"/>
      <c r="D402" s="271"/>
      <c r="E402" s="271"/>
      <c r="F402" s="271"/>
      <c r="G402" s="271"/>
      <c r="H402" s="271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ht="15.75" customHeight="1">
      <c r="A403" s="5"/>
      <c r="B403" s="5"/>
      <c r="C403" s="271"/>
      <c r="D403" s="271"/>
      <c r="E403" s="271"/>
      <c r="F403" s="271"/>
      <c r="G403" s="271"/>
      <c r="H403" s="271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ht="15.75" customHeight="1">
      <c r="A404" s="5"/>
      <c r="B404" s="5"/>
      <c r="C404" s="271"/>
      <c r="D404" s="271"/>
      <c r="E404" s="271"/>
      <c r="F404" s="271"/>
      <c r="G404" s="271"/>
      <c r="H404" s="271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ht="15.75" customHeight="1">
      <c r="A405" s="5"/>
      <c r="B405" s="5"/>
      <c r="C405" s="271"/>
      <c r="D405" s="271"/>
      <c r="E405" s="271"/>
      <c r="F405" s="271"/>
      <c r="G405" s="271"/>
      <c r="H405" s="271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ht="15.75" customHeight="1">
      <c r="A406" s="5"/>
      <c r="B406" s="5"/>
      <c r="C406" s="271"/>
      <c r="D406" s="271"/>
      <c r="E406" s="271"/>
      <c r="F406" s="271"/>
      <c r="G406" s="271"/>
      <c r="H406" s="271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ht="15.75" customHeight="1">
      <c r="A407" s="5"/>
      <c r="B407" s="5"/>
      <c r="C407" s="271"/>
      <c r="D407" s="271"/>
      <c r="E407" s="271"/>
      <c r="F407" s="271"/>
      <c r="G407" s="271"/>
      <c r="H407" s="271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ht="15.75" customHeight="1">
      <c r="A408" s="5"/>
      <c r="B408" s="5"/>
      <c r="C408" s="271"/>
      <c r="D408" s="271"/>
      <c r="E408" s="271"/>
      <c r="F408" s="271"/>
      <c r="G408" s="271"/>
      <c r="H408" s="271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ht="15.75" customHeight="1">
      <c r="A409" s="5"/>
      <c r="B409" s="5"/>
      <c r="C409" s="271"/>
      <c r="D409" s="271"/>
      <c r="E409" s="271"/>
      <c r="F409" s="271"/>
      <c r="G409" s="271"/>
      <c r="H409" s="271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ht="15.75" customHeight="1">
      <c r="A410" s="5"/>
      <c r="B410" s="5"/>
      <c r="C410" s="271"/>
      <c r="D410" s="271"/>
      <c r="E410" s="271"/>
      <c r="F410" s="271"/>
      <c r="G410" s="271"/>
      <c r="H410" s="271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ht="15.75" customHeight="1">
      <c r="A411" s="5"/>
      <c r="B411" s="5"/>
      <c r="C411" s="271"/>
      <c r="D411" s="271"/>
      <c r="E411" s="271"/>
      <c r="F411" s="271"/>
      <c r="G411" s="271"/>
      <c r="H411" s="271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ht="15.75" customHeight="1">
      <c r="A412" s="5"/>
      <c r="B412" s="5"/>
      <c r="C412" s="271"/>
      <c r="D412" s="271"/>
      <c r="E412" s="271"/>
      <c r="F412" s="271"/>
      <c r="G412" s="271"/>
      <c r="H412" s="271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ht="15.75" customHeight="1">
      <c r="A413" s="5"/>
      <c r="B413" s="5"/>
      <c r="C413" s="271"/>
      <c r="D413" s="271"/>
      <c r="E413" s="271"/>
      <c r="F413" s="271"/>
      <c r="G413" s="271"/>
      <c r="H413" s="271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ht="15.75" customHeight="1">
      <c r="A414" s="5"/>
      <c r="B414" s="5"/>
      <c r="C414" s="271"/>
      <c r="D414" s="271"/>
      <c r="E414" s="271"/>
      <c r="F414" s="271"/>
      <c r="G414" s="271"/>
      <c r="H414" s="271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ht="15.75" customHeight="1">
      <c r="A415" s="5"/>
      <c r="B415" s="5"/>
      <c r="C415" s="271"/>
      <c r="D415" s="271"/>
      <c r="E415" s="271"/>
      <c r="F415" s="271"/>
      <c r="G415" s="271"/>
      <c r="H415" s="271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ht="15.75" customHeight="1">
      <c r="A416" s="5"/>
      <c r="B416" s="5"/>
      <c r="C416" s="271"/>
      <c r="D416" s="271"/>
      <c r="E416" s="271"/>
      <c r="F416" s="271"/>
      <c r="G416" s="271"/>
      <c r="H416" s="271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ht="15.75" customHeight="1">
      <c r="A417" s="5"/>
      <c r="B417" s="5"/>
      <c r="C417" s="271"/>
      <c r="D417" s="271"/>
      <c r="E417" s="271"/>
      <c r="F417" s="271"/>
      <c r="G417" s="271"/>
      <c r="H417" s="271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ht="15.75" customHeight="1">
      <c r="A418" s="5"/>
      <c r="B418" s="5"/>
      <c r="C418" s="271"/>
      <c r="D418" s="271"/>
      <c r="E418" s="271"/>
      <c r="F418" s="271"/>
      <c r="G418" s="271"/>
      <c r="H418" s="271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ht="15.75" customHeight="1">
      <c r="A419" s="5"/>
      <c r="B419" s="5"/>
      <c r="C419" s="271"/>
      <c r="D419" s="271"/>
      <c r="E419" s="271"/>
      <c r="F419" s="271"/>
      <c r="G419" s="271"/>
      <c r="H419" s="271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ht="15.75" customHeight="1">
      <c r="A420" s="5"/>
      <c r="B420" s="5"/>
      <c r="C420" s="271"/>
      <c r="D420" s="271"/>
      <c r="E420" s="271"/>
      <c r="F420" s="271"/>
      <c r="G420" s="271"/>
      <c r="H420" s="271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ht="15.75" customHeight="1">
      <c r="A421" s="5"/>
      <c r="B421" s="5"/>
      <c r="C421" s="271"/>
      <c r="D421" s="271"/>
      <c r="E421" s="271"/>
      <c r="F421" s="271"/>
      <c r="G421" s="271"/>
      <c r="H421" s="271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ht="15.75" customHeight="1">
      <c r="A422" s="5"/>
      <c r="B422" s="5"/>
      <c r="C422" s="271"/>
      <c r="D422" s="271"/>
      <c r="E422" s="271"/>
      <c r="F422" s="271"/>
      <c r="G422" s="271"/>
      <c r="H422" s="271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ht="15.75" customHeight="1">
      <c r="A423" s="5"/>
      <c r="B423" s="5"/>
      <c r="C423" s="271"/>
      <c r="D423" s="271"/>
      <c r="E423" s="271"/>
      <c r="F423" s="271"/>
      <c r="G423" s="271"/>
      <c r="H423" s="271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ht="15.75" customHeight="1">
      <c r="A424" s="5"/>
      <c r="B424" s="5"/>
      <c r="C424" s="271"/>
      <c r="D424" s="271"/>
      <c r="E424" s="271"/>
      <c r="F424" s="271"/>
      <c r="G424" s="271"/>
      <c r="H424" s="271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ht="15.75" customHeight="1">
      <c r="A425" s="5"/>
      <c r="B425" s="5"/>
      <c r="C425" s="271"/>
      <c r="D425" s="271"/>
      <c r="E425" s="271"/>
      <c r="F425" s="271"/>
      <c r="G425" s="271"/>
      <c r="H425" s="271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ht="15.75" customHeight="1">
      <c r="A426" s="5"/>
      <c r="B426" s="5"/>
      <c r="C426" s="271"/>
      <c r="D426" s="271"/>
      <c r="E426" s="271"/>
      <c r="F426" s="271"/>
      <c r="G426" s="271"/>
      <c r="H426" s="271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ht="15.75" customHeight="1">
      <c r="A427" s="5"/>
      <c r="B427" s="5"/>
      <c r="C427" s="271"/>
      <c r="D427" s="271"/>
      <c r="E427" s="271"/>
      <c r="F427" s="271"/>
      <c r="G427" s="271"/>
      <c r="H427" s="271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ht="15.75" customHeight="1">
      <c r="A428" s="5"/>
      <c r="B428" s="5"/>
      <c r="C428" s="271"/>
      <c r="D428" s="271"/>
      <c r="E428" s="271"/>
      <c r="F428" s="271"/>
      <c r="G428" s="271"/>
      <c r="H428" s="271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ht="15.75" customHeight="1">
      <c r="A429" s="5"/>
      <c r="B429" s="5"/>
      <c r="C429" s="271"/>
      <c r="D429" s="271"/>
      <c r="E429" s="271"/>
      <c r="F429" s="271"/>
      <c r="G429" s="271"/>
      <c r="H429" s="271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ht="15.75" customHeight="1">
      <c r="A430" s="5"/>
      <c r="B430" s="5"/>
      <c r="C430" s="271"/>
      <c r="D430" s="271"/>
      <c r="E430" s="271"/>
      <c r="F430" s="271"/>
      <c r="G430" s="271"/>
      <c r="H430" s="271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ht="15.75" customHeight="1">
      <c r="A431" s="5"/>
      <c r="B431" s="5"/>
      <c r="C431" s="271"/>
      <c r="D431" s="271"/>
      <c r="E431" s="271"/>
      <c r="F431" s="271"/>
      <c r="G431" s="271"/>
      <c r="H431" s="271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ht="15.75" customHeight="1">
      <c r="A432" s="5"/>
      <c r="B432" s="5"/>
      <c r="C432" s="271"/>
      <c r="D432" s="271"/>
      <c r="E432" s="271"/>
      <c r="F432" s="271"/>
      <c r="G432" s="271"/>
      <c r="H432" s="271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ht="15.75" customHeight="1">
      <c r="A433" s="5"/>
      <c r="B433" s="5"/>
      <c r="C433" s="271"/>
      <c r="D433" s="271"/>
      <c r="E433" s="271"/>
      <c r="F433" s="271"/>
      <c r="G433" s="271"/>
      <c r="H433" s="271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ht="15.75" customHeight="1">
      <c r="A434" s="5"/>
      <c r="B434" s="5"/>
      <c r="C434" s="271"/>
      <c r="D434" s="271"/>
      <c r="E434" s="271"/>
      <c r="F434" s="271"/>
      <c r="G434" s="271"/>
      <c r="H434" s="271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ht="15.75" customHeight="1">
      <c r="A435" s="5"/>
      <c r="B435" s="5"/>
      <c r="C435" s="271"/>
      <c r="D435" s="271"/>
      <c r="E435" s="271"/>
      <c r="F435" s="271"/>
      <c r="G435" s="271"/>
      <c r="H435" s="271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ht="15.75" customHeight="1">
      <c r="A436" s="5"/>
      <c r="B436" s="5"/>
      <c r="C436" s="271"/>
      <c r="D436" s="271"/>
      <c r="E436" s="271"/>
      <c r="F436" s="271"/>
      <c r="G436" s="271"/>
      <c r="H436" s="271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ht="15.75" customHeight="1">
      <c r="A437" s="5"/>
      <c r="B437" s="5"/>
      <c r="C437" s="271"/>
      <c r="D437" s="271"/>
      <c r="E437" s="271"/>
      <c r="F437" s="271"/>
      <c r="G437" s="271"/>
      <c r="H437" s="271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ht="15.75" customHeight="1">
      <c r="A438" s="5"/>
      <c r="B438" s="5"/>
      <c r="C438" s="271"/>
      <c r="D438" s="271"/>
      <c r="E438" s="271"/>
      <c r="F438" s="271"/>
      <c r="G438" s="271"/>
      <c r="H438" s="271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ht="15.75" customHeight="1">
      <c r="A439" s="5"/>
      <c r="B439" s="5"/>
      <c r="C439" s="271"/>
      <c r="D439" s="271"/>
      <c r="E439" s="271"/>
      <c r="F439" s="271"/>
      <c r="G439" s="271"/>
      <c r="H439" s="271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ht="15.75" customHeight="1">
      <c r="A440" s="5"/>
      <c r="B440" s="5"/>
      <c r="C440" s="271"/>
      <c r="D440" s="271"/>
      <c r="E440" s="271"/>
      <c r="F440" s="271"/>
      <c r="G440" s="271"/>
      <c r="H440" s="271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ht="15.75" customHeight="1">
      <c r="A441" s="5"/>
      <c r="B441" s="5"/>
      <c r="C441" s="271"/>
      <c r="D441" s="271"/>
      <c r="E441" s="271"/>
      <c r="F441" s="271"/>
      <c r="G441" s="271"/>
      <c r="H441" s="271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ht="15.75" customHeight="1">
      <c r="A442" s="5"/>
      <c r="B442" s="5"/>
      <c r="C442" s="271"/>
      <c r="D442" s="271"/>
      <c r="E442" s="271"/>
      <c r="F442" s="271"/>
      <c r="G442" s="271"/>
      <c r="H442" s="271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ht="15.75" customHeight="1">
      <c r="A443" s="5"/>
      <c r="B443" s="5"/>
      <c r="C443" s="271"/>
      <c r="D443" s="271"/>
      <c r="E443" s="271"/>
      <c r="F443" s="271"/>
      <c r="G443" s="271"/>
      <c r="H443" s="271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ht="15.75" customHeight="1">
      <c r="A444" s="5"/>
      <c r="B444" s="5"/>
      <c r="C444" s="271"/>
      <c r="D444" s="271"/>
      <c r="E444" s="271"/>
      <c r="F444" s="271"/>
      <c r="G444" s="271"/>
      <c r="H444" s="271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ht="15.75" customHeight="1">
      <c r="A445" s="5"/>
      <c r="B445" s="5"/>
      <c r="C445" s="271"/>
      <c r="D445" s="271"/>
      <c r="E445" s="271"/>
      <c r="F445" s="271"/>
      <c r="G445" s="271"/>
      <c r="H445" s="271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ht="15.75" customHeight="1">
      <c r="A446" s="5"/>
      <c r="B446" s="5"/>
      <c r="C446" s="271"/>
      <c r="D446" s="271"/>
      <c r="E446" s="271"/>
      <c r="F446" s="271"/>
      <c r="G446" s="271"/>
      <c r="H446" s="271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ht="15.75" customHeight="1">
      <c r="A447" s="5"/>
      <c r="B447" s="5"/>
      <c r="C447" s="271"/>
      <c r="D447" s="271"/>
      <c r="E447" s="271"/>
      <c r="F447" s="271"/>
      <c r="G447" s="271"/>
      <c r="H447" s="271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ht="15.75" customHeight="1">
      <c r="A448" s="5"/>
      <c r="B448" s="5"/>
      <c r="C448" s="271"/>
      <c r="D448" s="271"/>
      <c r="E448" s="271"/>
      <c r="F448" s="271"/>
      <c r="G448" s="271"/>
      <c r="H448" s="271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ht="15.75" customHeight="1">
      <c r="A449" s="5"/>
      <c r="B449" s="5"/>
      <c r="C449" s="271"/>
      <c r="D449" s="271"/>
      <c r="E449" s="271"/>
      <c r="F449" s="271"/>
      <c r="G449" s="271"/>
      <c r="H449" s="271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ht="15.75" customHeight="1">
      <c r="A450" s="5"/>
      <c r="B450" s="5"/>
      <c r="C450" s="271"/>
      <c r="D450" s="271"/>
      <c r="E450" s="271"/>
      <c r="F450" s="271"/>
      <c r="G450" s="271"/>
      <c r="H450" s="271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ht="15.75" customHeight="1">
      <c r="A451" s="5"/>
      <c r="B451" s="5"/>
      <c r="C451" s="271"/>
      <c r="D451" s="271"/>
      <c r="E451" s="271"/>
      <c r="F451" s="271"/>
      <c r="G451" s="271"/>
      <c r="H451" s="271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ht="15.75" customHeight="1">
      <c r="A452" s="5"/>
      <c r="B452" s="5"/>
      <c r="C452" s="271"/>
      <c r="D452" s="271"/>
      <c r="E452" s="271"/>
      <c r="F452" s="271"/>
      <c r="G452" s="271"/>
      <c r="H452" s="271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ht="15.75" customHeight="1">
      <c r="A453" s="5"/>
      <c r="B453" s="5"/>
      <c r="C453" s="271"/>
      <c r="D453" s="271"/>
      <c r="E453" s="271"/>
      <c r="F453" s="271"/>
      <c r="G453" s="271"/>
      <c r="H453" s="271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ht="15.75" customHeight="1">
      <c r="A454" s="5"/>
      <c r="B454" s="5"/>
      <c r="C454" s="271"/>
      <c r="D454" s="271"/>
      <c r="E454" s="271"/>
      <c r="F454" s="271"/>
      <c r="G454" s="271"/>
      <c r="H454" s="271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ht="15.75" customHeight="1">
      <c r="A455" s="5"/>
      <c r="B455" s="5"/>
      <c r="C455" s="271"/>
      <c r="D455" s="271"/>
      <c r="E455" s="271"/>
      <c r="F455" s="271"/>
      <c r="G455" s="271"/>
      <c r="H455" s="271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ht="15.75" customHeight="1">
      <c r="A456" s="5"/>
      <c r="B456" s="5"/>
      <c r="C456" s="271"/>
      <c r="D456" s="271"/>
      <c r="E456" s="271"/>
      <c r="F456" s="271"/>
      <c r="G456" s="271"/>
      <c r="H456" s="271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ht="15.75" customHeight="1">
      <c r="A457" s="5"/>
      <c r="B457" s="5"/>
      <c r="C457" s="271"/>
      <c r="D457" s="271"/>
      <c r="E457" s="271"/>
      <c r="F457" s="271"/>
      <c r="G457" s="271"/>
      <c r="H457" s="271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ht="15.75" customHeight="1">
      <c r="A458" s="5"/>
      <c r="B458" s="5"/>
      <c r="C458" s="271"/>
      <c r="D458" s="271"/>
      <c r="E458" s="271"/>
      <c r="F458" s="271"/>
      <c r="G458" s="271"/>
      <c r="H458" s="271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ht="15.75" customHeight="1">
      <c r="A459" s="5"/>
      <c r="B459" s="5"/>
      <c r="C459" s="271"/>
      <c r="D459" s="271"/>
      <c r="E459" s="271"/>
      <c r="F459" s="271"/>
      <c r="G459" s="271"/>
      <c r="H459" s="271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ht="15.75" customHeight="1">
      <c r="A460" s="5"/>
      <c r="B460" s="5"/>
      <c r="C460" s="271"/>
      <c r="D460" s="271"/>
      <c r="E460" s="271"/>
      <c r="F460" s="271"/>
      <c r="G460" s="271"/>
      <c r="H460" s="271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ht="15.75" customHeight="1">
      <c r="A461" s="5"/>
      <c r="B461" s="5"/>
      <c r="C461" s="271"/>
      <c r="D461" s="271"/>
      <c r="E461" s="271"/>
      <c r="F461" s="271"/>
      <c r="G461" s="271"/>
      <c r="H461" s="271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ht="15.75" customHeight="1">
      <c r="A462" s="5"/>
      <c r="B462" s="5"/>
      <c r="C462" s="271"/>
      <c r="D462" s="271"/>
      <c r="E462" s="271"/>
      <c r="F462" s="271"/>
      <c r="G462" s="271"/>
      <c r="H462" s="271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ht="15.75" customHeight="1">
      <c r="A463" s="5"/>
      <c r="B463" s="5"/>
      <c r="C463" s="271"/>
      <c r="D463" s="271"/>
      <c r="E463" s="271"/>
      <c r="F463" s="271"/>
      <c r="G463" s="271"/>
      <c r="H463" s="271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ht="15.75" customHeight="1">
      <c r="A464" s="5"/>
      <c r="B464" s="5"/>
      <c r="C464" s="271"/>
      <c r="D464" s="271"/>
      <c r="E464" s="271"/>
      <c r="F464" s="271"/>
      <c r="G464" s="271"/>
      <c r="H464" s="271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ht="15.75" customHeight="1">
      <c r="A465" s="5"/>
      <c r="B465" s="5"/>
      <c r="C465" s="271"/>
      <c r="D465" s="271"/>
      <c r="E465" s="271"/>
      <c r="F465" s="271"/>
      <c r="G465" s="271"/>
      <c r="H465" s="271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ht="15.75" customHeight="1">
      <c r="A466" s="5"/>
      <c r="B466" s="5"/>
      <c r="C466" s="271"/>
      <c r="D466" s="271"/>
      <c r="E466" s="271"/>
      <c r="F466" s="271"/>
      <c r="G466" s="271"/>
      <c r="H466" s="271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ht="15.75" customHeight="1">
      <c r="A467" s="5"/>
      <c r="B467" s="5"/>
      <c r="C467" s="271"/>
      <c r="D467" s="271"/>
      <c r="E467" s="271"/>
      <c r="F467" s="271"/>
      <c r="G467" s="271"/>
      <c r="H467" s="271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ht="15.75" customHeight="1">
      <c r="A468" s="5"/>
      <c r="B468" s="5"/>
      <c r="C468" s="271"/>
      <c r="D468" s="271"/>
      <c r="E468" s="271"/>
      <c r="F468" s="271"/>
      <c r="G468" s="271"/>
      <c r="H468" s="271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ht="15.75" customHeight="1">
      <c r="A469" s="5"/>
      <c r="B469" s="5"/>
      <c r="C469" s="271"/>
      <c r="D469" s="271"/>
      <c r="E469" s="271"/>
      <c r="F469" s="271"/>
      <c r="G469" s="271"/>
      <c r="H469" s="271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ht="15.75" customHeight="1">
      <c r="A470" s="5"/>
      <c r="B470" s="5"/>
      <c r="C470" s="271"/>
      <c r="D470" s="271"/>
      <c r="E470" s="271"/>
      <c r="F470" s="271"/>
      <c r="G470" s="271"/>
      <c r="H470" s="271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ht="15.75" customHeight="1">
      <c r="A471" s="5"/>
      <c r="B471" s="5"/>
      <c r="C471" s="271"/>
      <c r="D471" s="271"/>
      <c r="E471" s="271"/>
      <c r="F471" s="271"/>
      <c r="G471" s="271"/>
      <c r="H471" s="271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ht="15.75" customHeight="1">
      <c r="A472" s="5"/>
      <c r="B472" s="5"/>
      <c r="C472" s="271"/>
      <c r="D472" s="271"/>
      <c r="E472" s="271"/>
      <c r="F472" s="271"/>
      <c r="G472" s="271"/>
      <c r="H472" s="271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ht="15.75" customHeight="1">
      <c r="A473" s="5"/>
      <c r="B473" s="5"/>
      <c r="C473" s="271"/>
      <c r="D473" s="271"/>
      <c r="E473" s="271"/>
      <c r="F473" s="271"/>
      <c r="G473" s="271"/>
      <c r="H473" s="271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ht="15.75" customHeight="1">
      <c r="A474" s="5"/>
      <c r="B474" s="5"/>
      <c r="C474" s="271"/>
      <c r="D474" s="271"/>
      <c r="E474" s="271"/>
      <c r="F474" s="271"/>
      <c r="G474" s="271"/>
      <c r="H474" s="271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ht="15.75" customHeight="1">
      <c r="A475" s="5"/>
      <c r="B475" s="5"/>
      <c r="C475" s="271"/>
      <c r="D475" s="271"/>
      <c r="E475" s="271"/>
      <c r="F475" s="271"/>
      <c r="G475" s="271"/>
      <c r="H475" s="271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ht="15.75" customHeight="1">
      <c r="A476" s="5"/>
      <c r="B476" s="5"/>
      <c r="C476" s="271"/>
      <c r="D476" s="271"/>
      <c r="E476" s="271"/>
      <c r="F476" s="271"/>
      <c r="G476" s="271"/>
      <c r="H476" s="271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ht="15.75" customHeight="1">
      <c r="A477" s="5"/>
      <c r="B477" s="5"/>
      <c r="C477" s="271"/>
      <c r="D477" s="271"/>
      <c r="E477" s="271"/>
      <c r="F477" s="271"/>
      <c r="G477" s="271"/>
      <c r="H477" s="271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ht="15.75" customHeight="1">
      <c r="A478" s="5"/>
      <c r="B478" s="5"/>
      <c r="C478" s="271"/>
      <c r="D478" s="271"/>
      <c r="E478" s="271"/>
      <c r="F478" s="271"/>
      <c r="G478" s="271"/>
      <c r="H478" s="271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ht="15.75" customHeight="1">
      <c r="A479" s="5"/>
      <c r="B479" s="5"/>
      <c r="C479" s="271"/>
      <c r="D479" s="271"/>
      <c r="E479" s="271"/>
      <c r="F479" s="271"/>
      <c r="G479" s="271"/>
      <c r="H479" s="271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ht="15.75" customHeight="1">
      <c r="A480" s="5"/>
      <c r="B480" s="5"/>
      <c r="C480" s="271"/>
      <c r="D480" s="271"/>
      <c r="E480" s="271"/>
      <c r="F480" s="271"/>
      <c r="G480" s="271"/>
      <c r="H480" s="271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ht="15.75" customHeight="1">
      <c r="A481" s="5"/>
      <c r="B481" s="5"/>
      <c r="C481" s="271"/>
      <c r="D481" s="271"/>
      <c r="E481" s="271"/>
      <c r="F481" s="271"/>
      <c r="G481" s="271"/>
      <c r="H481" s="271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ht="15.75" customHeight="1">
      <c r="A482" s="5"/>
      <c r="B482" s="5"/>
      <c r="C482" s="271"/>
      <c r="D482" s="271"/>
      <c r="E482" s="271"/>
      <c r="F482" s="271"/>
      <c r="G482" s="271"/>
      <c r="H482" s="271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ht="15.75" customHeight="1">
      <c r="A483" s="5"/>
      <c r="B483" s="5"/>
      <c r="C483" s="271"/>
      <c r="D483" s="271"/>
      <c r="E483" s="271"/>
      <c r="F483" s="271"/>
      <c r="G483" s="271"/>
      <c r="H483" s="271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ht="15.75" customHeight="1">
      <c r="A484" s="5"/>
      <c r="B484" s="5"/>
      <c r="C484" s="271"/>
      <c r="D484" s="271"/>
      <c r="E484" s="271"/>
      <c r="F484" s="271"/>
      <c r="G484" s="271"/>
      <c r="H484" s="271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ht="15.75" customHeight="1">
      <c r="A485" s="5"/>
      <c r="B485" s="5"/>
      <c r="C485" s="271"/>
      <c r="D485" s="271"/>
      <c r="E485" s="271"/>
      <c r="F485" s="271"/>
      <c r="G485" s="271"/>
      <c r="H485" s="271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ht="15.75" customHeight="1">
      <c r="A486" s="5"/>
      <c r="B486" s="5"/>
      <c r="C486" s="271"/>
      <c r="D486" s="271"/>
      <c r="E486" s="271"/>
      <c r="F486" s="271"/>
      <c r="G486" s="271"/>
      <c r="H486" s="271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ht="15.75" customHeight="1">
      <c r="A487" s="5"/>
      <c r="B487" s="5"/>
      <c r="C487" s="271"/>
      <c r="D487" s="271"/>
      <c r="E487" s="271"/>
      <c r="F487" s="271"/>
      <c r="G487" s="271"/>
      <c r="H487" s="271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ht="15.75" customHeight="1">
      <c r="A488" s="5"/>
      <c r="B488" s="5"/>
      <c r="C488" s="271"/>
      <c r="D488" s="271"/>
      <c r="E488" s="271"/>
      <c r="F488" s="271"/>
      <c r="G488" s="271"/>
      <c r="H488" s="271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ht="15.75" customHeight="1">
      <c r="A489" s="5"/>
      <c r="B489" s="5"/>
      <c r="C489" s="271"/>
      <c r="D489" s="271"/>
      <c r="E489" s="271"/>
      <c r="F489" s="271"/>
      <c r="G489" s="271"/>
      <c r="H489" s="271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ht="15.75" customHeight="1">
      <c r="A490" s="5"/>
      <c r="B490" s="5"/>
      <c r="C490" s="271"/>
      <c r="D490" s="271"/>
      <c r="E490" s="271"/>
      <c r="F490" s="271"/>
      <c r="G490" s="271"/>
      <c r="H490" s="271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ht="15.75" customHeight="1">
      <c r="A491" s="5"/>
      <c r="B491" s="5"/>
      <c r="C491" s="271"/>
      <c r="D491" s="271"/>
      <c r="E491" s="271"/>
      <c r="F491" s="271"/>
      <c r="G491" s="271"/>
      <c r="H491" s="271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ht="15.75" customHeight="1">
      <c r="A492" s="5"/>
      <c r="B492" s="5"/>
      <c r="C492" s="271"/>
      <c r="D492" s="271"/>
      <c r="E492" s="271"/>
      <c r="F492" s="271"/>
      <c r="G492" s="271"/>
      <c r="H492" s="271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ht="15.75" customHeight="1">
      <c r="A493" s="5"/>
      <c r="B493" s="5"/>
      <c r="C493" s="271"/>
      <c r="D493" s="271"/>
      <c r="E493" s="271"/>
      <c r="F493" s="271"/>
      <c r="G493" s="271"/>
      <c r="H493" s="271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ht="15.75" customHeight="1">
      <c r="A494" s="5"/>
      <c r="B494" s="5"/>
      <c r="C494" s="271"/>
      <c r="D494" s="271"/>
      <c r="E494" s="271"/>
      <c r="F494" s="271"/>
      <c r="G494" s="271"/>
      <c r="H494" s="271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ht="15.75" customHeight="1">
      <c r="A495" s="5"/>
      <c r="B495" s="5"/>
      <c r="C495" s="271"/>
      <c r="D495" s="271"/>
      <c r="E495" s="271"/>
      <c r="F495" s="271"/>
      <c r="G495" s="271"/>
      <c r="H495" s="271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ht="15.75" customHeight="1">
      <c r="A496" s="5"/>
      <c r="B496" s="5"/>
      <c r="C496" s="271"/>
      <c r="D496" s="271"/>
      <c r="E496" s="271"/>
      <c r="F496" s="271"/>
      <c r="G496" s="271"/>
      <c r="H496" s="271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ht="15.75" customHeight="1">
      <c r="A497" s="5"/>
      <c r="B497" s="5"/>
      <c r="C497" s="271"/>
      <c r="D497" s="271"/>
      <c r="E497" s="271"/>
      <c r="F497" s="271"/>
      <c r="G497" s="271"/>
      <c r="H497" s="271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ht="15.75" customHeight="1">
      <c r="A498" s="5"/>
      <c r="B498" s="5"/>
      <c r="C498" s="271"/>
      <c r="D498" s="271"/>
      <c r="E498" s="271"/>
      <c r="F498" s="271"/>
      <c r="G498" s="271"/>
      <c r="H498" s="271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ht="15.75" customHeight="1">
      <c r="A499" s="5"/>
      <c r="B499" s="5"/>
      <c r="C499" s="271"/>
      <c r="D499" s="271"/>
      <c r="E499" s="271"/>
      <c r="F499" s="271"/>
      <c r="G499" s="271"/>
      <c r="H499" s="271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ht="15.75" customHeight="1">
      <c r="A500" s="5"/>
      <c r="B500" s="5"/>
      <c r="C500" s="271"/>
      <c r="D500" s="271"/>
      <c r="E500" s="271"/>
      <c r="F500" s="271"/>
      <c r="G500" s="271"/>
      <c r="H500" s="271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ht="15.75" customHeight="1">
      <c r="A501" s="5"/>
      <c r="B501" s="5"/>
      <c r="C501" s="271"/>
      <c r="D501" s="271"/>
      <c r="E501" s="271"/>
      <c r="F501" s="271"/>
      <c r="G501" s="271"/>
      <c r="H501" s="271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ht="15.75" customHeight="1">
      <c r="A502" s="5"/>
      <c r="B502" s="5"/>
      <c r="C502" s="271"/>
      <c r="D502" s="271"/>
      <c r="E502" s="271"/>
      <c r="F502" s="271"/>
      <c r="G502" s="271"/>
      <c r="H502" s="271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ht="15.75" customHeight="1">
      <c r="A503" s="5"/>
      <c r="B503" s="5"/>
      <c r="C503" s="271"/>
      <c r="D503" s="271"/>
      <c r="E503" s="271"/>
      <c r="F503" s="271"/>
      <c r="G503" s="271"/>
      <c r="H503" s="271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ht="15.75" customHeight="1">
      <c r="A504" s="5"/>
      <c r="B504" s="5"/>
      <c r="C504" s="271"/>
      <c r="D504" s="271"/>
      <c r="E504" s="271"/>
      <c r="F504" s="271"/>
      <c r="G504" s="271"/>
      <c r="H504" s="271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ht="15.75" customHeight="1">
      <c r="A505" s="5"/>
      <c r="B505" s="5"/>
      <c r="C505" s="271"/>
      <c r="D505" s="271"/>
      <c r="E505" s="271"/>
      <c r="F505" s="271"/>
      <c r="G505" s="271"/>
      <c r="H505" s="271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ht="15.75" customHeight="1">
      <c r="A506" s="5"/>
      <c r="B506" s="5"/>
      <c r="C506" s="271"/>
      <c r="D506" s="271"/>
      <c r="E506" s="271"/>
      <c r="F506" s="271"/>
      <c r="G506" s="271"/>
      <c r="H506" s="271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ht="15.75" customHeight="1">
      <c r="A507" s="5"/>
      <c r="B507" s="5"/>
      <c r="C507" s="271"/>
      <c r="D507" s="271"/>
      <c r="E507" s="271"/>
      <c r="F507" s="271"/>
      <c r="G507" s="271"/>
      <c r="H507" s="271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ht="15.75" customHeight="1">
      <c r="A508" s="5"/>
      <c r="B508" s="5"/>
      <c r="C508" s="271"/>
      <c r="D508" s="271"/>
      <c r="E508" s="271"/>
      <c r="F508" s="271"/>
      <c r="G508" s="271"/>
      <c r="H508" s="271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ht="15.75" customHeight="1">
      <c r="A509" s="5"/>
      <c r="B509" s="5"/>
      <c r="C509" s="271"/>
      <c r="D509" s="271"/>
      <c r="E509" s="271"/>
      <c r="F509" s="271"/>
      <c r="G509" s="271"/>
      <c r="H509" s="271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ht="15.75" customHeight="1">
      <c r="A510" s="5"/>
      <c r="B510" s="5"/>
      <c r="C510" s="271"/>
      <c r="D510" s="271"/>
      <c r="E510" s="271"/>
      <c r="F510" s="271"/>
      <c r="G510" s="271"/>
      <c r="H510" s="271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ht="15.75" customHeight="1">
      <c r="A511" s="5"/>
      <c r="B511" s="5"/>
      <c r="C511" s="271"/>
      <c r="D511" s="271"/>
      <c r="E511" s="271"/>
      <c r="F511" s="271"/>
      <c r="G511" s="271"/>
      <c r="H511" s="271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ht="15.75" customHeight="1">
      <c r="A512" s="5"/>
      <c r="B512" s="5"/>
      <c r="C512" s="271"/>
      <c r="D512" s="271"/>
      <c r="E512" s="271"/>
      <c r="F512" s="271"/>
      <c r="G512" s="271"/>
      <c r="H512" s="271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ht="15.75" customHeight="1">
      <c r="A513" s="5"/>
      <c r="B513" s="5"/>
      <c r="C513" s="271"/>
      <c r="D513" s="271"/>
      <c r="E513" s="271"/>
      <c r="F513" s="271"/>
      <c r="G513" s="271"/>
      <c r="H513" s="271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ht="15.75" customHeight="1">
      <c r="A514" s="5"/>
      <c r="B514" s="5"/>
      <c r="C514" s="271"/>
      <c r="D514" s="271"/>
      <c r="E514" s="271"/>
      <c r="F514" s="271"/>
      <c r="G514" s="271"/>
      <c r="H514" s="271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ht="15.75" customHeight="1">
      <c r="A515" s="5"/>
      <c r="B515" s="5"/>
      <c r="C515" s="271"/>
      <c r="D515" s="271"/>
      <c r="E515" s="271"/>
      <c r="F515" s="271"/>
      <c r="G515" s="271"/>
      <c r="H515" s="271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ht="15.75" customHeight="1">
      <c r="A516" s="5"/>
      <c r="B516" s="5"/>
      <c r="C516" s="271"/>
      <c r="D516" s="271"/>
      <c r="E516" s="271"/>
      <c r="F516" s="271"/>
      <c r="G516" s="271"/>
      <c r="H516" s="271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ht="15.75" customHeight="1">
      <c r="A517" s="5"/>
      <c r="B517" s="5"/>
      <c r="C517" s="271"/>
      <c r="D517" s="271"/>
      <c r="E517" s="271"/>
      <c r="F517" s="271"/>
      <c r="G517" s="271"/>
      <c r="H517" s="271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ht="15.75" customHeight="1">
      <c r="A518" s="5"/>
      <c r="B518" s="5"/>
      <c r="C518" s="271"/>
      <c r="D518" s="271"/>
      <c r="E518" s="271"/>
      <c r="F518" s="271"/>
      <c r="G518" s="271"/>
      <c r="H518" s="271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ht="15.75" customHeight="1">
      <c r="A519" s="5"/>
      <c r="B519" s="5"/>
      <c r="C519" s="271"/>
      <c r="D519" s="271"/>
      <c r="E519" s="271"/>
      <c r="F519" s="271"/>
      <c r="G519" s="271"/>
      <c r="H519" s="271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ht="15.75" customHeight="1">
      <c r="A520" s="5"/>
      <c r="B520" s="5"/>
      <c r="C520" s="271"/>
      <c r="D520" s="271"/>
      <c r="E520" s="271"/>
      <c r="F520" s="271"/>
      <c r="G520" s="271"/>
      <c r="H520" s="271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ht="15.75" customHeight="1">
      <c r="A521" s="5"/>
      <c r="B521" s="5"/>
      <c r="C521" s="271"/>
      <c r="D521" s="271"/>
      <c r="E521" s="271"/>
      <c r="F521" s="271"/>
      <c r="G521" s="271"/>
      <c r="H521" s="271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ht="15.75" customHeight="1">
      <c r="A522" s="5"/>
      <c r="B522" s="5"/>
      <c r="C522" s="271"/>
      <c r="D522" s="271"/>
      <c r="E522" s="271"/>
      <c r="F522" s="271"/>
      <c r="G522" s="271"/>
      <c r="H522" s="271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ht="15.75" customHeight="1">
      <c r="A523" s="5"/>
      <c r="B523" s="5"/>
      <c r="C523" s="271"/>
      <c r="D523" s="271"/>
      <c r="E523" s="271"/>
      <c r="F523" s="271"/>
      <c r="G523" s="271"/>
      <c r="H523" s="271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ht="15.75" customHeight="1">
      <c r="A524" s="5"/>
      <c r="B524" s="5"/>
      <c r="C524" s="271"/>
      <c r="D524" s="271"/>
      <c r="E524" s="271"/>
      <c r="F524" s="271"/>
      <c r="G524" s="271"/>
      <c r="H524" s="271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ht="15.75" customHeight="1">
      <c r="A525" s="5"/>
      <c r="B525" s="5"/>
      <c r="C525" s="271"/>
      <c r="D525" s="271"/>
      <c r="E525" s="271"/>
      <c r="F525" s="271"/>
      <c r="G525" s="271"/>
      <c r="H525" s="271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ht="15.75" customHeight="1">
      <c r="A526" s="5"/>
      <c r="B526" s="5"/>
      <c r="C526" s="271"/>
      <c r="D526" s="271"/>
      <c r="E526" s="271"/>
      <c r="F526" s="271"/>
      <c r="G526" s="271"/>
      <c r="H526" s="271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ht="15.75" customHeight="1">
      <c r="A527" s="5"/>
      <c r="B527" s="5"/>
      <c r="C527" s="271"/>
      <c r="D527" s="271"/>
      <c r="E527" s="271"/>
      <c r="F527" s="271"/>
      <c r="G527" s="271"/>
      <c r="H527" s="271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ht="15.75" customHeight="1">
      <c r="A528" s="5"/>
      <c r="B528" s="5"/>
      <c r="C528" s="271"/>
      <c r="D528" s="271"/>
      <c r="E528" s="271"/>
      <c r="F528" s="271"/>
      <c r="G528" s="271"/>
      <c r="H528" s="271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ht="15.75" customHeight="1">
      <c r="A529" s="5"/>
      <c r="B529" s="5"/>
      <c r="C529" s="271"/>
      <c r="D529" s="271"/>
      <c r="E529" s="271"/>
      <c r="F529" s="271"/>
      <c r="G529" s="271"/>
      <c r="H529" s="271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ht="15.75" customHeight="1">
      <c r="A530" s="5"/>
      <c r="B530" s="5"/>
      <c r="C530" s="271"/>
      <c r="D530" s="271"/>
      <c r="E530" s="271"/>
      <c r="F530" s="271"/>
      <c r="G530" s="271"/>
      <c r="H530" s="271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ht="15.75" customHeight="1">
      <c r="A531" s="5"/>
      <c r="B531" s="5"/>
      <c r="C531" s="271"/>
      <c r="D531" s="271"/>
      <c r="E531" s="271"/>
      <c r="F531" s="271"/>
      <c r="G531" s="271"/>
      <c r="H531" s="271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ht="15.75" customHeight="1">
      <c r="A532" s="5"/>
      <c r="B532" s="5"/>
      <c r="C532" s="271"/>
      <c r="D532" s="271"/>
      <c r="E532" s="271"/>
      <c r="F532" s="271"/>
      <c r="G532" s="271"/>
      <c r="H532" s="271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ht="15.75" customHeight="1">
      <c r="A533" s="5"/>
      <c r="B533" s="5"/>
      <c r="C533" s="271"/>
      <c r="D533" s="271"/>
      <c r="E533" s="271"/>
      <c r="F533" s="271"/>
      <c r="G533" s="271"/>
      <c r="H533" s="271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ht="15.75" customHeight="1">
      <c r="A534" s="5"/>
      <c r="B534" s="5"/>
      <c r="C534" s="271"/>
      <c r="D534" s="271"/>
      <c r="E534" s="271"/>
      <c r="F534" s="271"/>
      <c r="G534" s="271"/>
      <c r="H534" s="271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ht="15.75" customHeight="1">
      <c r="A535" s="5"/>
      <c r="B535" s="5"/>
      <c r="C535" s="271"/>
      <c r="D535" s="271"/>
      <c r="E535" s="271"/>
      <c r="F535" s="271"/>
      <c r="G535" s="271"/>
      <c r="H535" s="271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ht="15.75" customHeight="1">
      <c r="A536" s="5"/>
      <c r="B536" s="5"/>
      <c r="C536" s="271"/>
      <c r="D536" s="271"/>
      <c r="E536" s="271"/>
      <c r="F536" s="271"/>
      <c r="G536" s="271"/>
      <c r="H536" s="271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ht="15.75" customHeight="1">
      <c r="A537" s="5"/>
      <c r="B537" s="5"/>
      <c r="C537" s="271"/>
      <c r="D537" s="271"/>
      <c r="E537" s="271"/>
      <c r="F537" s="271"/>
      <c r="G537" s="271"/>
      <c r="H537" s="271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ht="15.75" customHeight="1">
      <c r="A538" s="5"/>
      <c r="B538" s="5"/>
      <c r="C538" s="271"/>
      <c r="D538" s="271"/>
      <c r="E538" s="271"/>
      <c r="F538" s="271"/>
      <c r="G538" s="271"/>
      <c r="H538" s="271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ht="15.75" customHeight="1">
      <c r="A539" s="5"/>
      <c r="B539" s="5"/>
      <c r="C539" s="271"/>
      <c r="D539" s="271"/>
      <c r="E539" s="271"/>
      <c r="F539" s="271"/>
      <c r="G539" s="271"/>
      <c r="H539" s="271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ht="15.75" customHeight="1">
      <c r="A540" s="5"/>
      <c r="B540" s="5"/>
      <c r="C540" s="271"/>
      <c r="D540" s="271"/>
      <c r="E540" s="271"/>
      <c r="F540" s="271"/>
      <c r="G540" s="271"/>
      <c r="H540" s="271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ht="15.75" customHeight="1">
      <c r="A541" s="5"/>
      <c r="B541" s="5"/>
      <c r="C541" s="271"/>
      <c r="D541" s="271"/>
      <c r="E541" s="271"/>
      <c r="F541" s="271"/>
      <c r="G541" s="271"/>
      <c r="H541" s="271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ht="15.75" customHeight="1">
      <c r="A542" s="5"/>
      <c r="B542" s="5"/>
      <c r="C542" s="271"/>
      <c r="D542" s="271"/>
      <c r="E542" s="271"/>
      <c r="F542" s="271"/>
      <c r="G542" s="271"/>
      <c r="H542" s="271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ht="15.75" customHeight="1">
      <c r="A543" s="5"/>
      <c r="B543" s="5"/>
      <c r="C543" s="271"/>
      <c r="D543" s="271"/>
      <c r="E543" s="271"/>
      <c r="F543" s="271"/>
      <c r="G543" s="271"/>
      <c r="H543" s="271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ht="15.75" customHeight="1">
      <c r="A544" s="5"/>
      <c r="B544" s="5"/>
      <c r="C544" s="271"/>
      <c r="D544" s="271"/>
      <c r="E544" s="271"/>
      <c r="F544" s="271"/>
      <c r="G544" s="271"/>
      <c r="H544" s="271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ht="15.75" customHeight="1">
      <c r="A545" s="5"/>
      <c r="B545" s="5"/>
      <c r="C545" s="271"/>
      <c r="D545" s="271"/>
      <c r="E545" s="271"/>
      <c r="F545" s="271"/>
      <c r="G545" s="271"/>
      <c r="H545" s="271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ht="15.75" customHeight="1">
      <c r="A546" s="5"/>
      <c r="B546" s="5"/>
      <c r="C546" s="271"/>
      <c r="D546" s="271"/>
      <c r="E546" s="271"/>
      <c r="F546" s="271"/>
      <c r="G546" s="271"/>
      <c r="H546" s="271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ht="15.75" customHeight="1">
      <c r="A547" s="5"/>
      <c r="B547" s="5"/>
      <c r="C547" s="271"/>
      <c r="D547" s="271"/>
      <c r="E547" s="271"/>
      <c r="F547" s="271"/>
      <c r="G547" s="271"/>
      <c r="H547" s="271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ht="15.75" customHeight="1">
      <c r="A548" s="5"/>
      <c r="B548" s="5"/>
      <c r="C548" s="271"/>
      <c r="D548" s="271"/>
      <c r="E548" s="271"/>
      <c r="F548" s="271"/>
      <c r="G548" s="271"/>
      <c r="H548" s="271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ht="15.75" customHeight="1">
      <c r="A549" s="5"/>
      <c r="B549" s="5"/>
      <c r="C549" s="271"/>
      <c r="D549" s="271"/>
      <c r="E549" s="271"/>
      <c r="F549" s="271"/>
      <c r="G549" s="271"/>
      <c r="H549" s="271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ht="15.75" customHeight="1">
      <c r="A550" s="5"/>
      <c r="B550" s="5"/>
      <c r="C550" s="271"/>
      <c r="D550" s="271"/>
      <c r="E550" s="271"/>
      <c r="F550" s="271"/>
      <c r="G550" s="271"/>
      <c r="H550" s="271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ht="15.75" customHeight="1">
      <c r="A551" s="5"/>
      <c r="B551" s="5"/>
      <c r="C551" s="271"/>
      <c r="D551" s="271"/>
      <c r="E551" s="271"/>
      <c r="F551" s="271"/>
      <c r="G551" s="271"/>
      <c r="H551" s="271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ht="15.75" customHeight="1">
      <c r="A552" s="5"/>
      <c r="B552" s="5"/>
      <c r="C552" s="271"/>
      <c r="D552" s="271"/>
      <c r="E552" s="271"/>
      <c r="F552" s="271"/>
      <c r="G552" s="271"/>
      <c r="H552" s="271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ht="15.75" customHeight="1">
      <c r="A553" s="5"/>
      <c r="B553" s="5"/>
      <c r="C553" s="271"/>
      <c r="D553" s="271"/>
      <c r="E553" s="271"/>
      <c r="F553" s="271"/>
      <c r="G553" s="271"/>
      <c r="H553" s="271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ht="15.75" customHeight="1">
      <c r="A554" s="5"/>
      <c r="B554" s="5"/>
      <c r="C554" s="271"/>
      <c r="D554" s="271"/>
      <c r="E554" s="271"/>
      <c r="F554" s="271"/>
      <c r="G554" s="271"/>
      <c r="H554" s="271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ht="15.75" customHeight="1">
      <c r="A555" s="5"/>
      <c r="B555" s="5"/>
      <c r="C555" s="271"/>
      <c r="D555" s="271"/>
      <c r="E555" s="271"/>
      <c r="F555" s="271"/>
      <c r="G555" s="271"/>
      <c r="H555" s="271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ht="15.75" customHeight="1">
      <c r="A556" s="5"/>
      <c r="B556" s="5"/>
      <c r="C556" s="271"/>
      <c r="D556" s="271"/>
      <c r="E556" s="271"/>
      <c r="F556" s="271"/>
      <c r="G556" s="271"/>
      <c r="H556" s="271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ht="15.75" customHeight="1">
      <c r="A557" s="5"/>
      <c r="B557" s="5"/>
      <c r="C557" s="271"/>
      <c r="D557" s="271"/>
      <c r="E557" s="271"/>
      <c r="F557" s="271"/>
      <c r="G557" s="271"/>
      <c r="H557" s="271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ht="15.75" customHeight="1">
      <c r="A558" s="5"/>
      <c r="B558" s="5"/>
      <c r="C558" s="271"/>
      <c r="D558" s="271"/>
      <c r="E558" s="271"/>
      <c r="F558" s="271"/>
      <c r="G558" s="271"/>
      <c r="H558" s="271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ht="15.75" customHeight="1">
      <c r="A559" s="5"/>
      <c r="B559" s="5"/>
      <c r="C559" s="271"/>
      <c r="D559" s="271"/>
      <c r="E559" s="271"/>
      <c r="F559" s="271"/>
      <c r="G559" s="271"/>
      <c r="H559" s="271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ht="15.75" customHeight="1">
      <c r="A560" s="5"/>
      <c r="B560" s="5"/>
      <c r="C560" s="271"/>
      <c r="D560" s="271"/>
      <c r="E560" s="271"/>
      <c r="F560" s="271"/>
      <c r="G560" s="271"/>
      <c r="H560" s="271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ht="15.75" customHeight="1">
      <c r="A561" s="5"/>
      <c r="B561" s="5"/>
      <c r="C561" s="271"/>
      <c r="D561" s="271"/>
      <c r="E561" s="271"/>
      <c r="F561" s="271"/>
      <c r="G561" s="271"/>
      <c r="H561" s="271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ht="15.75" customHeight="1">
      <c r="A562" s="5"/>
      <c r="B562" s="5"/>
      <c r="C562" s="271"/>
      <c r="D562" s="271"/>
      <c r="E562" s="271"/>
      <c r="F562" s="271"/>
      <c r="G562" s="271"/>
      <c r="H562" s="271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ht="15.75" customHeight="1">
      <c r="A563" s="5"/>
      <c r="B563" s="5"/>
      <c r="C563" s="271"/>
      <c r="D563" s="271"/>
      <c r="E563" s="271"/>
      <c r="F563" s="271"/>
      <c r="G563" s="271"/>
      <c r="H563" s="271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ht="15.75" customHeight="1">
      <c r="A564" s="5"/>
      <c r="B564" s="5"/>
      <c r="C564" s="271"/>
      <c r="D564" s="271"/>
      <c r="E564" s="271"/>
      <c r="F564" s="271"/>
      <c r="G564" s="271"/>
      <c r="H564" s="271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ht="15.75" customHeight="1">
      <c r="A565" s="5"/>
      <c r="B565" s="5"/>
      <c r="C565" s="271"/>
      <c r="D565" s="271"/>
      <c r="E565" s="271"/>
      <c r="F565" s="271"/>
      <c r="G565" s="271"/>
      <c r="H565" s="271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ht="15.75" customHeight="1">
      <c r="A566" s="5"/>
      <c r="B566" s="5"/>
      <c r="C566" s="271"/>
      <c r="D566" s="271"/>
      <c r="E566" s="271"/>
      <c r="F566" s="271"/>
      <c r="G566" s="271"/>
      <c r="H566" s="271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ht="15.75" customHeight="1">
      <c r="A567" s="5"/>
      <c r="B567" s="5"/>
      <c r="C567" s="271"/>
      <c r="D567" s="271"/>
      <c r="E567" s="271"/>
      <c r="F567" s="271"/>
      <c r="G567" s="271"/>
      <c r="H567" s="271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ht="15.75" customHeight="1">
      <c r="A568" s="5"/>
      <c r="B568" s="5"/>
      <c r="C568" s="271"/>
      <c r="D568" s="271"/>
      <c r="E568" s="271"/>
      <c r="F568" s="271"/>
      <c r="G568" s="271"/>
      <c r="H568" s="271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ht="15.75" customHeight="1">
      <c r="A569" s="5"/>
      <c r="B569" s="5"/>
      <c r="C569" s="271"/>
      <c r="D569" s="271"/>
      <c r="E569" s="271"/>
      <c r="F569" s="271"/>
      <c r="G569" s="271"/>
      <c r="H569" s="271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ht="15.75" customHeight="1">
      <c r="A570" s="5"/>
      <c r="B570" s="5"/>
      <c r="C570" s="271"/>
      <c r="D570" s="271"/>
      <c r="E570" s="271"/>
      <c r="F570" s="271"/>
      <c r="G570" s="271"/>
      <c r="H570" s="271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ht="15.75" customHeight="1">
      <c r="A571" s="5"/>
      <c r="B571" s="5"/>
      <c r="C571" s="271"/>
      <c r="D571" s="271"/>
      <c r="E571" s="271"/>
      <c r="F571" s="271"/>
      <c r="G571" s="271"/>
      <c r="H571" s="271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ht="15.75" customHeight="1">
      <c r="A572" s="5"/>
      <c r="B572" s="5"/>
      <c r="C572" s="271"/>
      <c r="D572" s="271"/>
      <c r="E572" s="271"/>
      <c r="F572" s="271"/>
      <c r="G572" s="271"/>
      <c r="H572" s="271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ht="15.75" customHeight="1">
      <c r="A573" s="5"/>
      <c r="B573" s="5"/>
      <c r="C573" s="271"/>
      <c r="D573" s="271"/>
      <c r="E573" s="271"/>
      <c r="F573" s="271"/>
      <c r="G573" s="271"/>
      <c r="H573" s="271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ht="15.75" customHeight="1">
      <c r="A574" s="5"/>
      <c r="B574" s="5"/>
      <c r="C574" s="271"/>
      <c r="D574" s="271"/>
      <c r="E574" s="271"/>
      <c r="F574" s="271"/>
      <c r="G574" s="271"/>
      <c r="H574" s="271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ht="15.75" customHeight="1">
      <c r="A575" s="5"/>
      <c r="B575" s="5"/>
      <c r="C575" s="271"/>
      <c r="D575" s="271"/>
      <c r="E575" s="271"/>
      <c r="F575" s="271"/>
      <c r="G575" s="271"/>
      <c r="H575" s="271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ht="15.75" customHeight="1">
      <c r="A576" s="5"/>
      <c r="B576" s="5"/>
      <c r="C576" s="271"/>
      <c r="D576" s="271"/>
      <c r="E576" s="271"/>
      <c r="F576" s="271"/>
      <c r="G576" s="271"/>
      <c r="H576" s="271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ht="15.75" customHeight="1">
      <c r="A577" s="5"/>
      <c r="B577" s="5"/>
      <c r="C577" s="271"/>
      <c r="D577" s="271"/>
      <c r="E577" s="271"/>
      <c r="F577" s="271"/>
      <c r="G577" s="271"/>
      <c r="H577" s="271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ht="15.75" customHeight="1">
      <c r="A578" s="5"/>
      <c r="B578" s="5"/>
      <c r="C578" s="271"/>
      <c r="D578" s="271"/>
      <c r="E578" s="271"/>
      <c r="F578" s="271"/>
      <c r="G578" s="271"/>
      <c r="H578" s="271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ht="15.75" customHeight="1">
      <c r="A579" s="5"/>
      <c r="B579" s="5"/>
      <c r="C579" s="271"/>
      <c r="D579" s="271"/>
      <c r="E579" s="271"/>
      <c r="F579" s="271"/>
      <c r="G579" s="271"/>
      <c r="H579" s="271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ht="15.75" customHeight="1">
      <c r="A580" s="5"/>
      <c r="B580" s="5"/>
      <c r="C580" s="271"/>
      <c r="D580" s="271"/>
      <c r="E580" s="271"/>
      <c r="F580" s="271"/>
      <c r="G580" s="271"/>
      <c r="H580" s="271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ht="15.75" customHeight="1">
      <c r="A581" s="5"/>
      <c r="B581" s="5"/>
      <c r="C581" s="271"/>
      <c r="D581" s="271"/>
      <c r="E581" s="271"/>
      <c r="F581" s="271"/>
      <c r="G581" s="271"/>
      <c r="H581" s="271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ht="15.75" customHeight="1">
      <c r="A582" s="5"/>
      <c r="B582" s="5"/>
      <c r="C582" s="271"/>
      <c r="D582" s="271"/>
      <c r="E582" s="271"/>
      <c r="F582" s="271"/>
      <c r="G582" s="271"/>
      <c r="H582" s="271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ht="15.75" customHeight="1">
      <c r="A583" s="5"/>
      <c r="B583" s="5"/>
      <c r="C583" s="271"/>
      <c r="D583" s="271"/>
      <c r="E583" s="271"/>
      <c r="F583" s="271"/>
      <c r="G583" s="271"/>
      <c r="H583" s="271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ht="15.75" customHeight="1">
      <c r="A584" s="5"/>
      <c r="B584" s="5"/>
      <c r="C584" s="271"/>
      <c r="D584" s="271"/>
      <c r="E584" s="271"/>
      <c r="F584" s="271"/>
      <c r="G584" s="271"/>
      <c r="H584" s="271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ht="15.75" customHeight="1">
      <c r="A585" s="5"/>
      <c r="B585" s="5"/>
      <c r="C585" s="271"/>
      <c r="D585" s="271"/>
      <c r="E585" s="271"/>
      <c r="F585" s="271"/>
      <c r="G585" s="271"/>
      <c r="H585" s="271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ht="15.75" customHeight="1">
      <c r="A586" s="5"/>
      <c r="B586" s="5"/>
      <c r="C586" s="271"/>
      <c r="D586" s="271"/>
      <c r="E586" s="271"/>
      <c r="F586" s="271"/>
      <c r="G586" s="271"/>
      <c r="H586" s="271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ht="15.75" customHeight="1">
      <c r="A587" s="5"/>
      <c r="B587" s="5"/>
      <c r="C587" s="271"/>
      <c r="D587" s="271"/>
      <c r="E587" s="271"/>
      <c r="F587" s="271"/>
      <c r="G587" s="271"/>
      <c r="H587" s="271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ht="15.75" customHeight="1">
      <c r="A588" s="5"/>
      <c r="B588" s="5"/>
      <c r="C588" s="271"/>
      <c r="D588" s="271"/>
      <c r="E588" s="271"/>
      <c r="F588" s="271"/>
      <c r="G588" s="271"/>
      <c r="H588" s="271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ht="15.75" customHeight="1">
      <c r="A589" s="5"/>
      <c r="B589" s="5"/>
      <c r="C589" s="271"/>
      <c r="D589" s="271"/>
      <c r="E589" s="271"/>
      <c r="F589" s="271"/>
      <c r="G589" s="271"/>
      <c r="H589" s="271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ht="15.75" customHeight="1">
      <c r="A590" s="5"/>
      <c r="B590" s="5"/>
      <c r="C590" s="271"/>
      <c r="D590" s="271"/>
      <c r="E590" s="271"/>
      <c r="F590" s="271"/>
      <c r="G590" s="271"/>
      <c r="H590" s="271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ht="15.75" customHeight="1">
      <c r="A591" s="5"/>
      <c r="B591" s="5"/>
      <c r="C591" s="271"/>
      <c r="D591" s="271"/>
      <c r="E591" s="271"/>
      <c r="F591" s="271"/>
      <c r="G591" s="271"/>
      <c r="H591" s="271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ht="15.75" customHeight="1">
      <c r="A592" s="5"/>
      <c r="B592" s="5"/>
      <c r="C592" s="271"/>
      <c r="D592" s="271"/>
      <c r="E592" s="271"/>
      <c r="F592" s="271"/>
      <c r="G592" s="271"/>
      <c r="H592" s="271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ht="15.75" customHeight="1">
      <c r="A593" s="5"/>
      <c r="B593" s="5"/>
      <c r="C593" s="271"/>
      <c r="D593" s="271"/>
      <c r="E593" s="271"/>
      <c r="F593" s="271"/>
      <c r="G593" s="271"/>
      <c r="H593" s="271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ht="15.75" customHeight="1">
      <c r="A594" s="5"/>
      <c r="B594" s="5"/>
      <c r="C594" s="271"/>
      <c r="D594" s="271"/>
      <c r="E594" s="271"/>
      <c r="F594" s="271"/>
      <c r="G594" s="271"/>
      <c r="H594" s="271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ht="15.75" customHeight="1">
      <c r="A595" s="5"/>
      <c r="B595" s="5"/>
      <c r="C595" s="271"/>
      <c r="D595" s="271"/>
      <c r="E595" s="271"/>
      <c r="F595" s="271"/>
      <c r="G595" s="271"/>
      <c r="H595" s="271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ht="15.75" customHeight="1">
      <c r="A596" s="5"/>
      <c r="B596" s="5"/>
      <c r="C596" s="271"/>
      <c r="D596" s="271"/>
      <c r="E596" s="271"/>
      <c r="F596" s="271"/>
      <c r="G596" s="271"/>
      <c r="H596" s="271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ht="15.75" customHeight="1">
      <c r="A597" s="5"/>
      <c r="B597" s="5"/>
      <c r="C597" s="271"/>
      <c r="D597" s="271"/>
      <c r="E597" s="271"/>
      <c r="F597" s="271"/>
      <c r="G597" s="271"/>
      <c r="H597" s="271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ht="15.75" customHeight="1">
      <c r="A598" s="5"/>
      <c r="B598" s="5"/>
      <c r="C598" s="271"/>
      <c r="D598" s="271"/>
      <c r="E598" s="271"/>
      <c r="F598" s="271"/>
      <c r="G598" s="271"/>
      <c r="H598" s="271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ht="15.75" customHeight="1">
      <c r="A599" s="5"/>
      <c r="B599" s="5"/>
      <c r="C599" s="271"/>
      <c r="D599" s="271"/>
      <c r="E599" s="271"/>
      <c r="F599" s="271"/>
      <c r="G599" s="271"/>
      <c r="H599" s="271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ht="15.75" customHeight="1">
      <c r="A600" s="5"/>
      <c r="B600" s="5"/>
      <c r="C600" s="271"/>
      <c r="D600" s="271"/>
      <c r="E600" s="271"/>
      <c r="F600" s="271"/>
      <c r="G600" s="271"/>
      <c r="H600" s="271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ht="15.75" customHeight="1">
      <c r="A601" s="5"/>
      <c r="B601" s="5"/>
      <c r="C601" s="271"/>
      <c r="D601" s="271"/>
      <c r="E601" s="271"/>
      <c r="F601" s="271"/>
      <c r="G601" s="271"/>
      <c r="H601" s="271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ht="15.75" customHeight="1">
      <c r="A602" s="5"/>
      <c r="B602" s="5"/>
      <c r="C602" s="271"/>
      <c r="D602" s="271"/>
      <c r="E602" s="271"/>
      <c r="F602" s="271"/>
      <c r="G602" s="271"/>
      <c r="H602" s="271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ht="15.75" customHeight="1">
      <c r="A603" s="5"/>
      <c r="B603" s="5"/>
      <c r="C603" s="271"/>
      <c r="D603" s="271"/>
      <c r="E603" s="271"/>
      <c r="F603" s="271"/>
      <c r="G603" s="271"/>
      <c r="H603" s="271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ht="15.75" customHeight="1">
      <c r="A604" s="5"/>
      <c r="B604" s="5"/>
      <c r="C604" s="271"/>
      <c r="D604" s="271"/>
      <c r="E604" s="271"/>
      <c r="F604" s="271"/>
      <c r="G604" s="271"/>
      <c r="H604" s="271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ht="15.75" customHeight="1">
      <c r="A605" s="5"/>
      <c r="B605" s="5"/>
      <c r="C605" s="271"/>
      <c r="D605" s="271"/>
      <c r="E605" s="271"/>
      <c r="F605" s="271"/>
      <c r="G605" s="271"/>
      <c r="H605" s="271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ht="15.75" customHeight="1">
      <c r="A606" s="5"/>
      <c r="B606" s="5"/>
      <c r="C606" s="271"/>
      <c r="D606" s="271"/>
      <c r="E606" s="271"/>
      <c r="F606" s="271"/>
      <c r="G606" s="271"/>
      <c r="H606" s="271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ht="15.75" customHeight="1">
      <c r="A607" s="5"/>
      <c r="B607" s="5"/>
      <c r="C607" s="271"/>
      <c r="D607" s="271"/>
      <c r="E607" s="271"/>
      <c r="F607" s="271"/>
      <c r="G607" s="271"/>
      <c r="H607" s="271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ht="15.75" customHeight="1">
      <c r="A608" s="5"/>
      <c r="B608" s="5"/>
      <c r="C608" s="271"/>
      <c r="D608" s="271"/>
      <c r="E608" s="271"/>
      <c r="F608" s="271"/>
      <c r="G608" s="271"/>
      <c r="H608" s="271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ht="15.75" customHeight="1">
      <c r="A609" s="5"/>
      <c r="B609" s="5"/>
      <c r="C609" s="271"/>
      <c r="D609" s="271"/>
      <c r="E609" s="271"/>
      <c r="F609" s="271"/>
      <c r="G609" s="271"/>
      <c r="H609" s="271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ht="15.75" customHeight="1">
      <c r="A610" s="5"/>
      <c r="B610" s="5"/>
      <c r="C610" s="271"/>
      <c r="D610" s="271"/>
      <c r="E610" s="271"/>
      <c r="F610" s="271"/>
      <c r="G610" s="271"/>
      <c r="H610" s="271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ht="15.75" customHeight="1">
      <c r="A611" s="5"/>
      <c r="B611" s="5"/>
      <c r="C611" s="271"/>
      <c r="D611" s="271"/>
      <c r="E611" s="271"/>
      <c r="F611" s="271"/>
      <c r="G611" s="271"/>
      <c r="H611" s="271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ht="15.75" customHeight="1">
      <c r="A612" s="5"/>
      <c r="B612" s="5"/>
      <c r="C612" s="271"/>
      <c r="D612" s="271"/>
      <c r="E612" s="271"/>
      <c r="F612" s="271"/>
      <c r="G612" s="271"/>
      <c r="H612" s="271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ht="15.75" customHeight="1">
      <c r="A613" s="5"/>
      <c r="B613" s="5"/>
      <c r="C613" s="271"/>
      <c r="D613" s="271"/>
      <c r="E613" s="271"/>
      <c r="F613" s="271"/>
      <c r="G613" s="271"/>
      <c r="H613" s="271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ht="15.75" customHeight="1">
      <c r="A614" s="5"/>
      <c r="B614" s="5"/>
      <c r="C614" s="271"/>
      <c r="D614" s="271"/>
      <c r="E614" s="271"/>
      <c r="F614" s="271"/>
      <c r="G614" s="271"/>
      <c r="H614" s="271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ht="15.75" customHeight="1">
      <c r="A615" s="5"/>
      <c r="B615" s="5"/>
      <c r="C615" s="271"/>
      <c r="D615" s="271"/>
      <c r="E615" s="271"/>
      <c r="F615" s="271"/>
      <c r="G615" s="271"/>
      <c r="H615" s="271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ht="15.75" customHeight="1">
      <c r="A616" s="5"/>
      <c r="B616" s="5"/>
      <c r="C616" s="271"/>
      <c r="D616" s="271"/>
      <c r="E616" s="271"/>
      <c r="F616" s="271"/>
      <c r="G616" s="271"/>
      <c r="H616" s="271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ht="15.75" customHeight="1">
      <c r="A617" s="5"/>
      <c r="B617" s="5"/>
      <c r="C617" s="271"/>
      <c r="D617" s="271"/>
      <c r="E617" s="271"/>
      <c r="F617" s="271"/>
      <c r="G617" s="271"/>
      <c r="H617" s="271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ht="15.75" customHeight="1">
      <c r="A618" s="5"/>
      <c r="B618" s="5"/>
      <c r="C618" s="271"/>
      <c r="D618" s="271"/>
      <c r="E618" s="271"/>
      <c r="F618" s="271"/>
      <c r="G618" s="271"/>
      <c r="H618" s="271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ht="15.75" customHeight="1">
      <c r="A619" s="5"/>
      <c r="B619" s="5"/>
      <c r="C619" s="271"/>
      <c r="D619" s="271"/>
      <c r="E619" s="271"/>
      <c r="F619" s="271"/>
      <c r="G619" s="271"/>
      <c r="H619" s="271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ht="15.75" customHeight="1">
      <c r="A620" s="5"/>
      <c r="B620" s="5"/>
      <c r="C620" s="271"/>
      <c r="D620" s="271"/>
      <c r="E620" s="271"/>
      <c r="F620" s="271"/>
      <c r="G620" s="271"/>
      <c r="H620" s="271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ht="15.75" customHeight="1">
      <c r="A621" s="5"/>
      <c r="B621" s="5"/>
      <c r="C621" s="271"/>
      <c r="D621" s="271"/>
      <c r="E621" s="271"/>
      <c r="F621" s="271"/>
      <c r="G621" s="271"/>
      <c r="H621" s="271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ht="15.75" customHeight="1">
      <c r="A622" s="5"/>
      <c r="B622" s="5"/>
      <c r="C622" s="271"/>
      <c r="D622" s="271"/>
      <c r="E622" s="271"/>
      <c r="F622" s="271"/>
      <c r="G622" s="271"/>
      <c r="H622" s="271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ht="15.75" customHeight="1">
      <c r="A623" s="5"/>
      <c r="B623" s="5"/>
      <c r="C623" s="271"/>
      <c r="D623" s="271"/>
      <c r="E623" s="271"/>
      <c r="F623" s="271"/>
      <c r="G623" s="271"/>
      <c r="H623" s="271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ht="15.75" customHeight="1">
      <c r="A624" s="5"/>
      <c r="B624" s="5"/>
      <c r="C624" s="271"/>
      <c r="D624" s="271"/>
      <c r="E624" s="271"/>
      <c r="F624" s="271"/>
      <c r="G624" s="271"/>
      <c r="H624" s="271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ht="15.75" customHeight="1">
      <c r="A625" s="5"/>
      <c r="B625" s="5"/>
      <c r="C625" s="271"/>
      <c r="D625" s="271"/>
      <c r="E625" s="271"/>
      <c r="F625" s="271"/>
      <c r="G625" s="271"/>
      <c r="H625" s="271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ht="15.75" customHeight="1">
      <c r="A626" s="5"/>
      <c r="B626" s="5"/>
      <c r="C626" s="271"/>
      <c r="D626" s="271"/>
      <c r="E626" s="271"/>
      <c r="F626" s="271"/>
      <c r="G626" s="271"/>
      <c r="H626" s="271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ht="15.75" customHeight="1">
      <c r="A627" s="5"/>
      <c r="B627" s="5"/>
      <c r="C627" s="271"/>
      <c r="D627" s="271"/>
      <c r="E627" s="271"/>
      <c r="F627" s="271"/>
      <c r="G627" s="271"/>
      <c r="H627" s="271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ht="15.75" customHeight="1">
      <c r="A628" s="5"/>
      <c r="B628" s="5"/>
      <c r="C628" s="271"/>
      <c r="D628" s="271"/>
      <c r="E628" s="271"/>
      <c r="F628" s="271"/>
      <c r="G628" s="271"/>
      <c r="H628" s="271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ht="15.75" customHeight="1">
      <c r="A629" s="5"/>
      <c r="B629" s="5"/>
      <c r="C629" s="271"/>
      <c r="D629" s="271"/>
      <c r="E629" s="271"/>
      <c r="F629" s="271"/>
      <c r="G629" s="271"/>
      <c r="H629" s="271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ht="15.75" customHeight="1">
      <c r="A630" s="5"/>
      <c r="B630" s="5"/>
      <c r="C630" s="271"/>
      <c r="D630" s="271"/>
      <c r="E630" s="271"/>
      <c r="F630" s="271"/>
      <c r="G630" s="271"/>
      <c r="H630" s="271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ht="15.75" customHeight="1">
      <c r="A631" s="5"/>
      <c r="B631" s="5"/>
      <c r="C631" s="271"/>
      <c r="D631" s="271"/>
      <c r="E631" s="271"/>
      <c r="F631" s="271"/>
      <c r="G631" s="271"/>
      <c r="H631" s="271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ht="15.75" customHeight="1">
      <c r="A632" s="5"/>
      <c r="B632" s="5"/>
      <c r="C632" s="271"/>
      <c r="D632" s="271"/>
      <c r="E632" s="271"/>
      <c r="F632" s="271"/>
      <c r="G632" s="271"/>
      <c r="H632" s="271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ht="15.75" customHeight="1">
      <c r="A633" s="5"/>
      <c r="B633" s="5"/>
      <c r="C633" s="271"/>
      <c r="D633" s="271"/>
      <c r="E633" s="271"/>
      <c r="F633" s="271"/>
      <c r="G633" s="271"/>
      <c r="H633" s="271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ht="15.75" customHeight="1">
      <c r="A634" s="5"/>
      <c r="B634" s="5"/>
      <c r="C634" s="271"/>
      <c r="D634" s="271"/>
      <c r="E634" s="271"/>
      <c r="F634" s="271"/>
      <c r="G634" s="271"/>
      <c r="H634" s="271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ht="15.75" customHeight="1">
      <c r="A635" s="5"/>
      <c r="B635" s="5"/>
      <c r="C635" s="271"/>
      <c r="D635" s="271"/>
      <c r="E635" s="271"/>
      <c r="F635" s="271"/>
      <c r="G635" s="271"/>
      <c r="H635" s="271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ht="15.75" customHeight="1">
      <c r="A636" s="5"/>
      <c r="B636" s="5"/>
      <c r="C636" s="271"/>
      <c r="D636" s="271"/>
      <c r="E636" s="271"/>
      <c r="F636" s="271"/>
      <c r="G636" s="271"/>
      <c r="H636" s="271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ht="15.75" customHeight="1">
      <c r="A637" s="5"/>
      <c r="B637" s="5"/>
      <c r="C637" s="271"/>
      <c r="D637" s="271"/>
      <c r="E637" s="271"/>
      <c r="F637" s="271"/>
      <c r="G637" s="271"/>
      <c r="H637" s="271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ht="15.75" customHeight="1">
      <c r="A638" s="5"/>
      <c r="B638" s="5"/>
      <c r="C638" s="271"/>
      <c r="D638" s="271"/>
      <c r="E638" s="271"/>
      <c r="F638" s="271"/>
      <c r="G638" s="271"/>
      <c r="H638" s="271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ht="15.75" customHeight="1">
      <c r="A639" s="5"/>
      <c r="B639" s="5"/>
      <c r="C639" s="271"/>
      <c r="D639" s="271"/>
      <c r="E639" s="271"/>
      <c r="F639" s="271"/>
      <c r="G639" s="271"/>
      <c r="H639" s="271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ht="15.75" customHeight="1">
      <c r="A640" s="5"/>
      <c r="B640" s="5"/>
      <c r="C640" s="271"/>
      <c r="D640" s="271"/>
      <c r="E640" s="271"/>
      <c r="F640" s="271"/>
      <c r="G640" s="271"/>
      <c r="H640" s="271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ht="15.75" customHeight="1">
      <c r="A641" s="5"/>
      <c r="B641" s="5"/>
      <c r="C641" s="271"/>
      <c r="D641" s="271"/>
      <c r="E641" s="271"/>
      <c r="F641" s="271"/>
      <c r="G641" s="271"/>
      <c r="H641" s="271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ht="15.75" customHeight="1">
      <c r="A642" s="5"/>
      <c r="B642" s="5"/>
      <c r="C642" s="271"/>
      <c r="D642" s="271"/>
      <c r="E642" s="271"/>
      <c r="F642" s="271"/>
      <c r="G642" s="271"/>
      <c r="H642" s="271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ht="15.75" customHeight="1">
      <c r="A643" s="5"/>
      <c r="B643" s="5"/>
      <c r="C643" s="271"/>
      <c r="D643" s="271"/>
      <c r="E643" s="271"/>
      <c r="F643" s="271"/>
      <c r="G643" s="271"/>
      <c r="H643" s="271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ht="15.75" customHeight="1">
      <c r="A644" s="5"/>
      <c r="B644" s="5"/>
      <c r="C644" s="271"/>
      <c r="D644" s="271"/>
      <c r="E644" s="271"/>
      <c r="F644" s="271"/>
      <c r="G644" s="271"/>
      <c r="H644" s="271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ht="15.75" customHeight="1">
      <c r="A645" s="5"/>
      <c r="B645" s="5"/>
      <c r="C645" s="271"/>
      <c r="D645" s="271"/>
      <c r="E645" s="271"/>
      <c r="F645" s="271"/>
      <c r="G645" s="271"/>
      <c r="H645" s="271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ht="15.75" customHeight="1">
      <c r="A646" s="5"/>
      <c r="B646" s="5"/>
      <c r="C646" s="271"/>
      <c r="D646" s="271"/>
      <c r="E646" s="271"/>
      <c r="F646" s="271"/>
      <c r="G646" s="271"/>
      <c r="H646" s="271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ht="15.75" customHeight="1">
      <c r="A647" s="5"/>
      <c r="B647" s="5"/>
      <c r="C647" s="271"/>
      <c r="D647" s="271"/>
      <c r="E647" s="271"/>
      <c r="F647" s="271"/>
      <c r="G647" s="271"/>
      <c r="H647" s="271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ht="15.75" customHeight="1">
      <c r="A648" s="5"/>
      <c r="B648" s="5"/>
      <c r="C648" s="271"/>
      <c r="D648" s="271"/>
      <c r="E648" s="271"/>
      <c r="F648" s="271"/>
      <c r="G648" s="271"/>
      <c r="H648" s="271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ht="15.75" customHeight="1">
      <c r="A649" s="5"/>
      <c r="B649" s="5"/>
      <c r="C649" s="271"/>
      <c r="D649" s="271"/>
      <c r="E649" s="271"/>
      <c r="F649" s="271"/>
      <c r="G649" s="271"/>
      <c r="H649" s="271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ht="15.75" customHeight="1">
      <c r="A650" s="5"/>
      <c r="B650" s="5"/>
      <c r="C650" s="271"/>
      <c r="D650" s="271"/>
      <c r="E650" s="271"/>
      <c r="F650" s="271"/>
      <c r="G650" s="271"/>
      <c r="H650" s="271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ht="15.75" customHeight="1">
      <c r="A651" s="5"/>
      <c r="B651" s="5"/>
      <c r="C651" s="271"/>
      <c r="D651" s="271"/>
      <c r="E651" s="271"/>
      <c r="F651" s="271"/>
      <c r="G651" s="271"/>
      <c r="H651" s="271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ht="15.75" customHeight="1">
      <c r="A652" s="5"/>
      <c r="B652" s="5"/>
      <c r="C652" s="271"/>
      <c r="D652" s="271"/>
      <c r="E652" s="271"/>
      <c r="F652" s="271"/>
      <c r="G652" s="271"/>
      <c r="H652" s="271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ht="15.75" customHeight="1">
      <c r="A653" s="5"/>
      <c r="B653" s="5"/>
      <c r="C653" s="271"/>
      <c r="D653" s="271"/>
      <c r="E653" s="271"/>
      <c r="F653" s="271"/>
      <c r="G653" s="271"/>
      <c r="H653" s="271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ht="15.75" customHeight="1">
      <c r="A654" s="5"/>
      <c r="B654" s="5"/>
      <c r="C654" s="271"/>
      <c r="D654" s="271"/>
      <c r="E654" s="271"/>
      <c r="F654" s="271"/>
      <c r="G654" s="271"/>
      <c r="H654" s="271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ht="15.75" customHeight="1">
      <c r="A655" s="5"/>
      <c r="B655" s="5"/>
      <c r="C655" s="271"/>
      <c r="D655" s="271"/>
      <c r="E655" s="271"/>
      <c r="F655" s="271"/>
      <c r="G655" s="271"/>
      <c r="H655" s="271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ht="15.75" customHeight="1">
      <c r="A656" s="5"/>
      <c r="B656" s="5"/>
      <c r="C656" s="271"/>
      <c r="D656" s="271"/>
      <c r="E656" s="271"/>
      <c r="F656" s="271"/>
      <c r="G656" s="271"/>
      <c r="H656" s="271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ht="15.75" customHeight="1">
      <c r="A657" s="5"/>
      <c r="B657" s="5"/>
      <c r="C657" s="271"/>
      <c r="D657" s="271"/>
      <c r="E657" s="271"/>
      <c r="F657" s="271"/>
      <c r="G657" s="271"/>
      <c r="H657" s="271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ht="15.75" customHeight="1">
      <c r="A658" s="5"/>
      <c r="B658" s="5"/>
      <c r="C658" s="271"/>
      <c r="D658" s="271"/>
      <c r="E658" s="271"/>
      <c r="F658" s="271"/>
      <c r="G658" s="271"/>
      <c r="H658" s="271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ht="15.75" customHeight="1">
      <c r="A659" s="5"/>
      <c r="B659" s="5"/>
      <c r="C659" s="271"/>
      <c r="D659" s="271"/>
      <c r="E659" s="271"/>
      <c r="F659" s="271"/>
      <c r="G659" s="271"/>
      <c r="H659" s="271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ht="15.75" customHeight="1">
      <c r="A660" s="5"/>
      <c r="B660" s="5"/>
      <c r="C660" s="271"/>
      <c r="D660" s="271"/>
      <c r="E660" s="271"/>
      <c r="F660" s="271"/>
      <c r="G660" s="271"/>
      <c r="H660" s="271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ht="15.75" customHeight="1">
      <c r="A661" s="5"/>
      <c r="B661" s="5"/>
      <c r="C661" s="271"/>
      <c r="D661" s="271"/>
      <c r="E661" s="271"/>
      <c r="F661" s="271"/>
      <c r="G661" s="271"/>
      <c r="H661" s="271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ht="15.75" customHeight="1">
      <c r="A662" s="5"/>
      <c r="B662" s="5"/>
      <c r="C662" s="271"/>
      <c r="D662" s="271"/>
      <c r="E662" s="271"/>
      <c r="F662" s="271"/>
      <c r="G662" s="271"/>
      <c r="H662" s="271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ht="15.75" customHeight="1">
      <c r="A663" s="5"/>
      <c r="B663" s="5"/>
      <c r="C663" s="271"/>
      <c r="D663" s="271"/>
      <c r="E663" s="271"/>
      <c r="F663" s="271"/>
      <c r="G663" s="271"/>
      <c r="H663" s="271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ht="15.75" customHeight="1">
      <c r="A664" s="5"/>
      <c r="B664" s="5"/>
      <c r="C664" s="271"/>
      <c r="D664" s="271"/>
      <c r="E664" s="271"/>
      <c r="F664" s="271"/>
      <c r="G664" s="271"/>
      <c r="H664" s="271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ht="15.75" customHeight="1">
      <c r="A665" s="5"/>
      <c r="B665" s="5"/>
      <c r="C665" s="271"/>
      <c r="D665" s="271"/>
      <c r="E665" s="271"/>
      <c r="F665" s="271"/>
      <c r="G665" s="271"/>
      <c r="H665" s="271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ht="15.75" customHeight="1">
      <c r="A666" s="5"/>
      <c r="B666" s="5"/>
      <c r="C666" s="271"/>
      <c r="D666" s="271"/>
      <c r="E666" s="271"/>
      <c r="F666" s="271"/>
      <c r="G666" s="271"/>
      <c r="H666" s="271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ht="15.75" customHeight="1">
      <c r="A667" s="5"/>
      <c r="B667" s="5"/>
      <c r="C667" s="271"/>
      <c r="D667" s="271"/>
      <c r="E667" s="271"/>
      <c r="F667" s="271"/>
      <c r="G667" s="271"/>
      <c r="H667" s="271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ht="15.75" customHeight="1">
      <c r="A668" s="5"/>
      <c r="B668" s="5"/>
      <c r="C668" s="271"/>
      <c r="D668" s="271"/>
      <c r="E668" s="271"/>
      <c r="F668" s="271"/>
      <c r="G668" s="271"/>
      <c r="H668" s="271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ht="15.75" customHeight="1">
      <c r="A669" s="5"/>
      <c r="B669" s="5"/>
      <c r="C669" s="271"/>
      <c r="D669" s="271"/>
      <c r="E669" s="271"/>
      <c r="F669" s="271"/>
      <c r="G669" s="271"/>
      <c r="H669" s="271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ht="15.75" customHeight="1">
      <c r="A670" s="5"/>
      <c r="B670" s="5"/>
      <c r="C670" s="271"/>
      <c r="D670" s="271"/>
      <c r="E670" s="271"/>
      <c r="F670" s="271"/>
      <c r="G670" s="271"/>
      <c r="H670" s="271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ht="15.75" customHeight="1">
      <c r="A671" s="5"/>
      <c r="B671" s="5"/>
      <c r="C671" s="271"/>
      <c r="D671" s="271"/>
      <c r="E671" s="271"/>
      <c r="F671" s="271"/>
      <c r="G671" s="271"/>
      <c r="H671" s="271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ht="15.75" customHeight="1">
      <c r="A672" s="5"/>
      <c r="B672" s="5"/>
      <c r="C672" s="271"/>
      <c r="D672" s="271"/>
      <c r="E672" s="271"/>
      <c r="F672" s="271"/>
      <c r="G672" s="271"/>
      <c r="H672" s="271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ht="15.75" customHeight="1">
      <c r="A673" s="5"/>
      <c r="B673" s="5"/>
      <c r="C673" s="271"/>
      <c r="D673" s="271"/>
      <c r="E673" s="271"/>
      <c r="F673" s="271"/>
      <c r="G673" s="271"/>
      <c r="H673" s="271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ht="15.75" customHeight="1">
      <c r="A674" s="5"/>
      <c r="B674" s="5"/>
      <c r="C674" s="271"/>
      <c r="D674" s="271"/>
      <c r="E674" s="271"/>
      <c r="F674" s="271"/>
      <c r="G674" s="271"/>
      <c r="H674" s="271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ht="15.75" customHeight="1">
      <c r="A675" s="5"/>
      <c r="B675" s="5"/>
      <c r="C675" s="271"/>
      <c r="D675" s="271"/>
      <c r="E675" s="271"/>
      <c r="F675" s="271"/>
      <c r="G675" s="271"/>
      <c r="H675" s="271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ht="15.75" customHeight="1">
      <c r="A676" s="5"/>
      <c r="B676" s="5"/>
      <c r="C676" s="271"/>
      <c r="D676" s="271"/>
      <c r="E676" s="271"/>
      <c r="F676" s="271"/>
      <c r="G676" s="271"/>
      <c r="H676" s="271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ht="15.75" customHeight="1">
      <c r="A677" s="5"/>
      <c r="B677" s="5"/>
      <c r="C677" s="271"/>
      <c r="D677" s="271"/>
      <c r="E677" s="271"/>
      <c r="F677" s="271"/>
      <c r="G677" s="271"/>
      <c r="H677" s="271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ht="15.75" customHeight="1">
      <c r="A678" s="5"/>
      <c r="B678" s="5"/>
      <c r="C678" s="271"/>
      <c r="D678" s="271"/>
      <c r="E678" s="271"/>
      <c r="F678" s="271"/>
      <c r="G678" s="271"/>
      <c r="H678" s="271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ht="15.75" customHeight="1">
      <c r="A679" s="5"/>
      <c r="B679" s="5"/>
      <c r="C679" s="271"/>
      <c r="D679" s="271"/>
      <c r="E679" s="271"/>
      <c r="F679" s="271"/>
      <c r="G679" s="271"/>
      <c r="H679" s="271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ht="15.75" customHeight="1">
      <c r="A680" s="5"/>
      <c r="B680" s="5"/>
      <c r="C680" s="271"/>
      <c r="D680" s="271"/>
      <c r="E680" s="271"/>
      <c r="F680" s="271"/>
      <c r="G680" s="271"/>
      <c r="H680" s="271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ht="15.75" customHeight="1">
      <c r="A681" s="5"/>
      <c r="B681" s="5"/>
      <c r="C681" s="271"/>
      <c r="D681" s="271"/>
      <c r="E681" s="271"/>
      <c r="F681" s="271"/>
      <c r="G681" s="271"/>
      <c r="H681" s="271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ht="15.75" customHeight="1">
      <c r="A682" s="5"/>
      <c r="B682" s="5"/>
      <c r="C682" s="271"/>
      <c r="D682" s="271"/>
      <c r="E682" s="271"/>
      <c r="F682" s="271"/>
      <c r="G682" s="271"/>
      <c r="H682" s="271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ht="15.75" customHeight="1">
      <c r="A683" s="5"/>
      <c r="B683" s="5"/>
      <c r="C683" s="271"/>
      <c r="D683" s="271"/>
      <c r="E683" s="271"/>
      <c r="F683" s="271"/>
      <c r="G683" s="271"/>
      <c r="H683" s="271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ht="15.75" customHeight="1">
      <c r="A684" s="5"/>
      <c r="B684" s="5"/>
      <c r="C684" s="271"/>
      <c r="D684" s="271"/>
      <c r="E684" s="271"/>
      <c r="F684" s="271"/>
      <c r="G684" s="271"/>
      <c r="H684" s="271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ht="15.75" customHeight="1">
      <c r="A685" s="5"/>
      <c r="B685" s="5"/>
      <c r="C685" s="271"/>
      <c r="D685" s="271"/>
      <c r="E685" s="271"/>
      <c r="F685" s="271"/>
      <c r="G685" s="271"/>
      <c r="H685" s="271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ht="15.75" customHeight="1">
      <c r="A686" s="5"/>
      <c r="B686" s="5"/>
      <c r="C686" s="271"/>
      <c r="D686" s="271"/>
      <c r="E686" s="271"/>
      <c r="F686" s="271"/>
      <c r="G686" s="271"/>
      <c r="H686" s="271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ht="15.75" customHeight="1">
      <c r="A687" s="5"/>
      <c r="B687" s="5"/>
      <c r="C687" s="271"/>
      <c r="D687" s="271"/>
      <c r="E687" s="271"/>
      <c r="F687" s="271"/>
      <c r="G687" s="271"/>
      <c r="H687" s="271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ht="15.75" customHeight="1">
      <c r="A688" s="5"/>
      <c r="B688" s="5"/>
      <c r="C688" s="271"/>
      <c r="D688" s="271"/>
      <c r="E688" s="271"/>
      <c r="F688" s="271"/>
      <c r="G688" s="271"/>
      <c r="H688" s="271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ht="15.75" customHeight="1">
      <c r="A689" s="5"/>
      <c r="B689" s="5"/>
      <c r="C689" s="271"/>
      <c r="D689" s="271"/>
      <c r="E689" s="271"/>
      <c r="F689" s="271"/>
      <c r="G689" s="271"/>
      <c r="H689" s="271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ht="15.75" customHeight="1">
      <c r="A690" s="5"/>
      <c r="B690" s="5"/>
      <c r="C690" s="271"/>
      <c r="D690" s="271"/>
      <c r="E690" s="271"/>
      <c r="F690" s="271"/>
      <c r="G690" s="271"/>
      <c r="H690" s="271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ht="15.75" customHeight="1">
      <c r="A691" s="5"/>
      <c r="B691" s="5"/>
      <c r="C691" s="271"/>
      <c r="D691" s="271"/>
      <c r="E691" s="271"/>
      <c r="F691" s="271"/>
      <c r="G691" s="271"/>
      <c r="H691" s="271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ht="15.75" customHeight="1">
      <c r="A692" s="5"/>
      <c r="B692" s="5"/>
      <c r="C692" s="271"/>
      <c r="D692" s="271"/>
      <c r="E692" s="271"/>
      <c r="F692" s="271"/>
      <c r="G692" s="271"/>
      <c r="H692" s="271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ht="15.75" customHeight="1">
      <c r="A693" s="5"/>
      <c r="B693" s="5"/>
      <c r="C693" s="271"/>
      <c r="D693" s="271"/>
      <c r="E693" s="271"/>
      <c r="F693" s="271"/>
      <c r="G693" s="271"/>
      <c r="H693" s="271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ht="15.75" customHeight="1">
      <c r="A694" s="5"/>
      <c r="B694" s="5"/>
      <c r="C694" s="271"/>
      <c r="D694" s="271"/>
      <c r="E694" s="271"/>
      <c r="F694" s="271"/>
      <c r="G694" s="271"/>
      <c r="H694" s="271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ht="15.75" customHeight="1">
      <c r="A695" s="5"/>
      <c r="B695" s="5"/>
      <c r="C695" s="271"/>
      <c r="D695" s="271"/>
      <c r="E695" s="271"/>
      <c r="F695" s="271"/>
      <c r="G695" s="271"/>
      <c r="H695" s="271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ht="15.75" customHeight="1">
      <c r="A696" s="5"/>
      <c r="B696" s="5"/>
      <c r="C696" s="271"/>
      <c r="D696" s="271"/>
      <c r="E696" s="271"/>
      <c r="F696" s="271"/>
      <c r="G696" s="271"/>
      <c r="H696" s="271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ht="15.75" customHeight="1">
      <c r="A697" s="5"/>
      <c r="B697" s="5"/>
      <c r="C697" s="271"/>
      <c r="D697" s="271"/>
      <c r="E697" s="271"/>
      <c r="F697" s="271"/>
      <c r="G697" s="271"/>
      <c r="H697" s="271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ht="15.75" customHeight="1">
      <c r="A698" s="5"/>
      <c r="B698" s="5"/>
      <c r="C698" s="271"/>
      <c r="D698" s="271"/>
      <c r="E698" s="271"/>
      <c r="F698" s="271"/>
      <c r="G698" s="271"/>
      <c r="H698" s="271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ht="15.75" customHeight="1">
      <c r="A699" s="5"/>
      <c r="B699" s="5"/>
      <c r="C699" s="271"/>
      <c r="D699" s="271"/>
      <c r="E699" s="271"/>
      <c r="F699" s="271"/>
      <c r="G699" s="271"/>
      <c r="H699" s="271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ht="15.75" customHeight="1">
      <c r="A700" s="5"/>
      <c r="B700" s="5"/>
      <c r="C700" s="271"/>
      <c r="D700" s="271"/>
      <c r="E700" s="271"/>
      <c r="F700" s="271"/>
      <c r="G700" s="271"/>
      <c r="H700" s="271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ht="15.75" customHeight="1">
      <c r="A701" s="5"/>
      <c r="B701" s="5"/>
      <c r="C701" s="271"/>
      <c r="D701" s="271"/>
      <c r="E701" s="271"/>
      <c r="F701" s="271"/>
      <c r="G701" s="271"/>
      <c r="H701" s="271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ht="15.75" customHeight="1">
      <c r="A702" s="5"/>
      <c r="B702" s="5"/>
      <c r="C702" s="271"/>
      <c r="D702" s="271"/>
      <c r="E702" s="271"/>
      <c r="F702" s="271"/>
      <c r="G702" s="271"/>
      <c r="H702" s="271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ht="15.75" customHeight="1">
      <c r="A703" s="5"/>
      <c r="B703" s="5"/>
      <c r="C703" s="271"/>
      <c r="D703" s="271"/>
      <c r="E703" s="271"/>
      <c r="F703" s="271"/>
      <c r="G703" s="271"/>
      <c r="H703" s="271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ht="15.75" customHeight="1">
      <c r="A704" s="5"/>
      <c r="B704" s="5"/>
      <c r="C704" s="271"/>
      <c r="D704" s="271"/>
      <c r="E704" s="271"/>
      <c r="F704" s="271"/>
      <c r="G704" s="271"/>
      <c r="H704" s="271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ht="15.75" customHeight="1">
      <c r="A705" s="5"/>
      <c r="B705" s="5"/>
      <c r="C705" s="271"/>
      <c r="D705" s="271"/>
      <c r="E705" s="271"/>
      <c r="F705" s="271"/>
      <c r="G705" s="271"/>
      <c r="H705" s="271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ht="15.75" customHeight="1">
      <c r="A706" s="5"/>
      <c r="B706" s="5"/>
      <c r="C706" s="271"/>
      <c r="D706" s="271"/>
      <c r="E706" s="271"/>
      <c r="F706" s="271"/>
      <c r="G706" s="271"/>
      <c r="H706" s="271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ht="15.75" customHeight="1">
      <c r="A707" s="5"/>
      <c r="B707" s="5"/>
      <c r="C707" s="271"/>
      <c r="D707" s="271"/>
      <c r="E707" s="271"/>
      <c r="F707" s="271"/>
      <c r="G707" s="271"/>
      <c r="H707" s="271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ht="15.75" customHeight="1">
      <c r="A708" s="5"/>
      <c r="B708" s="5"/>
      <c r="C708" s="271"/>
      <c r="D708" s="271"/>
      <c r="E708" s="271"/>
      <c r="F708" s="271"/>
      <c r="G708" s="271"/>
      <c r="H708" s="271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ht="15.75" customHeight="1">
      <c r="A709" s="5"/>
      <c r="B709" s="5"/>
      <c r="C709" s="271"/>
      <c r="D709" s="271"/>
      <c r="E709" s="271"/>
      <c r="F709" s="271"/>
      <c r="G709" s="271"/>
      <c r="H709" s="271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ht="15.75" customHeight="1">
      <c r="A710" s="5"/>
      <c r="B710" s="5"/>
      <c r="C710" s="271"/>
      <c r="D710" s="271"/>
      <c r="E710" s="271"/>
      <c r="F710" s="271"/>
      <c r="G710" s="271"/>
      <c r="H710" s="271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ht="15.75" customHeight="1">
      <c r="A711" s="5"/>
      <c r="B711" s="5"/>
      <c r="C711" s="271"/>
      <c r="D711" s="271"/>
      <c r="E711" s="271"/>
      <c r="F711" s="271"/>
      <c r="G711" s="271"/>
      <c r="H711" s="271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ht="15.75" customHeight="1">
      <c r="A712" s="5"/>
      <c r="B712" s="5"/>
      <c r="C712" s="271"/>
      <c r="D712" s="271"/>
      <c r="E712" s="271"/>
      <c r="F712" s="271"/>
      <c r="G712" s="271"/>
      <c r="H712" s="271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ht="15.75" customHeight="1">
      <c r="A713" s="5"/>
      <c r="B713" s="5"/>
      <c r="C713" s="271"/>
      <c r="D713" s="271"/>
      <c r="E713" s="271"/>
      <c r="F713" s="271"/>
      <c r="G713" s="271"/>
      <c r="H713" s="271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ht="15.75" customHeight="1">
      <c r="A714" s="5"/>
      <c r="B714" s="5"/>
      <c r="C714" s="271"/>
      <c r="D714" s="271"/>
      <c r="E714" s="271"/>
      <c r="F714" s="271"/>
      <c r="G714" s="271"/>
      <c r="H714" s="271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ht="15.75" customHeight="1">
      <c r="A715" s="5"/>
      <c r="B715" s="5"/>
      <c r="C715" s="271"/>
      <c r="D715" s="271"/>
      <c r="E715" s="271"/>
      <c r="F715" s="271"/>
      <c r="G715" s="271"/>
      <c r="H715" s="271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ht="15.75" customHeight="1">
      <c r="A716" s="5"/>
      <c r="B716" s="5"/>
      <c r="C716" s="271"/>
      <c r="D716" s="271"/>
      <c r="E716" s="271"/>
      <c r="F716" s="271"/>
      <c r="G716" s="271"/>
      <c r="H716" s="271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ht="15.75" customHeight="1">
      <c r="A717" s="5"/>
      <c r="B717" s="5"/>
      <c r="C717" s="271"/>
      <c r="D717" s="271"/>
      <c r="E717" s="271"/>
      <c r="F717" s="271"/>
      <c r="G717" s="271"/>
      <c r="H717" s="271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ht="15.75" customHeight="1">
      <c r="A718" s="5"/>
      <c r="B718" s="5"/>
      <c r="C718" s="271"/>
      <c r="D718" s="271"/>
      <c r="E718" s="271"/>
      <c r="F718" s="271"/>
      <c r="G718" s="271"/>
      <c r="H718" s="271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ht="15.75" customHeight="1">
      <c r="A719" s="5"/>
      <c r="B719" s="5"/>
      <c r="C719" s="271"/>
      <c r="D719" s="271"/>
      <c r="E719" s="271"/>
      <c r="F719" s="271"/>
      <c r="G719" s="271"/>
      <c r="H719" s="271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ht="15.75" customHeight="1">
      <c r="A720" s="5"/>
      <c r="B720" s="5"/>
      <c r="C720" s="271"/>
      <c r="D720" s="271"/>
      <c r="E720" s="271"/>
      <c r="F720" s="271"/>
      <c r="G720" s="271"/>
      <c r="H720" s="271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ht="15.75" customHeight="1">
      <c r="A721" s="5"/>
      <c r="B721" s="5"/>
      <c r="C721" s="271"/>
      <c r="D721" s="271"/>
      <c r="E721" s="271"/>
      <c r="F721" s="271"/>
      <c r="G721" s="271"/>
      <c r="H721" s="271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ht="15.75" customHeight="1">
      <c r="A722" s="5"/>
      <c r="B722" s="5"/>
      <c r="C722" s="271"/>
      <c r="D722" s="271"/>
      <c r="E722" s="271"/>
      <c r="F722" s="271"/>
      <c r="G722" s="271"/>
      <c r="H722" s="271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ht="15.75" customHeight="1">
      <c r="A723" s="5"/>
      <c r="B723" s="5"/>
      <c r="C723" s="271"/>
      <c r="D723" s="271"/>
      <c r="E723" s="271"/>
      <c r="F723" s="271"/>
      <c r="G723" s="271"/>
      <c r="H723" s="271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ht="15.75" customHeight="1">
      <c r="A724" s="5"/>
      <c r="B724" s="5"/>
      <c r="C724" s="271"/>
      <c r="D724" s="271"/>
      <c r="E724" s="271"/>
      <c r="F724" s="271"/>
      <c r="G724" s="271"/>
      <c r="H724" s="271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ht="15.75" customHeight="1">
      <c r="A725" s="5"/>
      <c r="B725" s="5"/>
      <c r="C725" s="271"/>
      <c r="D725" s="271"/>
      <c r="E725" s="271"/>
      <c r="F725" s="271"/>
      <c r="G725" s="271"/>
      <c r="H725" s="271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ht="15.75" customHeight="1">
      <c r="A726" s="5"/>
      <c r="B726" s="5"/>
      <c r="C726" s="271"/>
      <c r="D726" s="271"/>
      <c r="E726" s="271"/>
      <c r="F726" s="271"/>
      <c r="G726" s="271"/>
      <c r="H726" s="271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ht="15.75" customHeight="1">
      <c r="A727" s="5"/>
      <c r="B727" s="5"/>
      <c r="C727" s="271"/>
      <c r="D727" s="271"/>
      <c r="E727" s="271"/>
      <c r="F727" s="271"/>
      <c r="G727" s="271"/>
      <c r="H727" s="271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ht="15.75" customHeight="1">
      <c r="A728" s="5"/>
      <c r="B728" s="5"/>
      <c r="C728" s="271"/>
      <c r="D728" s="271"/>
      <c r="E728" s="271"/>
      <c r="F728" s="271"/>
      <c r="G728" s="271"/>
      <c r="H728" s="271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ht="15.75" customHeight="1">
      <c r="A729" s="5"/>
      <c r="B729" s="5"/>
      <c r="C729" s="271"/>
      <c r="D729" s="271"/>
      <c r="E729" s="271"/>
      <c r="F729" s="271"/>
      <c r="G729" s="271"/>
      <c r="H729" s="271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ht="15.75" customHeight="1">
      <c r="A730" s="5"/>
      <c r="B730" s="5"/>
      <c r="C730" s="271"/>
      <c r="D730" s="271"/>
      <c r="E730" s="271"/>
      <c r="F730" s="271"/>
      <c r="G730" s="271"/>
      <c r="H730" s="271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ht="15.75" customHeight="1">
      <c r="A731" s="5"/>
      <c r="B731" s="5"/>
      <c r="C731" s="271"/>
      <c r="D731" s="271"/>
      <c r="E731" s="271"/>
      <c r="F731" s="271"/>
      <c r="G731" s="271"/>
      <c r="H731" s="271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ht="15.75" customHeight="1">
      <c r="A732" s="5"/>
      <c r="B732" s="5"/>
      <c r="C732" s="271"/>
      <c r="D732" s="271"/>
      <c r="E732" s="271"/>
      <c r="F732" s="271"/>
      <c r="G732" s="271"/>
      <c r="H732" s="271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ht="15.75" customHeight="1">
      <c r="A733" s="5"/>
      <c r="B733" s="5"/>
      <c r="C733" s="271"/>
      <c r="D733" s="271"/>
      <c r="E733" s="271"/>
      <c r="F733" s="271"/>
      <c r="G733" s="271"/>
      <c r="H733" s="271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ht="15.75" customHeight="1">
      <c r="A734" s="5"/>
      <c r="B734" s="5"/>
      <c r="C734" s="271"/>
      <c r="D734" s="271"/>
      <c r="E734" s="271"/>
      <c r="F734" s="271"/>
      <c r="G734" s="271"/>
      <c r="H734" s="271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ht="15.75" customHeight="1">
      <c r="A735" s="5"/>
      <c r="B735" s="5"/>
      <c r="C735" s="271"/>
      <c r="D735" s="271"/>
      <c r="E735" s="271"/>
      <c r="F735" s="271"/>
      <c r="G735" s="271"/>
      <c r="H735" s="271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ht="15.75" customHeight="1">
      <c r="A736" s="5"/>
      <c r="B736" s="5"/>
      <c r="C736" s="271"/>
      <c r="D736" s="271"/>
      <c r="E736" s="271"/>
      <c r="F736" s="271"/>
      <c r="G736" s="271"/>
      <c r="H736" s="271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ht="15.75" customHeight="1">
      <c r="A737" s="5"/>
      <c r="B737" s="5"/>
      <c r="C737" s="271"/>
      <c r="D737" s="271"/>
      <c r="E737" s="271"/>
      <c r="F737" s="271"/>
      <c r="G737" s="271"/>
      <c r="H737" s="271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ht="15.75" customHeight="1">
      <c r="A738" s="5"/>
      <c r="B738" s="5"/>
      <c r="C738" s="271"/>
      <c r="D738" s="271"/>
      <c r="E738" s="271"/>
      <c r="F738" s="271"/>
      <c r="G738" s="271"/>
      <c r="H738" s="271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ht="15.75" customHeight="1">
      <c r="A739" s="5"/>
      <c r="B739" s="5"/>
      <c r="C739" s="271"/>
      <c r="D739" s="271"/>
      <c r="E739" s="271"/>
      <c r="F739" s="271"/>
      <c r="G739" s="271"/>
      <c r="H739" s="271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ht="15.75" customHeight="1">
      <c r="A740" s="5"/>
      <c r="B740" s="5"/>
      <c r="C740" s="271"/>
      <c r="D740" s="271"/>
      <c r="E740" s="271"/>
      <c r="F740" s="271"/>
      <c r="G740" s="271"/>
      <c r="H740" s="271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ht="15.75" customHeight="1">
      <c r="A741" s="5"/>
      <c r="B741" s="5"/>
      <c r="C741" s="271"/>
      <c r="D741" s="271"/>
      <c r="E741" s="271"/>
      <c r="F741" s="271"/>
      <c r="G741" s="271"/>
      <c r="H741" s="271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ht="15.75" customHeight="1">
      <c r="A742" s="5"/>
      <c r="B742" s="5"/>
      <c r="C742" s="271"/>
      <c r="D742" s="271"/>
      <c r="E742" s="271"/>
      <c r="F742" s="271"/>
      <c r="G742" s="271"/>
      <c r="H742" s="271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ht="15.75" customHeight="1">
      <c r="A743" s="5"/>
      <c r="B743" s="5"/>
      <c r="C743" s="271"/>
      <c r="D743" s="271"/>
      <c r="E743" s="271"/>
      <c r="F743" s="271"/>
      <c r="G743" s="271"/>
      <c r="H743" s="271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ht="15.75" customHeight="1">
      <c r="A744" s="5"/>
      <c r="B744" s="5"/>
      <c r="C744" s="271"/>
      <c r="D744" s="271"/>
      <c r="E744" s="271"/>
      <c r="F744" s="271"/>
      <c r="G744" s="271"/>
      <c r="H744" s="271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ht="15.75" customHeight="1">
      <c r="A745" s="5"/>
      <c r="B745" s="5"/>
      <c r="C745" s="271"/>
      <c r="D745" s="271"/>
      <c r="E745" s="271"/>
      <c r="F745" s="271"/>
      <c r="G745" s="271"/>
      <c r="H745" s="271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ht="15.75" customHeight="1">
      <c r="A746" s="5"/>
      <c r="B746" s="5"/>
      <c r="C746" s="271"/>
      <c r="D746" s="271"/>
      <c r="E746" s="271"/>
      <c r="F746" s="271"/>
      <c r="G746" s="271"/>
      <c r="H746" s="271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ht="15.75" customHeight="1">
      <c r="A747" s="5"/>
      <c r="B747" s="5"/>
      <c r="C747" s="271"/>
      <c r="D747" s="271"/>
      <c r="E747" s="271"/>
      <c r="F747" s="271"/>
      <c r="G747" s="271"/>
      <c r="H747" s="271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ht="15.75" customHeight="1">
      <c r="A748" s="5"/>
      <c r="B748" s="5"/>
      <c r="C748" s="271"/>
      <c r="D748" s="271"/>
      <c r="E748" s="271"/>
      <c r="F748" s="271"/>
      <c r="G748" s="271"/>
      <c r="H748" s="271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ht="15.75" customHeight="1">
      <c r="A749" s="5"/>
      <c r="B749" s="5"/>
      <c r="C749" s="271"/>
      <c r="D749" s="271"/>
      <c r="E749" s="271"/>
      <c r="F749" s="271"/>
      <c r="G749" s="271"/>
      <c r="H749" s="271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ht="15.75" customHeight="1">
      <c r="A750" s="5"/>
      <c r="B750" s="5"/>
      <c r="C750" s="271"/>
      <c r="D750" s="271"/>
      <c r="E750" s="271"/>
      <c r="F750" s="271"/>
      <c r="G750" s="271"/>
      <c r="H750" s="271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ht="15.75" customHeight="1">
      <c r="A751" s="5"/>
      <c r="B751" s="5"/>
      <c r="C751" s="271"/>
      <c r="D751" s="271"/>
      <c r="E751" s="271"/>
      <c r="F751" s="271"/>
      <c r="G751" s="271"/>
      <c r="H751" s="271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ht="15.75" customHeight="1">
      <c r="A752" s="5"/>
      <c r="B752" s="5"/>
      <c r="C752" s="271"/>
      <c r="D752" s="271"/>
      <c r="E752" s="271"/>
      <c r="F752" s="271"/>
      <c r="G752" s="271"/>
      <c r="H752" s="271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ht="15.75" customHeight="1">
      <c r="A753" s="5"/>
      <c r="B753" s="5"/>
      <c r="C753" s="271"/>
      <c r="D753" s="271"/>
      <c r="E753" s="271"/>
      <c r="F753" s="271"/>
      <c r="G753" s="271"/>
      <c r="H753" s="271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ht="15.75" customHeight="1">
      <c r="A754" s="5"/>
      <c r="B754" s="5"/>
      <c r="C754" s="271"/>
      <c r="D754" s="271"/>
      <c r="E754" s="271"/>
      <c r="F754" s="271"/>
      <c r="G754" s="271"/>
      <c r="H754" s="271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ht="15.75" customHeight="1">
      <c r="A755" s="5"/>
      <c r="B755" s="5"/>
      <c r="C755" s="271"/>
      <c r="D755" s="271"/>
      <c r="E755" s="271"/>
      <c r="F755" s="271"/>
      <c r="G755" s="271"/>
      <c r="H755" s="271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ht="15.75" customHeight="1">
      <c r="A756" s="5"/>
      <c r="B756" s="5"/>
      <c r="C756" s="271"/>
      <c r="D756" s="271"/>
      <c r="E756" s="271"/>
      <c r="F756" s="271"/>
      <c r="G756" s="271"/>
      <c r="H756" s="271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ht="15.75" customHeight="1">
      <c r="A757" s="5"/>
      <c r="B757" s="5"/>
      <c r="C757" s="271"/>
      <c r="D757" s="271"/>
      <c r="E757" s="271"/>
      <c r="F757" s="271"/>
      <c r="G757" s="271"/>
      <c r="H757" s="271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ht="15.75" customHeight="1">
      <c r="A758" s="5"/>
      <c r="B758" s="5"/>
      <c r="C758" s="271"/>
      <c r="D758" s="271"/>
      <c r="E758" s="271"/>
      <c r="F758" s="271"/>
      <c r="G758" s="271"/>
      <c r="H758" s="271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ht="15.75" customHeight="1">
      <c r="A759" s="5"/>
      <c r="B759" s="5"/>
      <c r="C759" s="271"/>
      <c r="D759" s="271"/>
      <c r="E759" s="271"/>
      <c r="F759" s="271"/>
      <c r="G759" s="271"/>
      <c r="H759" s="271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ht="15.75" customHeight="1">
      <c r="A760" s="5"/>
      <c r="B760" s="5"/>
      <c r="C760" s="271"/>
      <c r="D760" s="271"/>
      <c r="E760" s="271"/>
      <c r="F760" s="271"/>
      <c r="G760" s="271"/>
      <c r="H760" s="271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ht="15.75" customHeight="1">
      <c r="A761" s="5"/>
      <c r="B761" s="5"/>
      <c r="C761" s="271"/>
      <c r="D761" s="271"/>
      <c r="E761" s="271"/>
      <c r="F761" s="271"/>
      <c r="G761" s="271"/>
      <c r="H761" s="271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ht="15.75" customHeight="1">
      <c r="A762" s="5"/>
      <c r="B762" s="5"/>
      <c r="C762" s="271"/>
      <c r="D762" s="271"/>
      <c r="E762" s="271"/>
      <c r="F762" s="271"/>
      <c r="G762" s="271"/>
      <c r="H762" s="271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ht="15.75" customHeight="1">
      <c r="A763" s="5"/>
      <c r="B763" s="5"/>
      <c r="C763" s="271"/>
      <c r="D763" s="271"/>
      <c r="E763" s="271"/>
      <c r="F763" s="271"/>
      <c r="G763" s="271"/>
      <c r="H763" s="271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ht="15.75" customHeight="1">
      <c r="A764" s="5"/>
      <c r="B764" s="5"/>
      <c r="C764" s="271"/>
      <c r="D764" s="271"/>
      <c r="E764" s="271"/>
      <c r="F764" s="271"/>
      <c r="G764" s="271"/>
      <c r="H764" s="271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ht="15.75" customHeight="1">
      <c r="A765" s="5"/>
      <c r="B765" s="5"/>
      <c r="C765" s="271"/>
      <c r="D765" s="271"/>
      <c r="E765" s="271"/>
      <c r="F765" s="271"/>
      <c r="G765" s="271"/>
      <c r="H765" s="271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ht="15.75" customHeight="1">
      <c r="A766" s="5"/>
      <c r="B766" s="5"/>
      <c r="C766" s="271"/>
      <c r="D766" s="271"/>
      <c r="E766" s="271"/>
      <c r="F766" s="271"/>
      <c r="G766" s="271"/>
      <c r="H766" s="271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ht="15.75" customHeight="1">
      <c r="A767" s="5"/>
      <c r="B767" s="5"/>
      <c r="C767" s="271"/>
      <c r="D767" s="271"/>
      <c r="E767" s="271"/>
      <c r="F767" s="271"/>
      <c r="G767" s="271"/>
      <c r="H767" s="271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ht="15.75" customHeight="1">
      <c r="A768" s="5"/>
      <c r="B768" s="5"/>
      <c r="C768" s="271"/>
      <c r="D768" s="271"/>
      <c r="E768" s="271"/>
      <c r="F768" s="271"/>
      <c r="G768" s="271"/>
      <c r="H768" s="271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ht="15.75" customHeight="1">
      <c r="A769" s="5"/>
      <c r="B769" s="5"/>
      <c r="C769" s="271"/>
      <c r="D769" s="271"/>
      <c r="E769" s="271"/>
      <c r="F769" s="271"/>
      <c r="G769" s="271"/>
      <c r="H769" s="271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ht="15.75" customHeight="1">
      <c r="A770" s="5"/>
      <c r="B770" s="5"/>
      <c r="C770" s="271"/>
      <c r="D770" s="271"/>
      <c r="E770" s="271"/>
      <c r="F770" s="271"/>
      <c r="G770" s="271"/>
      <c r="H770" s="271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ht="15.75" customHeight="1">
      <c r="A771" s="5"/>
      <c r="B771" s="5"/>
      <c r="C771" s="271"/>
      <c r="D771" s="271"/>
      <c r="E771" s="271"/>
      <c r="F771" s="271"/>
      <c r="G771" s="271"/>
      <c r="H771" s="271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ht="15.75" customHeight="1">
      <c r="A772" s="5"/>
      <c r="B772" s="5"/>
      <c r="C772" s="271"/>
      <c r="D772" s="271"/>
      <c r="E772" s="271"/>
      <c r="F772" s="271"/>
      <c r="G772" s="271"/>
      <c r="H772" s="271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ht="15.75" customHeight="1">
      <c r="A773" s="5"/>
      <c r="B773" s="5"/>
      <c r="C773" s="271"/>
      <c r="D773" s="271"/>
      <c r="E773" s="271"/>
      <c r="F773" s="271"/>
      <c r="G773" s="271"/>
      <c r="H773" s="271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ht="15.75" customHeight="1">
      <c r="A774" s="5"/>
      <c r="B774" s="5"/>
      <c r="C774" s="271"/>
      <c r="D774" s="271"/>
      <c r="E774" s="271"/>
      <c r="F774" s="271"/>
      <c r="G774" s="271"/>
      <c r="H774" s="271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ht="15.75" customHeight="1">
      <c r="A775" s="5"/>
      <c r="B775" s="5"/>
      <c r="C775" s="271"/>
      <c r="D775" s="271"/>
      <c r="E775" s="271"/>
      <c r="F775" s="271"/>
      <c r="G775" s="271"/>
      <c r="H775" s="271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ht="15.75" customHeight="1">
      <c r="A776" s="5"/>
      <c r="B776" s="5"/>
      <c r="C776" s="271"/>
      <c r="D776" s="271"/>
      <c r="E776" s="271"/>
      <c r="F776" s="271"/>
      <c r="G776" s="271"/>
      <c r="H776" s="271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ht="15.75" customHeight="1">
      <c r="A777" s="5"/>
      <c r="B777" s="5"/>
      <c r="C777" s="271"/>
      <c r="D777" s="271"/>
      <c r="E777" s="271"/>
      <c r="F777" s="271"/>
      <c r="G777" s="271"/>
      <c r="H777" s="271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ht="15.75" customHeight="1">
      <c r="A778" s="5"/>
      <c r="B778" s="5"/>
      <c r="C778" s="271"/>
      <c r="D778" s="271"/>
      <c r="E778" s="271"/>
      <c r="F778" s="271"/>
      <c r="G778" s="271"/>
      <c r="H778" s="271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ht="15.75" customHeight="1">
      <c r="A779" s="5"/>
      <c r="B779" s="5"/>
      <c r="C779" s="271"/>
      <c r="D779" s="271"/>
      <c r="E779" s="271"/>
      <c r="F779" s="271"/>
      <c r="G779" s="271"/>
      <c r="H779" s="271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ht="15.75" customHeight="1">
      <c r="A780" s="5"/>
      <c r="B780" s="5"/>
      <c r="C780" s="271"/>
      <c r="D780" s="271"/>
      <c r="E780" s="271"/>
      <c r="F780" s="271"/>
      <c r="G780" s="271"/>
      <c r="H780" s="271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ht="15.75" customHeight="1">
      <c r="A781" s="5"/>
      <c r="B781" s="5"/>
      <c r="C781" s="271"/>
      <c r="D781" s="271"/>
      <c r="E781" s="271"/>
      <c r="F781" s="271"/>
      <c r="G781" s="271"/>
      <c r="H781" s="271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ht="15.75" customHeight="1">
      <c r="A782" s="5"/>
      <c r="B782" s="5"/>
      <c r="C782" s="271"/>
      <c r="D782" s="271"/>
      <c r="E782" s="271"/>
      <c r="F782" s="271"/>
      <c r="G782" s="271"/>
      <c r="H782" s="271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ht="15.75" customHeight="1">
      <c r="A783" s="5"/>
      <c r="B783" s="5"/>
      <c r="C783" s="271"/>
      <c r="D783" s="271"/>
      <c r="E783" s="271"/>
      <c r="F783" s="271"/>
      <c r="G783" s="271"/>
      <c r="H783" s="271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ht="15.75" customHeight="1">
      <c r="A784" s="5"/>
      <c r="B784" s="5"/>
      <c r="C784" s="271"/>
      <c r="D784" s="271"/>
      <c r="E784" s="271"/>
      <c r="F784" s="271"/>
      <c r="G784" s="271"/>
      <c r="H784" s="271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ht="15.75" customHeight="1">
      <c r="A785" s="5"/>
      <c r="B785" s="5"/>
      <c r="C785" s="271"/>
      <c r="D785" s="271"/>
      <c r="E785" s="271"/>
      <c r="F785" s="271"/>
      <c r="G785" s="271"/>
      <c r="H785" s="271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ht="15.75" customHeight="1">
      <c r="A786" s="5"/>
      <c r="B786" s="5"/>
      <c r="C786" s="271"/>
      <c r="D786" s="271"/>
      <c r="E786" s="271"/>
      <c r="F786" s="271"/>
      <c r="G786" s="271"/>
      <c r="H786" s="271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ht="15.75" customHeight="1">
      <c r="A787" s="5"/>
      <c r="B787" s="5"/>
      <c r="C787" s="271"/>
      <c r="D787" s="271"/>
      <c r="E787" s="271"/>
      <c r="F787" s="271"/>
      <c r="G787" s="271"/>
      <c r="H787" s="271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ht="15.75" customHeight="1">
      <c r="A788" s="5"/>
      <c r="B788" s="5"/>
      <c r="C788" s="271"/>
      <c r="D788" s="271"/>
      <c r="E788" s="271"/>
      <c r="F788" s="271"/>
      <c r="G788" s="271"/>
      <c r="H788" s="271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ht="15.75" customHeight="1">
      <c r="A789" s="5"/>
      <c r="B789" s="5"/>
      <c r="C789" s="271"/>
      <c r="D789" s="271"/>
      <c r="E789" s="271"/>
      <c r="F789" s="271"/>
      <c r="G789" s="271"/>
      <c r="H789" s="271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ht="15.75" customHeight="1">
      <c r="A790" s="5"/>
      <c r="B790" s="5"/>
      <c r="C790" s="271"/>
      <c r="D790" s="271"/>
      <c r="E790" s="271"/>
      <c r="F790" s="271"/>
      <c r="G790" s="271"/>
      <c r="H790" s="271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ht="15.75" customHeight="1">
      <c r="A791" s="5"/>
      <c r="B791" s="5"/>
      <c r="C791" s="271"/>
      <c r="D791" s="271"/>
      <c r="E791" s="271"/>
      <c r="F791" s="271"/>
      <c r="G791" s="271"/>
      <c r="H791" s="271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ht="15.75" customHeight="1">
      <c r="A792" s="5"/>
      <c r="B792" s="5"/>
      <c r="C792" s="271"/>
      <c r="D792" s="271"/>
      <c r="E792" s="271"/>
      <c r="F792" s="271"/>
      <c r="G792" s="271"/>
      <c r="H792" s="271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ht="15.75" customHeight="1">
      <c r="A793" s="5"/>
      <c r="B793" s="5"/>
      <c r="C793" s="271"/>
      <c r="D793" s="271"/>
      <c r="E793" s="271"/>
      <c r="F793" s="271"/>
      <c r="G793" s="271"/>
      <c r="H793" s="271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ht="15.75" customHeight="1">
      <c r="A794" s="5"/>
      <c r="B794" s="5"/>
      <c r="C794" s="271"/>
      <c r="D794" s="271"/>
      <c r="E794" s="271"/>
      <c r="F794" s="271"/>
      <c r="G794" s="271"/>
      <c r="H794" s="271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ht="15.75" customHeight="1">
      <c r="A795" s="5"/>
      <c r="B795" s="5"/>
      <c r="C795" s="271"/>
      <c r="D795" s="271"/>
      <c r="E795" s="271"/>
      <c r="F795" s="271"/>
      <c r="G795" s="271"/>
      <c r="H795" s="271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ht="15.75" customHeight="1">
      <c r="A796" s="5"/>
      <c r="B796" s="5"/>
      <c r="C796" s="271"/>
      <c r="D796" s="271"/>
      <c r="E796" s="271"/>
      <c r="F796" s="271"/>
      <c r="G796" s="271"/>
      <c r="H796" s="271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ht="15.75" customHeight="1">
      <c r="A797" s="5"/>
      <c r="B797" s="5"/>
      <c r="C797" s="271"/>
      <c r="D797" s="271"/>
      <c r="E797" s="271"/>
      <c r="F797" s="271"/>
      <c r="G797" s="271"/>
      <c r="H797" s="271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ht="15.75" customHeight="1">
      <c r="A798" s="5"/>
      <c r="B798" s="5"/>
      <c r="C798" s="271"/>
      <c r="D798" s="271"/>
      <c r="E798" s="271"/>
      <c r="F798" s="271"/>
      <c r="G798" s="271"/>
      <c r="H798" s="271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ht="15.75" customHeight="1">
      <c r="A799" s="5"/>
      <c r="B799" s="5"/>
      <c r="C799" s="271"/>
      <c r="D799" s="271"/>
      <c r="E799" s="271"/>
      <c r="F799" s="271"/>
      <c r="G799" s="271"/>
      <c r="H799" s="271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ht="15.75" customHeight="1">
      <c r="A800" s="5"/>
      <c r="B800" s="5"/>
      <c r="C800" s="271"/>
      <c r="D800" s="271"/>
      <c r="E800" s="271"/>
      <c r="F800" s="271"/>
      <c r="G800" s="271"/>
      <c r="H800" s="271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ht="15.75" customHeight="1">
      <c r="A801" s="5"/>
      <c r="B801" s="5"/>
      <c r="C801" s="271"/>
      <c r="D801" s="271"/>
      <c r="E801" s="271"/>
      <c r="F801" s="271"/>
      <c r="G801" s="271"/>
      <c r="H801" s="271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ht="15.75" customHeight="1">
      <c r="A802" s="5"/>
      <c r="B802" s="5"/>
      <c r="C802" s="271"/>
      <c r="D802" s="271"/>
      <c r="E802" s="271"/>
      <c r="F802" s="271"/>
      <c r="G802" s="271"/>
      <c r="H802" s="271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ht="15.75" customHeight="1">
      <c r="A803" s="5"/>
      <c r="B803" s="5"/>
      <c r="C803" s="271"/>
      <c r="D803" s="271"/>
      <c r="E803" s="271"/>
      <c r="F803" s="271"/>
      <c r="G803" s="271"/>
      <c r="H803" s="271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ht="15.75" customHeight="1">
      <c r="A804" s="5"/>
      <c r="B804" s="5"/>
      <c r="C804" s="271"/>
      <c r="D804" s="271"/>
      <c r="E804" s="271"/>
      <c r="F804" s="271"/>
      <c r="G804" s="271"/>
      <c r="H804" s="271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ht="15.75" customHeight="1">
      <c r="A805" s="5"/>
      <c r="B805" s="5"/>
      <c r="C805" s="271"/>
      <c r="D805" s="271"/>
      <c r="E805" s="271"/>
      <c r="F805" s="271"/>
      <c r="G805" s="271"/>
      <c r="H805" s="271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ht="15.75" customHeight="1">
      <c r="A806" s="5"/>
      <c r="B806" s="5"/>
      <c r="C806" s="271"/>
      <c r="D806" s="271"/>
      <c r="E806" s="271"/>
      <c r="F806" s="271"/>
      <c r="G806" s="271"/>
      <c r="H806" s="271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ht="15.75" customHeight="1">
      <c r="A807" s="5"/>
      <c r="B807" s="5"/>
      <c r="C807" s="271"/>
      <c r="D807" s="271"/>
      <c r="E807" s="271"/>
      <c r="F807" s="271"/>
      <c r="G807" s="271"/>
      <c r="H807" s="271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ht="15.75" customHeight="1">
      <c r="A808" s="5"/>
      <c r="B808" s="5"/>
      <c r="C808" s="271"/>
      <c r="D808" s="271"/>
      <c r="E808" s="271"/>
      <c r="F808" s="271"/>
      <c r="G808" s="271"/>
      <c r="H808" s="271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ht="15.75" customHeight="1">
      <c r="A809" s="5"/>
      <c r="B809" s="5"/>
      <c r="C809" s="271"/>
      <c r="D809" s="271"/>
      <c r="E809" s="271"/>
      <c r="F809" s="271"/>
      <c r="G809" s="271"/>
      <c r="H809" s="271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ht="15.75" customHeight="1">
      <c r="A810" s="5"/>
      <c r="B810" s="5"/>
      <c r="C810" s="271"/>
      <c r="D810" s="271"/>
      <c r="E810" s="271"/>
      <c r="F810" s="271"/>
      <c r="G810" s="271"/>
      <c r="H810" s="271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ht="15.75" customHeight="1">
      <c r="A811" s="5"/>
      <c r="B811" s="5"/>
      <c r="C811" s="271"/>
      <c r="D811" s="271"/>
      <c r="E811" s="271"/>
      <c r="F811" s="271"/>
      <c r="G811" s="271"/>
      <c r="H811" s="271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ht="15.75" customHeight="1">
      <c r="A812" s="5"/>
      <c r="B812" s="5"/>
      <c r="C812" s="271"/>
      <c r="D812" s="271"/>
      <c r="E812" s="271"/>
      <c r="F812" s="271"/>
      <c r="G812" s="271"/>
      <c r="H812" s="271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ht="15.75" customHeight="1">
      <c r="A813" s="5"/>
      <c r="B813" s="5"/>
      <c r="C813" s="271"/>
      <c r="D813" s="271"/>
      <c r="E813" s="271"/>
      <c r="F813" s="271"/>
      <c r="G813" s="271"/>
      <c r="H813" s="271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ht="15.75" customHeight="1">
      <c r="A814" s="5"/>
      <c r="B814" s="5"/>
      <c r="C814" s="271"/>
      <c r="D814" s="271"/>
      <c r="E814" s="271"/>
      <c r="F814" s="271"/>
      <c r="G814" s="271"/>
      <c r="H814" s="271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ht="15.75" customHeight="1">
      <c r="A815" s="5"/>
      <c r="B815" s="5"/>
      <c r="C815" s="271"/>
      <c r="D815" s="271"/>
      <c r="E815" s="271"/>
      <c r="F815" s="271"/>
      <c r="G815" s="271"/>
      <c r="H815" s="271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ht="15.75" customHeight="1">
      <c r="A816" s="5"/>
      <c r="B816" s="5"/>
      <c r="C816" s="271"/>
      <c r="D816" s="271"/>
      <c r="E816" s="271"/>
      <c r="F816" s="271"/>
      <c r="G816" s="271"/>
      <c r="H816" s="271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ht="15.75" customHeight="1">
      <c r="A817" s="5"/>
      <c r="B817" s="5"/>
      <c r="C817" s="271"/>
      <c r="D817" s="271"/>
      <c r="E817" s="271"/>
      <c r="F817" s="271"/>
      <c r="G817" s="271"/>
      <c r="H817" s="271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ht="15.75" customHeight="1">
      <c r="A818" s="5"/>
      <c r="B818" s="5"/>
      <c r="C818" s="271"/>
      <c r="D818" s="271"/>
      <c r="E818" s="271"/>
      <c r="F818" s="271"/>
      <c r="G818" s="271"/>
      <c r="H818" s="271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ht="15.75" customHeight="1">
      <c r="A819" s="5"/>
      <c r="B819" s="5"/>
      <c r="C819" s="271"/>
      <c r="D819" s="271"/>
      <c r="E819" s="271"/>
      <c r="F819" s="271"/>
      <c r="G819" s="271"/>
      <c r="H819" s="271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ht="15.75" customHeight="1">
      <c r="A820" s="5"/>
      <c r="B820" s="5"/>
      <c r="C820" s="271"/>
      <c r="D820" s="271"/>
      <c r="E820" s="271"/>
      <c r="F820" s="271"/>
      <c r="G820" s="271"/>
      <c r="H820" s="271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ht="15.75" customHeight="1">
      <c r="A821" s="5"/>
      <c r="B821" s="5"/>
      <c r="C821" s="271"/>
      <c r="D821" s="271"/>
      <c r="E821" s="271"/>
      <c r="F821" s="271"/>
      <c r="G821" s="271"/>
      <c r="H821" s="271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ht="15.75" customHeight="1">
      <c r="A822" s="5"/>
      <c r="B822" s="5"/>
      <c r="C822" s="271"/>
      <c r="D822" s="271"/>
      <c r="E822" s="271"/>
      <c r="F822" s="271"/>
      <c r="G822" s="271"/>
      <c r="H822" s="271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ht="15.75" customHeight="1">
      <c r="A823" s="5"/>
      <c r="B823" s="5"/>
      <c r="C823" s="271"/>
      <c r="D823" s="271"/>
      <c r="E823" s="271"/>
      <c r="F823" s="271"/>
      <c r="G823" s="271"/>
      <c r="H823" s="271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ht="15.75" customHeight="1">
      <c r="A824" s="5"/>
      <c r="B824" s="5"/>
      <c r="C824" s="271"/>
      <c r="D824" s="271"/>
      <c r="E824" s="271"/>
      <c r="F824" s="271"/>
      <c r="G824" s="271"/>
      <c r="H824" s="271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ht="15.75" customHeight="1">
      <c r="A825" s="5"/>
      <c r="B825" s="5"/>
      <c r="C825" s="271"/>
      <c r="D825" s="271"/>
      <c r="E825" s="271"/>
      <c r="F825" s="271"/>
      <c r="G825" s="271"/>
      <c r="H825" s="271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ht="15.75" customHeight="1">
      <c r="A826" s="5"/>
      <c r="B826" s="5"/>
      <c r="C826" s="271"/>
      <c r="D826" s="271"/>
      <c r="E826" s="271"/>
      <c r="F826" s="271"/>
      <c r="G826" s="271"/>
      <c r="H826" s="271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ht="15.75" customHeight="1">
      <c r="A827" s="5"/>
      <c r="B827" s="5"/>
      <c r="C827" s="271"/>
      <c r="D827" s="271"/>
      <c r="E827" s="271"/>
      <c r="F827" s="271"/>
      <c r="G827" s="271"/>
      <c r="H827" s="271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ht="15.75" customHeight="1">
      <c r="A828" s="5"/>
      <c r="B828" s="5"/>
      <c r="C828" s="271"/>
      <c r="D828" s="271"/>
      <c r="E828" s="271"/>
      <c r="F828" s="271"/>
      <c r="G828" s="271"/>
      <c r="H828" s="271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ht="15.75" customHeight="1">
      <c r="A829" s="5"/>
      <c r="B829" s="5"/>
      <c r="C829" s="271"/>
      <c r="D829" s="271"/>
      <c r="E829" s="271"/>
      <c r="F829" s="271"/>
      <c r="G829" s="271"/>
      <c r="H829" s="271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ht="15.75" customHeight="1">
      <c r="A830" s="5"/>
      <c r="B830" s="5"/>
      <c r="C830" s="271"/>
      <c r="D830" s="271"/>
      <c r="E830" s="271"/>
      <c r="F830" s="271"/>
      <c r="G830" s="271"/>
      <c r="H830" s="271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ht="15.75" customHeight="1">
      <c r="A831" s="5"/>
      <c r="B831" s="5"/>
      <c r="C831" s="271"/>
      <c r="D831" s="271"/>
      <c r="E831" s="271"/>
      <c r="F831" s="271"/>
      <c r="G831" s="271"/>
      <c r="H831" s="271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ht="15.75" customHeight="1">
      <c r="A832" s="5"/>
      <c r="B832" s="5"/>
      <c r="C832" s="271"/>
      <c r="D832" s="271"/>
      <c r="E832" s="271"/>
      <c r="F832" s="271"/>
      <c r="G832" s="271"/>
      <c r="H832" s="271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ht="15.75" customHeight="1">
      <c r="A833" s="5"/>
      <c r="B833" s="5"/>
      <c r="C833" s="271"/>
      <c r="D833" s="271"/>
      <c r="E833" s="271"/>
      <c r="F833" s="271"/>
      <c r="G833" s="271"/>
      <c r="H833" s="271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ht="15.75" customHeight="1">
      <c r="A834" s="5"/>
      <c r="B834" s="5"/>
      <c r="C834" s="271"/>
      <c r="D834" s="271"/>
      <c r="E834" s="271"/>
      <c r="F834" s="271"/>
      <c r="G834" s="271"/>
      <c r="H834" s="271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ht="15.75" customHeight="1">
      <c r="A835" s="5"/>
      <c r="B835" s="5"/>
      <c r="C835" s="271"/>
      <c r="D835" s="271"/>
      <c r="E835" s="271"/>
      <c r="F835" s="271"/>
      <c r="G835" s="271"/>
      <c r="H835" s="271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ht="15.75" customHeight="1">
      <c r="A836" s="5"/>
      <c r="B836" s="5"/>
      <c r="C836" s="271"/>
      <c r="D836" s="271"/>
      <c r="E836" s="271"/>
      <c r="F836" s="271"/>
      <c r="G836" s="271"/>
      <c r="H836" s="271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ht="15.75" customHeight="1">
      <c r="A837" s="5"/>
      <c r="B837" s="5"/>
      <c r="C837" s="271"/>
      <c r="D837" s="271"/>
      <c r="E837" s="271"/>
      <c r="F837" s="271"/>
      <c r="G837" s="271"/>
      <c r="H837" s="271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ht="15.75" customHeight="1">
      <c r="A838" s="5"/>
      <c r="B838" s="5"/>
      <c r="C838" s="271"/>
      <c r="D838" s="271"/>
      <c r="E838" s="271"/>
      <c r="F838" s="271"/>
      <c r="G838" s="271"/>
      <c r="H838" s="271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ht="15.75" customHeight="1">
      <c r="A839" s="5"/>
      <c r="B839" s="5"/>
      <c r="C839" s="271"/>
      <c r="D839" s="271"/>
      <c r="E839" s="271"/>
      <c r="F839" s="271"/>
      <c r="G839" s="271"/>
      <c r="H839" s="271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ht="15.75" customHeight="1">
      <c r="A840" s="5"/>
      <c r="B840" s="5"/>
      <c r="C840" s="271"/>
      <c r="D840" s="271"/>
      <c r="E840" s="271"/>
      <c r="F840" s="271"/>
      <c r="G840" s="271"/>
      <c r="H840" s="271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ht="15.75" customHeight="1">
      <c r="A841" s="5"/>
      <c r="B841" s="5"/>
      <c r="C841" s="271"/>
      <c r="D841" s="271"/>
      <c r="E841" s="271"/>
      <c r="F841" s="271"/>
      <c r="G841" s="271"/>
      <c r="H841" s="271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ht="15.75" customHeight="1">
      <c r="A842" s="5"/>
      <c r="B842" s="5"/>
      <c r="C842" s="271"/>
      <c r="D842" s="271"/>
      <c r="E842" s="271"/>
      <c r="F842" s="271"/>
      <c r="G842" s="271"/>
      <c r="H842" s="271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ht="15.75" customHeight="1">
      <c r="A843" s="5"/>
      <c r="B843" s="5"/>
      <c r="C843" s="271"/>
      <c r="D843" s="271"/>
      <c r="E843" s="271"/>
      <c r="F843" s="271"/>
      <c r="G843" s="271"/>
      <c r="H843" s="271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ht="15.75" customHeight="1">
      <c r="A844" s="5"/>
      <c r="B844" s="5"/>
      <c r="C844" s="271"/>
      <c r="D844" s="271"/>
      <c r="E844" s="271"/>
      <c r="F844" s="271"/>
      <c r="G844" s="271"/>
      <c r="H844" s="271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ht="15.75" customHeight="1">
      <c r="A845" s="5"/>
      <c r="B845" s="5"/>
      <c r="C845" s="271"/>
      <c r="D845" s="271"/>
      <c r="E845" s="271"/>
      <c r="F845" s="271"/>
      <c r="G845" s="271"/>
      <c r="H845" s="271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ht="15.75" customHeight="1">
      <c r="A846" s="5"/>
      <c r="B846" s="5"/>
      <c r="C846" s="271"/>
      <c r="D846" s="271"/>
      <c r="E846" s="271"/>
      <c r="F846" s="271"/>
      <c r="G846" s="271"/>
      <c r="H846" s="271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ht="15.75" customHeight="1">
      <c r="A847" s="5"/>
      <c r="B847" s="5"/>
      <c r="C847" s="271"/>
      <c r="D847" s="271"/>
      <c r="E847" s="271"/>
      <c r="F847" s="271"/>
      <c r="G847" s="271"/>
      <c r="H847" s="271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ht="15.75" customHeight="1">
      <c r="A848" s="5"/>
      <c r="B848" s="5"/>
      <c r="C848" s="271"/>
      <c r="D848" s="271"/>
      <c r="E848" s="271"/>
      <c r="F848" s="271"/>
      <c r="G848" s="271"/>
      <c r="H848" s="271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ht="15.75" customHeight="1">
      <c r="A849" s="5"/>
      <c r="B849" s="5"/>
      <c r="C849" s="271"/>
      <c r="D849" s="271"/>
      <c r="E849" s="271"/>
      <c r="F849" s="271"/>
      <c r="G849" s="271"/>
      <c r="H849" s="271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ht="15.75" customHeight="1">
      <c r="A850" s="5"/>
      <c r="B850" s="5"/>
      <c r="C850" s="271"/>
      <c r="D850" s="271"/>
      <c r="E850" s="271"/>
      <c r="F850" s="271"/>
      <c r="G850" s="271"/>
      <c r="H850" s="271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ht="15.75" customHeight="1">
      <c r="A851" s="5"/>
      <c r="B851" s="5"/>
      <c r="C851" s="271"/>
      <c r="D851" s="271"/>
      <c r="E851" s="271"/>
      <c r="F851" s="271"/>
      <c r="G851" s="271"/>
      <c r="H851" s="271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ht="15.75" customHeight="1">
      <c r="A852" s="5"/>
      <c r="B852" s="5"/>
      <c r="C852" s="271"/>
      <c r="D852" s="271"/>
      <c r="E852" s="271"/>
      <c r="F852" s="271"/>
      <c r="G852" s="271"/>
      <c r="H852" s="271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ht="15.75" customHeight="1">
      <c r="A853" s="5"/>
      <c r="B853" s="5"/>
      <c r="C853" s="271"/>
      <c r="D853" s="271"/>
      <c r="E853" s="271"/>
      <c r="F853" s="271"/>
      <c r="G853" s="271"/>
      <c r="H853" s="271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ht="15.75" customHeight="1">
      <c r="A854" s="5"/>
      <c r="B854" s="5"/>
      <c r="C854" s="271"/>
      <c r="D854" s="271"/>
      <c r="E854" s="271"/>
      <c r="F854" s="271"/>
      <c r="G854" s="271"/>
      <c r="H854" s="271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ht="15.75" customHeight="1">
      <c r="A855" s="5"/>
      <c r="B855" s="5"/>
      <c r="C855" s="271"/>
      <c r="D855" s="271"/>
      <c r="E855" s="271"/>
      <c r="F855" s="271"/>
      <c r="G855" s="271"/>
      <c r="H855" s="271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ht="15.75" customHeight="1">
      <c r="A856" s="5"/>
      <c r="B856" s="5"/>
      <c r="C856" s="271"/>
      <c r="D856" s="271"/>
      <c r="E856" s="271"/>
      <c r="F856" s="271"/>
      <c r="G856" s="271"/>
      <c r="H856" s="271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ht="15.75" customHeight="1">
      <c r="A857" s="5"/>
      <c r="B857" s="5"/>
      <c r="C857" s="271"/>
      <c r="D857" s="271"/>
      <c r="E857" s="271"/>
      <c r="F857" s="271"/>
      <c r="G857" s="271"/>
      <c r="H857" s="271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ht="15.75" customHeight="1">
      <c r="A858" s="5"/>
      <c r="B858" s="5"/>
      <c r="C858" s="271"/>
      <c r="D858" s="271"/>
      <c r="E858" s="271"/>
      <c r="F858" s="271"/>
      <c r="G858" s="271"/>
      <c r="H858" s="271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ht="15.75" customHeight="1">
      <c r="A859" s="5"/>
      <c r="B859" s="5"/>
      <c r="C859" s="271"/>
      <c r="D859" s="271"/>
      <c r="E859" s="271"/>
      <c r="F859" s="271"/>
      <c r="G859" s="271"/>
      <c r="H859" s="271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ht="15.75" customHeight="1">
      <c r="A860" s="5"/>
      <c r="B860" s="5"/>
      <c r="C860" s="271"/>
      <c r="D860" s="271"/>
      <c r="E860" s="271"/>
      <c r="F860" s="271"/>
      <c r="G860" s="271"/>
      <c r="H860" s="271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ht="15.75" customHeight="1">
      <c r="A861" s="5"/>
      <c r="B861" s="5"/>
      <c r="C861" s="271"/>
      <c r="D861" s="271"/>
      <c r="E861" s="271"/>
      <c r="F861" s="271"/>
      <c r="G861" s="271"/>
      <c r="H861" s="271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ht="15.75" customHeight="1">
      <c r="A862" s="5"/>
      <c r="B862" s="5"/>
      <c r="C862" s="271"/>
      <c r="D862" s="271"/>
      <c r="E862" s="271"/>
      <c r="F862" s="271"/>
      <c r="G862" s="271"/>
      <c r="H862" s="271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ht="15.75" customHeight="1">
      <c r="A863" s="5"/>
      <c r="B863" s="5"/>
      <c r="C863" s="271"/>
      <c r="D863" s="271"/>
      <c r="E863" s="271"/>
      <c r="F863" s="271"/>
      <c r="G863" s="271"/>
      <c r="H863" s="271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ht="15.75" customHeight="1">
      <c r="A864" s="5"/>
      <c r="B864" s="5"/>
      <c r="C864" s="271"/>
      <c r="D864" s="271"/>
      <c r="E864" s="271"/>
      <c r="F864" s="271"/>
      <c r="G864" s="271"/>
      <c r="H864" s="271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ht="15.75" customHeight="1">
      <c r="A865" s="5"/>
      <c r="B865" s="5"/>
      <c r="C865" s="271"/>
      <c r="D865" s="271"/>
      <c r="E865" s="271"/>
      <c r="F865" s="271"/>
      <c r="G865" s="271"/>
      <c r="H865" s="271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ht="15.75" customHeight="1">
      <c r="A866" s="5"/>
      <c r="B866" s="5"/>
      <c r="C866" s="271"/>
      <c r="D866" s="271"/>
      <c r="E866" s="271"/>
      <c r="F866" s="271"/>
      <c r="G866" s="271"/>
      <c r="H866" s="271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ht="15.75" customHeight="1">
      <c r="A867" s="5"/>
      <c r="B867" s="5"/>
      <c r="C867" s="271"/>
      <c r="D867" s="271"/>
      <c r="E867" s="271"/>
      <c r="F867" s="271"/>
      <c r="G867" s="271"/>
      <c r="H867" s="271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ht="15.75" customHeight="1">
      <c r="A868" s="5"/>
      <c r="B868" s="5"/>
      <c r="C868" s="271"/>
      <c r="D868" s="271"/>
      <c r="E868" s="271"/>
      <c r="F868" s="271"/>
      <c r="G868" s="271"/>
      <c r="H868" s="271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ht="15.75" customHeight="1">
      <c r="A869" s="5"/>
      <c r="B869" s="5"/>
      <c r="C869" s="271"/>
      <c r="D869" s="271"/>
      <c r="E869" s="271"/>
      <c r="F869" s="271"/>
      <c r="G869" s="271"/>
      <c r="H869" s="271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ht="15.75" customHeight="1">
      <c r="A870" s="5"/>
      <c r="B870" s="5"/>
      <c r="C870" s="271"/>
      <c r="D870" s="271"/>
      <c r="E870" s="271"/>
      <c r="F870" s="271"/>
      <c r="G870" s="271"/>
      <c r="H870" s="271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ht="15.75" customHeight="1">
      <c r="A871" s="5"/>
      <c r="B871" s="5"/>
      <c r="C871" s="271"/>
      <c r="D871" s="271"/>
      <c r="E871" s="271"/>
      <c r="F871" s="271"/>
      <c r="G871" s="271"/>
      <c r="H871" s="271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ht="15.75" customHeight="1">
      <c r="A872" s="5"/>
      <c r="B872" s="5"/>
      <c r="C872" s="271"/>
      <c r="D872" s="271"/>
      <c r="E872" s="271"/>
      <c r="F872" s="271"/>
      <c r="G872" s="271"/>
      <c r="H872" s="271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ht="15.75" customHeight="1">
      <c r="A873" s="5"/>
      <c r="B873" s="5"/>
      <c r="C873" s="271"/>
      <c r="D873" s="271"/>
      <c r="E873" s="271"/>
      <c r="F873" s="271"/>
      <c r="G873" s="271"/>
      <c r="H873" s="271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ht="15.75" customHeight="1">
      <c r="A874" s="5"/>
      <c r="B874" s="5"/>
      <c r="C874" s="271"/>
      <c r="D874" s="271"/>
      <c r="E874" s="271"/>
      <c r="F874" s="271"/>
      <c r="G874" s="271"/>
      <c r="H874" s="271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ht="15.75" customHeight="1">
      <c r="A875" s="5"/>
      <c r="B875" s="5"/>
      <c r="C875" s="271"/>
      <c r="D875" s="271"/>
      <c r="E875" s="271"/>
      <c r="F875" s="271"/>
      <c r="G875" s="271"/>
      <c r="H875" s="271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ht="15.75" customHeight="1">
      <c r="A876" s="5"/>
      <c r="B876" s="5"/>
      <c r="C876" s="271"/>
      <c r="D876" s="271"/>
      <c r="E876" s="271"/>
      <c r="F876" s="271"/>
      <c r="G876" s="271"/>
      <c r="H876" s="271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ht="15.75" customHeight="1">
      <c r="A877" s="5"/>
      <c r="B877" s="5"/>
      <c r="C877" s="271"/>
      <c r="D877" s="271"/>
      <c r="E877" s="271"/>
      <c r="F877" s="271"/>
      <c r="G877" s="271"/>
      <c r="H877" s="271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ht="15.75" customHeight="1">
      <c r="A878" s="5"/>
      <c r="B878" s="5"/>
      <c r="C878" s="271"/>
      <c r="D878" s="271"/>
      <c r="E878" s="271"/>
      <c r="F878" s="271"/>
      <c r="G878" s="271"/>
      <c r="H878" s="271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ht="15.75" customHeight="1">
      <c r="A879" s="5"/>
      <c r="B879" s="5"/>
      <c r="C879" s="271"/>
      <c r="D879" s="271"/>
      <c r="E879" s="271"/>
      <c r="F879" s="271"/>
      <c r="G879" s="271"/>
      <c r="H879" s="271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ht="15.75" customHeight="1">
      <c r="A880" s="5"/>
      <c r="B880" s="5"/>
      <c r="C880" s="271"/>
      <c r="D880" s="271"/>
      <c r="E880" s="271"/>
      <c r="F880" s="271"/>
      <c r="G880" s="271"/>
      <c r="H880" s="271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ht="15.75" customHeight="1">
      <c r="A881" s="5"/>
      <c r="B881" s="5"/>
      <c r="C881" s="271"/>
      <c r="D881" s="271"/>
      <c r="E881" s="271"/>
      <c r="F881" s="271"/>
      <c r="G881" s="271"/>
      <c r="H881" s="271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ht="15.75" customHeight="1">
      <c r="A882" s="5"/>
      <c r="B882" s="5"/>
      <c r="C882" s="271"/>
      <c r="D882" s="271"/>
      <c r="E882" s="271"/>
      <c r="F882" s="271"/>
      <c r="G882" s="271"/>
      <c r="H882" s="271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ht="15.75" customHeight="1">
      <c r="A883" s="5"/>
      <c r="B883" s="5"/>
      <c r="C883" s="271"/>
      <c r="D883" s="271"/>
      <c r="E883" s="271"/>
      <c r="F883" s="271"/>
      <c r="G883" s="271"/>
      <c r="H883" s="271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ht="15.75" customHeight="1">
      <c r="A884" s="5"/>
      <c r="B884" s="5"/>
      <c r="C884" s="271"/>
      <c r="D884" s="271"/>
      <c r="E884" s="271"/>
      <c r="F884" s="271"/>
      <c r="G884" s="271"/>
      <c r="H884" s="271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ht="15.75" customHeight="1">
      <c r="A885" s="5"/>
      <c r="B885" s="5"/>
      <c r="C885" s="271"/>
      <c r="D885" s="271"/>
      <c r="E885" s="271"/>
      <c r="F885" s="271"/>
      <c r="G885" s="271"/>
      <c r="H885" s="271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ht="15.75" customHeight="1">
      <c r="A886" s="5"/>
      <c r="B886" s="5"/>
      <c r="C886" s="271"/>
      <c r="D886" s="271"/>
      <c r="E886" s="271"/>
      <c r="F886" s="271"/>
      <c r="G886" s="271"/>
      <c r="H886" s="271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ht="15.75" customHeight="1">
      <c r="A887" s="5"/>
      <c r="B887" s="5"/>
      <c r="C887" s="271"/>
      <c r="D887" s="271"/>
      <c r="E887" s="271"/>
      <c r="F887" s="271"/>
      <c r="G887" s="271"/>
      <c r="H887" s="271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ht="15.75" customHeight="1">
      <c r="A888" s="5"/>
      <c r="B888" s="5"/>
      <c r="C888" s="271"/>
      <c r="D888" s="271"/>
      <c r="E888" s="271"/>
      <c r="F888" s="271"/>
      <c r="G888" s="271"/>
      <c r="H888" s="271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ht="15.75" customHeight="1">
      <c r="A889" s="5"/>
      <c r="B889" s="5"/>
      <c r="C889" s="271"/>
      <c r="D889" s="271"/>
      <c r="E889" s="271"/>
      <c r="F889" s="271"/>
      <c r="G889" s="271"/>
      <c r="H889" s="271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ht="15.75" customHeight="1">
      <c r="A890" s="5"/>
      <c r="B890" s="5"/>
      <c r="C890" s="271"/>
      <c r="D890" s="271"/>
      <c r="E890" s="271"/>
      <c r="F890" s="271"/>
      <c r="G890" s="271"/>
      <c r="H890" s="271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ht="15.75" customHeight="1">
      <c r="A891" s="5"/>
      <c r="B891" s="5"/>
      <c r="C891" s="271"/>
      <c r="D891" s="271"/>
      <c r="E891" s="271"/>
      <c r="F891" s="271"/>
      <c r="G891" s="271"/>
      <c r="H891" s="271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ht="15.75" customHeight="1">
      <c r="A892" s="5"/>
      <c r="B892" s="5"/>
      <c r="C892" s="271"/>
      <c r="D892" s="271"/>
      <c r="E892" s="271"/>
      <c r="F892" s="271"/>
      <c r="G892" s="271"/>
      <c r="H892" s="271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ht="15.75" customHeight="1">
      <c r="A893" s="5"/>
      <c r="B893" s="5"/>
      <c r="C893" s="271"/>
      <c r="D893" s="271"/>
      <c r="E893" s="271"/>
      <c r="F893" s="271"/>
      <c r="G893" s="271"/>
      <c r="H893" s="271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ht="15.75" customHeight="1">
      <c r="A894" s="5"/>
      <c r="B894" s="5"/>
      <c r="C894" s="271"/>
      <c r="D894" s="271"/>
      <c r="E894" s="271"/>
      <c r="F894" s="271"/>
      <c r="G894" s="271"/>
      <c r="H894" s="271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ht="15.75" customHeight="1">
      <c r="A895" s="5"/>
      <c r="B895" s="5"/>
      <c r="C895" s="271"/>
      <c r="D895" s="271"/>
      <c r="E895" s="271"/>
      <c r="F895" s="271"/>
      <c r="G895" s="271"/>
      <c r="H895" s="271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ht="15.75" customHeight="1">
      <c r="A896" s="5"/>
      <c r="B896" s="5"/>
      <c r="C896" s="271"/>
      <c r="D896" s="271"/>
      <c r="E896" s="271"/>
      <c r="F896" s="271"/>
      <c r="G896" s="271"/>
      <c r="H896" s="271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ht="15.75" customHeight="1">
      <c r="A897" s="5"/>
      <c r="B897" s="5"/>
      <c r="C897" s="271"/>
      <c r="D897" s="271"/>
      <c r="E897" s="271"/>
      <c r="F897" s="271"/>
      <c r="G897" s="271"/>
      <c r="H897" s="271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ht="15.75" customHeight="1">
      <c r="A898" s="5"/>
      <c r="B898" s="5"/>
      <c r="C898" s="271"/>
      <c r="D898" s="271"/>
      <c r="E898" s="271"/>
      <c r="F898" s="271"/>
      <c r="G898" s="271"/>
      <c r="H898" s="271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ht="15.75" customHeight="1">
      <c r="A899" s="5"/>
      <c r="B899" s="5"/>
      <c r="C899" s="271"/>
      <c r="D899" s="271"/>
      <c r="E899" s="271"/>
      <c r="F899" s="271"/>
      <c r="G899" s="271"/>
      <c r="H899" s="271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ht="15.75" customHeight="1">
      <c r="A900" s="5"/>
      <c r="B900" s="5"/>
      <c r="C900" s="271"/>
      <c r="D900" s="271"/>
      <c r="E900" s="271"/>
      <c r="F900" s="271"/>
      <c r="G900" s="271"/>
      <c r="H900" s="271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ht="15.75" customHeight="1">
      <c r="A901" s="5"/>
      <c r="B901" s="5"/>
      <c r="C901" s="271"/>
      <c r="D901" s="271"/>
      <c r="E901" s="271"/>
      <c r="F901" s="271"/>
      <c r="G901" s="271"/>
      <c r="H901" s="271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ht="15.75" customHeight="1">
      <c r="A902" s="5"/>
      <c r="B902" s="5"/>
      <c r="C902" s="271"/>
      <c r="D902" s="271"/>
      <c r="E902" s="271"/>
      <c r="F902" s="271"/>
      <c r="G902" s="271"/>
      <c r="H902" s="271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ht="15.75" customHeight="1">
      <c r="A903" s="5"/>
      <c r="B903" s="5"/>
      <c r="C903" s="271"/>
      <c r="D903" s="271"/>
      <c r="E903" s="271"/>
      <c r="F903" s="271"/>
      <c r="G903" s="271"/>
      <c r="H903" s="271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ht="15.75" customHeight="1">
      <c r="A904" s="5"/>
      <c r="B904" s="5"/>
      <c r="C904" s="271"/>
      <c r="D904" s="271"/>
      <c r="E904" s="271"/>
      <c r="F904" s="271"/>
      <c r="G904" s="271"/>
      <c r="H904" s="271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ht="15.75" customHeight="1">
      <c r="A905" s="5"/>
      <c r="B905" s="5"/>
      <c r="C905" s="271"/>
      <c r="D905" s="271"/>
      <c r="E905" s="271"/>
      <c r="F905" s="271"/>
      <c r="G905" s="271"/>
      <c r="H905" s="271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ht="15.75" customHeight="1">
      <c r="A906" s="5"/>
      <c r="B906" s="5"/>
      <c r="C906" s="271"/>
      <c r="D906" s="271"/>
      <c r="E906" s="271"/>
      <c r="F906" s="271"/>
      <c r="G906" s="271"/>
      <c r="H906" s="271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ht="15.75" customHeight="1">
      <c r="A907" s="5"/>
      <c r="B907" s="5"/>
      <c r="C907" s="271"/>
      <c r="D907" s="271"/>
      <c r="E907" s="271"/>
      <c r="F907" s="271"/>
      <c r="G907" s="271"/>
      <c r="H907" s="271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ht="15.75" customHeight="1">
      <c r="A908" s="5"/>
      <c r="B908" s="5"/>
      <c r="C908" s="271"/>
      <c r="D908" s="271"/>
      <c r="E908" s="271"/>
      <c r="F908" s="271"/>
      <c r="G908" s="271"/>
      <c r="H908" s="271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ht="15.75" customHeight="1">
      <c r="A909" s="5"/>
      <c r="B909" s="5"/>
      <c r="C909" s="271"/>
      <c r="D909" s="271"/>
      <c r="E909" s="271"/>
      <c r="F909" s="271"/>
      <c r="G909" s="271"/>
      <c r="H909" s="271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ht="15.75" customHeight="1">
      <c r="A910" s="5"/>
      <c r="B910" s="5"/>
      <c r="C910" s="271"/>
      <c r="D910" s="271"/>
      <c r="E910" s="271"/>
      <c r="F910" s="271"/>
      <c r="G910" s="271"/>
      <c r="H910" s="271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ht="15.75" customHeight="1">
      <c r="A911" s="5"/>
      <c r="B911" s="5"/>
      <c r="C911" s="271"/>
      <c r="D911" s="271"/>
      <c r="E911" s="271"/>
      <c r="F911" s="271"/>
      <c r="G911" s="271"/>
      <c r="H911" s="271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ht="15.75" customHeight="1">
      <c r="A912" s="5"/>
      <c r="B912" s="5"/>
      <c r="C912" s="271"/>
      <c r="D912" s="271"/>
      <c r="E912" s="271"/>
      <c r="F912" s="271"/>
      <c r="G912" s="271"/>
      <c r="H912" s="271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ht="15.75" customHeight="1">
      <c r="A913" s="5"/>
      <c r="B913" s="5"/>
      <c r="C913" s="271"/>
      <c r="D913" s="271"/>
      <c r="E913" s="271"/>
      <c r="F913" s="271"/>
      <c r="G913" s="271"/>
      <c r="H913" s="271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ht="15.75" customHeight="1">
      <c r="A914" s="5"/>
      <c r="B914" s="5"/>
      <c r="C914" s="271"/>
      <c r="D914" s="271"/>
      <c r="E914" s="271"/>
      <c r="F914" s="271"/>
      <c r="G914" s="271"/>
      <c r="H914" s="271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ht="15.75" customHeight="1">
      <c r="A915" s="5"/>
      <c r="B915" s="5"/>
      <c r="C915" s="271"/>
      <c r="D915" s="271"/>
      <c r="E915" s="271"/>
      <c r="F915" s="271"/>
      <c r="G915" s="271"/>
      <c r="H915" s="271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ht="15.75" customHeight="1">
      <c r="A916" s="5"/>
      <c r="B916" s="5"/>
      <c r="C916" s="271"/>
      <c r="D916" s="271"/>
      <c r="E916" s="271"/>
      <c r="F916" s="271"/>
      <c r="G916" s="271"/>
      <c r="H916" s="271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ht="15.75" customHeight="1">
      <c r="A917" s="5"/>
      <c r="B917" s="5"/>
      <c r="C917" s="271"/>
      <c r="D917" s="271"/>
      <c r="E917" s="271"/>
      <c r="F917" s="271"/>
      <c r="G917" s="271"/>
      <c r="H917" s="271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ht="15.75" customHeight="1">
      <c r="A918" s="5"/>
      <c r="B918" s="5"/>
      <c r="C918" s="271"/>
      <c r="D918" s="271"/>
      <c r="E918" s="271"/>
      <c r="F918" s="271"/>
      <c r="G918" s="271"/>
      <c r="H918" s="271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ht="15.75" customHeight="1">
      <c r="A919" s="5"/>
      <c r="B919" s="5"/>
      <c r="C919" s="271"/>
      <c r="D919" s="271"/>
      <c r="E919" s="271"/>
      <c r="F919" s="271"/>
      <c r="G919" s="271"/>
      <c r="H919" s="271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ht="15.75" customHeight="1">
      <c r="A920" s="5"/>
      <c r="B920" s="5"/>
      <c r="C920" s="271"/>
      <c r="D920" s="271"/>
      <c r="E920" s="271"/>
      <c r="F920" s="271"/>
      <c r="G920" s="271"/>
      <c r="H920" s="271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ht="15.75" customHeight="1">
      <c r="A921" s="5"/>
      <c r="B921" s="5"/>
      <c r="C921" s="271"/>
      <c r="D921" s="271"/>
      <c r="E921" s="271"/>
      <c r="F921" s="271"/>
      <c r="G921" s="271"/>
      <c r="H921" s="271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ht="15.75" customHeight="1">
      <c r="A922" s="5"/>
      <c r="B922" s="5"/>
      <c r="C922" s="271"/>
      <c r="D922" s="271"/>
      <c r="E922" s="271"/>
      <c r="F922" s="271"/>
      <c r="G922" s="271"/>
      <c r="H922" s="271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ht="15.75" customHeight="1">
      <c r="A923" s="5"/>
      <c r="B923" s="5"/>
      <c r="C923" s="271"/>
      <c r="D923" s="271"/>
      <c r="E923" s="271"/>
      <c r="F923" s="271"/>
      <c r="G923" s="271"/>
      <c r="H923" s="271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ht="15.75" customHeight="1">
      <c r="A924" s="5"/>
      <c r="B924" s="5"/>
      <c r="C924" s="271"/>
      <c r="D924" s="271"/>
      <c r="E924" s="271"/>
      <c r="F924" s="271"/>
      <c r="G924" s="271"/>
      <c r="H924" s="271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ht="15.75" customHeight="1">
      <c r="A925" s="5"/>
      <c r="B925" s="5"/>
      <c r="C925" s="271"/>
      <c r="D925" s="271"/>
      <c r="E925" s="271"/>
      <c r="F925" s="271"/>
      <c r="G925" s="271"/>
      <c r="H925" s="271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ht="15.75" customHeight="1">
      <c r="A926" s="5"/>
      <c r="B926" s="5"/>
      <c r="C926" s="271"/>
      <c r="D926" s="271"/>
      <c r="E926" s="271"/>
      <c r="F926" s="271"/>
      <c r="G926" s="271"/>
      <c r="H926" s="271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ht="15.75" customHeight="1">
      <c r="A927" s="5"/>
      <c r="B927" s="5"/>
      <c r="C927" s="271"/>
      <c r="D927" s="271"/>
      <c r="E927" s="271"/>
      <c r="F927" s="271"/>
      <c r="G927" s="271"/>
      <c r="H927" s="271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ht="15.75" customHeight="1">
      <c r="A928" s="5"/>
      <c r="B928" s="5"/>
      <c r="C928" s="271"/>
      <c r="D928" s="271"/>
      <c r="E928" s="271"/>
      <c r="F928" s="271"/>
      <c r="G928" s="271"/>
      <c r="H928" s="271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ht="15.75" customHeight="1">
      <c r="A929" s="5"/>
      <c r="B929" s="5"/>
      <c r="C929" s="271"/>
      <c r="D929" s="271"/>
      <c r="E929" s="271"/>
      <c r="F929" s="271"/>
      <c r="G929" s="271"/>
      <c r="H929" s="271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ht="15.75" customHeight="1">
      <c r="A930" s="5"/>
      <c r="B930" s="5"/>
      <c r="C930" s="271"/>
      <c r="D930" s="271"/>
      <c r="E930" s="271"/>
      <c r="F930" s="271"/>
      <c r="G930" s="271"/>
      <c r="H930" s="271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ht="15.75" customHeight="1">
      <c r="A931" s="5"/>
      <c r="B931" s="5"/>
      <c r="C931" s="271"/>
      <c r="D931" s="271"/>
      <c r="E931" s="271"/>
      <c r="F931" s="271"/>
      <c r="G931" s="271"/>
      <c r="H931" s="271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ht="15.75" customHeight="1">
      <c r="A932" s="5"/>
      <c r="B932" s="5"/>
      <c r="C932" s="271"/>
      <c r="D932" s="271"/>
      <c r="E932" s="271"/>
      <c r="F932" s="271"/>
      <c r="G932" s="271"/>
      <c r="H932" s="271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ht="15.75" customHeight="1">
      <c r="A933" s="5"/>
      <c r="B933" s="5"/>
      <c r="C933" s="271"/>
      <c r="D933" s="271"/>
      <c r="E933" s="271"/>
      <c r="F933" s="271"/>
      <c r="G933" s="271"/>
      <c r="H933" s="271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ht="15.75" customHeight="1">
      <c r="A934" s="5"/>
      <c r="B934" s="5"/>
      <c r="C934" s="271"/>
      <c r="D934" s="271"/>
      <c r="E934" s="271"/>
      <c r="F934" s="271"/>
      <c r="G934" s="271"/>
      <c r="H934" s="271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ht="15.75" customHeight="1">
      <c r="A935" s="5"/>
      <c r="B935" s="5"/>
      <c r="C935" s="271"/>
      <c r="D935" s="271"/>
      <c r="E935" s="271"/>
      <c r="F935" s="271"/>
      <c r="G935" s="271"/>
      <c r="H935" s="271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ht="15.75" customHeight="1">
      <c r="A936" s="5"/>
      <c r="B936" s="5"/>
      <c r="C936" s="271"/>
      <c r="D936" s="271"/>
      <c r="E936" s="271"/>
      <c r="F936" s="271"/>
      <c r="G936" s="271"/>
      <c r="H936" s="271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ht="15.75" customHeight="1">
      <c r="A937" s="5"/>
      <c r="B937" s="5"/>
      <c r="C937" s="271"/>
      <c r="D937" s="271"/>
      <c r="E937" s="271"/>
      <c r="F937" s="271"/>
      <c r="G937" s="271"/>
      <c r="H937" s="271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ht="15.75" customHeight="1">
      <c r="A938" s="5"/>
      <c r="B938" s="5"/>
      <c r="C938" s="271"/>
      <c r="D938" s="271"/>
      <c r="E938" s="271"/>
      <c r="F938" s="271"/>
      <c r="G938" s="271"/>
      <c r="H938" s="271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ht="15.75" customHeight="1">
      <c r="A939" s="5"/>
      <c r="B939" s="5"/>
      <c r="C939" s="271"/>
      <c r="D939" s="271"/>
      <c r="E939" s="271"/>
      <c r="F939" s="271"/>
      <c r="G939" s="271"/>
      <c r="H939" s="271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ht="15.75" customHeight="1">
      <c r="A940" s="5"/>
      <c r="B940" s="5"/>
      <c r="C940" s="271"/>
      <c r="D940" s="271"/>
      <c r="E940" s="271"/>
      <c r="F940" s="271"/>
      <c r="G940" s="271"/>
      <c r="H940" s="271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ht="15.75" customHeight="1">
      <c r="A941" s="5"/>
      <c r="B941" s="5"/>
      <c r="C941" s="271"/>
      <c r="D941" s="271"/>
      <c r="E941" s="271"/>
      <c r="F941" s="271"/>
      <c r="G941" s="271"/>
      <c r="H941" s="271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ht="15.75" customHeight="1">
      <c r="A942" s="5"/>
      <c r="B942" s="5"/>
      <c r="C942" s="271"/>
      <c r="D942" s="271"/>
      <c r="E942" s="271"/>
      <c r="F942" s="271"/>
      <c r="G942" s="271"/>
      <c r="H942" s="271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ht="15.75" customHeight="1">
      <c r="A943" s="5"/>
      <c r="B943" s="5"/>
      <c r="C943" s="271"/>
      <c r="D943" s="271"/>
      <c r="E943" s="271"/>
      <c r="F943" s="271"/>
      <c r="G943" s="271"/>
      <c r="H943" s="271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ht="15.75" customHeight="1">
      <c r="A944" s="5"/>
      <c r="B944" s="5"/>
      <c r="C944" s="271"/>
      <c r="D944" s="271"/>
      <c r="E944" s="271"/>
      <c r="F944" s="271"/>
      <c r="G944" s="271"/>
      <c r="H944" s="271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ht="15.75" customHeight="1">
      <c r="A945" s="5"/>
      <c r="B945" s="5"/>
      <c r="C945" s="271"/>
      <c r="D945" s="271"/>
      <c r="E945" s="271"/>
      <c r="F945" s="271"/>
      <c r="G945" s="271"/>
      <c r="H945" s="271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ht="15.75" customHeight="1">
      <c r="A946" s="5"/>
      <c r="B946" s="5"/>
      <c r="C946" s="271"/>
      <c r="D946" s="271"/>
      <c r="E946" s="271"/>
      <c r="F946" s="271"/>
      <c r="G946" s="271"/>
      <c r="H946" s="271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ht="15.75" customHeight="1">
      <c r="A947" s="5"/>
      <c r="B947" s="5"/>
      <c r="C947" s="271"/>
      <c r="D947" s="271"/>
      <c r="E947" s="271"/>
      <c r="F947" s="271"/>
      <c r="G947" s="271"/>
      <c r="H947" s="271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ht="15.75" customHeight="1">
      <c r="A948" s="5"/>
      <c r="B948" s="5"/>
      <c r="C948" s="271"/>
      <c r="D948" s="271"/>
      <c r="E948" s="271"/>
      <c r="F948" s="271"/>
      <c r="G948" s="271"/>
      <c r="H948" s="271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ht="15.75" customHeight="1">
      <c r="A949" s="5"/>
      <c r="B949" s="5"/>
      <c r="C949" s="271"/>
      <c r="D949" s="271"/>
      <c r="E949" s="271"/>
      <c r="F949" s="271"/>
      <c r="G949" s="271"/>
      <c r="H949" s="271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ht="15.75" customHeight="1">
      <c r="A950" s="5"/>
      <c r="B950" s="5"/>
      <c r="C950" s="271"/>
      <c r="D950" s="271"/>
      <c r="E950" s="271"/>
      <c r="F950" s="271"/>
      <c r="G950" s="271"/>
      <c r="H950" s="271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ht="15.75" customHeight="1">
      <c r="A951" s="5"/>
      <c r="B951" s="5"/>
      <c r="C951" s="271"/>
      <c r="D951" s="271"/>
      <c r="E951" s="271"/>
      <c r="F951" s="271"/>
      <c r="G951" s="271"/>
      <c r="H951" s="271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ht="15.75" customHeight="1">
      <c r="A952" s="5"/>
      <c r="B952" s="5"/>
      <c r="C952" s="271"/>
      <c r="D952" s="271"/>
      <c r="E952" s="271"/>
      <c r="F952" s="271"/>
      <c r="G952" s="271"/>
      <c r="H952" s="271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ht="15.75" customHeight="1">
      <c r="A953" s="5"/>
      <c r="B953" s="5"/>
      <c r="C953" s="271"/>
      <c r="D953" s="271"/>
      <c r="E953" s="271"/>
      <c r="F953" s="271"/>
      <c r="G953" s="271"/>
      <c r="H953" s="271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ht="15.75" customHeight="1">
      <c r="A954" s="5"/>
      <c r="B954" s="5"/>
      <c r="C954" s="271"/>
      <c r="D954" s="271"/>
      <c r="E954" s="271"/>
      <c r="F954" s="271"/>
      <c r="G954" s="271"/>
      <c r="H954" s="271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ht="15.75" customHeight="1">
      <c r="A955" s="5"/>
      <c r="B955" s="5"/>
      <c r="C955" s="271"/>
      <c r="D955" s="271"/>
      <c r="E955" s="271"/>
      <c r="F955" s="271"/>
      <c r="G955" s="271"/>
      <c r="H955" s="271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ht="15.75" customHeight="1">
      <c r="A956" s="5"/>
      <c r="B956" s="5"/>
      <c r="C956" s="271"/>
      <c r="D956" s="271"/>
      <c r="E956" s="271"/>
      <c r="F956" s="271"/>
      <c r="G956" s="271"/>
      <c r="H956" s="271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ht="15.75" customHeight="1">
      <c r="A957" s="5"/>
      <c r="B957" s="5"/>
      <c r="C957" s="271"/>
      <c r="D957" s="271"/>
      <c r="E957" s="271"/>
      <c r="F957" s="271"/>
      <c r="G957" s="271"/>
      <c r="H957" s="271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ht="15.75" customHeight="1">
      <c r="A958" s="5"/>
      <c r="B958" s="5"/>
      <c r="C958" s="271"/>
      <c r="D958" s="271"/>
      <c r="E958" s="271"/>
      <c r="F958" s="271"/>
      <c r="G958" s="271"/>
      <c r="H958" s="271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ht="15.75" customHeight="1">
      <c r="A959" s="5"/>
      <c r="B959" s="5"/>
      <c r="C959" s="271"/>
      <c r="D959" s="271"/>
      <c r="E959" s="271"/>
      <c r="F959" s="271"/>
      <c r="G959" s="271"/>
      <c r="H959" s="271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ht="15.75" customHeight="1">
      <c r="A960" s="5"/>
      <c r="B960" s="5"/>
      <c r="C960" s="271"/>
      <c r="D960" s="271"/>
      <c r="E960" s="271"/>
      <c r="F960" s="271"/>
      <c r="G960" s="271"/>
      <c r="H960" s="271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ht="15.75" customHeight="1">
      <c r="A961" s="5"/>
      <c r="B961" s="5"/>
      <c r="C961" s="271"/>
      <c r="D961" s="271"/>
      <c r="E961" s="271"/>
      <c r="F961" s="271"/>
      <c r="G961" s="271"/>
      <c r="H961" s="271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ht="15.75" customHeight="1">
      <c r="A962" s="5"/>
      <c r="B962" s="5"/>
      <c r="C962" s="271"/>
      <c r="D962" s="271"/>
      <c r="E962" s="271"/>
      <c r="F962" s="271"/>
      <c r="G962" s="271"/>
      <c r="H962" s="271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ht="15.75" customHeight="1">
      <c r="A963" s="5"/>
      <c r="B963" s="5"/>
      <c r="C963" s="271"/>
      <c r="D963" s="271"/>
      <c r="E963" s="271"/>
      <c r="F963" s="271"/>
      <c r="G963" s="271"/>
      <c r="H963" s="271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ht="15.75" customHeight="1">
      <c r="A964" s="5"/>
      <c r="B964" s="5"/>
      <c r="C964" s="271"/>
      <c r="D964" s="271"/>
      <c r="E964" s="271"/>
      <c r="F964" s="271"/>
      <c r="G964" s="271"/>
      <c r="H964" s="271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ht="15.75" customHeight="1">
      <c r="A965" s="5"/>
      <c r="B965" s="5"/>
      <c r="C965" s="271"/>
      <c r="D965" s="271"/>
      <c r="E965" s="271"/>
      <c r="F965" s="271"/>
      <c r="G965" s="271"/>
      <c r="H965" s="271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ht="15.75" customHeight="1">
      <c r="A966" s="5"/>
      <c r="B966" s="5"/>
      <c r="C966" s="271"/>
      <c r="D966" s="271"/>
      <c r="E966" s="271"/>
      <c r="F966" s="271"/>
      <c r="G966" s="271"/>
      <c r="H966" s="271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ht="15.75" customHeight="1">
      <c r="A967" s="5"/>
      <c r="B967" s="5"/>
      <c r="C967" s="271"/>
      <c r="D967" s="271"/>
      <c r="E967" s="271"/>
      <c r="F967" s="271"/>
      <c r="G967" s="271"/>
      <c r="H967" s="271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ht="15.75" customHeight="1">
      <c r="A968" s="5"/>
      <c r="B968" s="5"/>
      <c r="C968" s="271"/>
      <c r="D968" s="271"/>
      <c r="E968" s="271"/>
      <c r="F968" s="271"/>
      <c r="G968" s="271"/>
      <c r="H968" s="271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ht="15.75" customHeight="1">
      <c r="A969" s="5"/>
      <c r="B969" s="5"/>
      <c r="C969" s="271"/>
      <c r="D969" s="271"/>
      <c r="E969" s="271"/>
      <c r="F969" s="271"/>
      <c r="G969" s="271"/>
      <c r="H969" s="271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ht="15.75" customHeight="1">
      <c r="A970" s="5"/>
      <c r="B970" s="5"/>
      <c r="C970" s="271"/>
      <c r="D970" s="271"/>
      <c r="E970" s="271"/>
      <c r="F970" s="271"/>
      <c r="G970" s="271"/>
      <c r="H970" s="271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ht="15.75" customHeight="1">
      <c r="A971" s="5"/>
      <c r="B971" s="5"/>
      <c r="C971" s="271"/>
      <c r="D971" s="271"/>
      <c r="E971" s="271"/>
      <c r="F971" s="271"/>
      <c r="G971" s="271"/>
      <c r="H971" s="271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ht="15.75" customHeight="1">
      <c r="A972" s="5"/>
      <c r="B972" s="5"/>
      <c r="C972" s="271"/>
      <c r="D972" s="271"/>
      <c r="E972" s="271"/>
      <c r="F972" s="271"/>
      <c r="G972" s="271"/>
      <c r="H972" s="271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ht="15.75" customHeight="1">
      <c r="A973" s="5"/>
      <c r="B973" s="5"/>
      <c r="C973" s="271"/>
      <c r="D973" s="271"/>
      <c r="E973" s="271"/>
      <c r="F973" s="271"/>
      <c r="G973" s="271"/>
      <c r="H973" s="271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ht="15.75" customHeight="1">
      <c r="A974" s="5"/>
      <c r="B974" s="5"/>
      <c r="C974" s="271"/>
      <c r="D974" s="271"/>
      <c r="E974" s="271"/>
      <c r="F974" s="271"/>
      <c r="G974" s="271"/>
      <c r="H974" s="271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ht="15.75" customHeight="1">
      <c r="A975" s="5"/>
      <c r="B975" s="5"/>
      <c r="C975" s="271"/>
      <c r="D975" s="271"/>
      <c r="E975" s="271"/>
      <c r="F975" s="271"/>
      <c r="G975" s="271"/>
      <c r="H975" s="271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ht="15.75" customHeight="1">
      <c r="A976" s="5"/>
      <c r="B976" s="5"/>
      <c r="C976" s="271"/>
      <c r="D976" s="271"/>
      <c r="E976" s="271"/>
      <c r="F976" s="271"/>
      <c r="G976" s="271"/>
      <c r="H976" s="271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ht="15.75" customHeight="1">
      <c r="A977" s="5"/>
      <c r="B977" s="5"/>
      <c r="C977" s="271"/>
      <c r="D977" s="271"/>
      <c r="E977" s="271"/>
      <c r="F977" s="271"/>
      <c r="G977" s="271"/>
      <c r="H977" s="271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ht="15.75" customHeight="1">
      <c r="A978" s="5"/>
      <c r="B978" s="5"/>
      <c r="C978" s="271"/>
      <c r="D978" s="271"/>
      <c r="E978" s="271"/>
      <c r="F978" s="271"/>
      <c r="G978" s="271"/>
      <c r="H978" s="271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ht="15.75" customHeight="1">
      <c r="A979" s="5"/>
      <c r="B979" s="5"/>
      <c r="C979" s="271"/>
      <c r="D979" s="271"/>
      <c r="E979" s="271"/>
      <c r="F979" s="271"/>
      <c r="G979" s="271"/>
      <c r="H979" s="271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ht="15.75" customHeight="1">
      <c r="A980" s="5"/>
      <c r="B980" s="5"/>
      <c r="C980" s="271"/>
      <c r="D980" s="271"/>
      <c r="E980" s="271"/>
      <c r="F980" s="271"/>
      <c r="G980" s="271"/>
      <c r="H980" s="271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ht="15.75" customHeight="1">
      <c r="A981" s="5"/>
      <c r="B981" s="5"/>
      <c r="C981" s="271"/>
      <c r="D981" s="271"/>
      <c r="E981" s="271"/>
      <c r="F981" s="271"/>
      <c r="G981" s="271"/>
      <c r="H981" s="271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ht="15.75" customHeight="1">
      <c r="A982" s="5"/>
      <c r="B982" s="5"/>
      <c r="C982" s="271"/>
      <c r="D982" s="271"/>
      <c r="E982" s="271"/>
      <c r="F982" s="271"/>
      <c r="G982" s="271"/>
      <c r="H982" s="271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ht="15.75" customHeight="1">
      <c r="A983" s="5"/>
      <c r="B983" s="5"/>
      <c r="C983" s="271"/>
      <c r="D983" s="271"/>
      <c r="E983" s="271"/>
      <c r="F983" s="271"/>
      <c r="G983" s="271"/>
      <c r="H983" s="271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ht="15.75" customHeight="1">
      <c r="A984" s="5"/>
      <c r="B984" s="5"/>
      <c r="C984" s="271"/>
      <c r="D984" s="271"/>
      <c r="E984" s="271"/>
      <c r="F984" s="271"/>
      <c r="G984" s="271"/>
      <c r="H984" s="271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ht="15.75" customHeight="1">
      <c r="A985" s="5"/>
      <c r="B985" s="5"/>
      <c r="C985" s="271"/>
      <c r="D985" s="271"/>
      <c r="E985" s="271"/>
      <c r="F985" s="271"/>
      <c r="G985" s="271"/>
      <c r="H985" s="271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ht="15.75" customHeight="1">
      <c r="A986" s="5"/>
      <c r="B986" s="5"/>
      <c r="C986" s="271"/>
      <c r="D986" s="271"/>
      <c r="E986" s="271"/>
      <c r="F986" s="271"/>
      <c r="G986" s="271"/>
      <c r="H986" s="271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ht="15.75" customHeight="1">
      <c r="A987" s="5"/>
      <c r="B987" s="5"/>
      <c r="C987" s="271"/>
      <c r="D987" s="271"/>
      <c r="E987" s="271"/>
      <c r="F987" s="271"/>
      <c r="G987" s="271"/>
      <c r="H987" s="271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ht="15.75" customHeight="1">
      <c r="A988" s="5"/>
      <c r="B988" s="5"/>
      <c r="C988" s="271"/>
      <c r="D988" s="271"/>
      <c r="E988" s="271"/>
      <c r="F988" s="271"/>
      <c r="G988" s="271"/>
      <c r="H988" s="271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ht="15.75" customHeight="1">
      <c r="A989" s="5"/>
      <c r="B989" s="5"/>
      <c r="C989" s="271"/>
      <c r="D989" s="271"/>
      <c r="E989" s="271"/>
      <c r="F989" s="271"/>
      <c r="G989" s="271"/>
      <c r="H989" s="271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ht="15.75" customHeight="1">
      <c r="A990" s="5"/>
      <c r="B990" s="5"/>
      <c r="C990" s="271"/>
      <c r="D990" s="271"/>
      <c r="E990" s="271"/>
      <c r="F990" s="271"/>
      <c r="G990" s="271"/>
      <c r="H990" s="271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ht="15.75" customHeight="1">
      <c r="A991" s="5"/>
      <c r="B991" s="5"/>
      <c r="C991" s="271"/>
      <c r="D991" s="271"/>
      <c r="E991" s="271"/>
      <c r="F991" s="271"/>
      <c r="G991" s="271"/>
      <c r="H991" s="271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ht="15.75" customHeight="1">
      <c r="A992" s="5"/>
      <c r="B992" s="5"/>
      <c r="C992" s="271"/>
      <c r="D992" s="271"/>
      <c r="E992" s="271"/>
      <c r="F992" s="271"/>
      <c r="G992" s="271"/>
      <c r="H992" s="271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ht="15.75" customHeight="1">
      <c r="A993" s="5"/>
      <c r="B993" s="5"/>
      <c r="C993" s="271"/>
      <c r="D993" s="271"/>
      <c r="E993" s="271"/>
      <c r="F993" s="271"/>
      <c r="G993" s="271"/>
      <c r="H993" s="271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ht="15.75" customHeight="1">
      <c r="A994" s="5"/>
      <c r="B994" s="5"/>
      <c r="C994" s="271"/>
      <c r="D994" s="271"/>
      <c r="E994" s="271"/>
      <c r="F994" s="271"/>
      <c r="G994" s="271"/>
      <c r="H994" s="271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ht="15.75" customHeight="1">
      <c r="A995" s="5"/>
      <c r="B995" s="5"/>
      <c r="C995" s="271"/>
      <c r="D995" s="271"/>
      <c r="E995" s="271"/>
      <c r="F995" s="271"/>
      <c r="G995" s="271"/>
      <c r="H995" s="271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ht="15.75" customHeight="1">
      <c r="A996" s="5"/>
      <c r="B996" s="5"/>
      <c r="C996" s="271"/>
      <c r="D996" s="271"/>
      <c r="E996" s="271"/>
      <c r="F996" s="271"/>
      <c r="G996" s="271"/>
      <c r="H996" s="271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ht="15.75" customHeight="1">
      <c r="A997" s="5"/>
      <c r="B997" s="5"/>
      <c r="C997" s="271"/>
      <c r="D997" s="271"/>
      <c r="E997" s="271"/>
      <c r="F997" s="271"/>
      <c r="G997" s="271"/>
      <c r="H997" s="271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ht="15.75" customHeight="1">
      <c r="A998" s="5"/>
      <c r="B998" s="5"/>
      <c r="C998" s="271"/>
      <c r="D998" s="271"/>
      <c r="E998" s="271"/>
      <c r="F998" s="271"/>
      <c r="G998" s="271"/>
      <c r="H998" s="271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ht="15.75" customHeight="1">
      <c r="A999" s="5"/>
      <c r="B999" s="5"/>
      <c r="C999" s="271"/>
      <c r="D999" s="271"/>
      <c r="E999" s="271"/>
      <c r="F999" s="271"/>
      <c r="G999" s="271"/>
      <c r="H999" s="271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ht="15.75" customHeight="1">
      <c r="A1000" s="5"/>
      <c r="B1000" s="5"/>
      <c r="C1000" s="271"/>
      <c r="D1000" s="271"/>
      <c r="E1000" s="271"/>
      <c r="F1000" s="271"/>
      <c r="G1000" s="271"/>
      <c r="H1000" s="271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</sheetData>
  <mergeCells count="3">
    <mergeCell ref="B2:H2"/>
    <mergeCell ref="B39:E39"/>
    <mergeCell ref="B44:E44"/>
  </mergeCells>
  <conditionalFormatting sqref="L5:M5 O5:P5 R5:S5 U5:V5">
    <cfRule type="expression" dxfId="0" priority="1">
      <formula>L$2&gt;=TODAY()</formula>
    </cfRule>
  </conditionalFormatting>
  <conditionalFormatting sqref="L4:W4">
    <cfRule type="expression" dxfId="0" priority="2">
      <formula>X$2&gt;=TODAY()</formula>
    </cfRule>
  </conditionalFormatting>
  <conditionalFormatting sqref="C9">
    <cfRule type="expression" dxfId="0" priority="3">
      <formula>C$2&gt;=TODAY()</formula>
    </cfRule>
  </conditionalFormatting>
  <conditionalFormatting sqref="C9">
    <cfRule type="expression" dxfId="0" priority="4">
      <formula>C$2&gt;=TODAY()</formula>
    </cfRule>
  </conditionalFormatting>
  <conditionalFormatting sqref="C9">
    <cfRule type="expression" dxfId="0" priority="5">
      <formula>C$2&gt;=TODAY()</formula>
    </cfRule>
  </conditionalFormatting>
  <conditionalFormatting sqref="C9">
    <cfRule type="expression" dxfId="0" priority="6">
      <formula>C$2&gt;=TODAY()</formula>
    </cfRule>
  </conditionalFormatting>
  <conditionalFormatting sqref="C9">
    <cfRule type="expression" dxfId="0" priority="7">
      <formula>C$2&gt;=TODAY()</formula>
    </cfRule>
  </conditionalFormatting>
  <conditionalFormatting sqref="C9">
    <cfRule type="expression" dxfId="0" priority="8">
      <formula>C$2&gt;=TODAY()</formula>
    </cfRule>
  </conditionalFormatting>
  <conditionalFormatting sqref="D9">
    <cfRule type="expression" dxfId="0" priority="9">
      <formula>D$2&gt;=TODAY()</formula>
    </cfRule>
  </conditionalFormatting>
  <conditionalFormatting sqref="D9">
    <cfRule type="expression" dxfId="0" priority="10">
      <formula>D$2&gt;=TODAY()</formula>
    </cfRule>
  </conditionalFormatting>
  <conditionalFormatting sqref="D9">
    <cfRule type="expression" dxfId="0" priority="11">
      <formula>D$2&gt;=TODAY()</formula>
    </cfRule>
  </conditionalFormatting>
  <conditionalFormatting sqref="D9">
    <cfRule type="expression" dxfId="0" priority="12">
      <formula>D$2&gt;=TODAY()</formula>
    </cfRule>
  </conditionalFormatting>
  <conditionalFormatting sqref="D9">
    <cfRule type="expression" dxfId="0" priority="13">
      <formula>D$2&gt;=TODAY()</formula>
    </cfRule>
  </conditionalFormatting>
  <conditionalFormatting sqref="D9">
    <cfRule type="expression" dxfId="0" priority="14">
      <formula>D$2&gt;=TODAY()</formula>
    </cfRule>
  </conditionalFormatting>
  <conditionalFormatting sqref="C36">
    <cfRule type="expression" dxfId="0" priority="15">
      <formula>C$2&gt;=TODAY()</formula>
    </cfRule>
  </conditionalFormatting>
  <conditionalFormatting sqref="C36">
    <cfRule type="expression" dxfId="0" priority="16">
      <formula>C$2&gt;=TODAY()</formula>
    </cfRule>
  </conditionalFormatting>
  <conditionalFormatting sqref="C36">
    <cfRule type="expression" dxfId="0" priority="17">
      <formula>C$2&gt;=TODAY()</formula>
    </cfRule>
  </conditionalFormatting>
  <conditionalFormatting sqref="C36">
    <cfRule type="expression" dxfId="0" priority="18">
      <formula>C$2&gt;=TODAY()</formula>
    </cfRule>
  </conditionalFormatting>
  <conditionalFormatting sqref="C36">
    <cfRule type="expression" dxfId="0" priority="19">
      <formula>C$2&gt;=TODAY()</formula>
    </cfRule>
  </conditionalFormatting>
  <conditionalFormatting sqref="C36">
    <cfRule type="expression" dxfId="0" priority="20">
      <formula>C$2&gt;=TODAY()</formula>
    </cfRule>
  </conditionalFormatting>
  <conditionalFormatting sqref="D36">
    <cfRule type="expression" dxfId="0" priority="21">
      <formula>D$2&gt;=TODAY()</formula>
    </cfRule>
  </conditionalFormatting>
  <conditionalFormatting sqref="D36">
    <cfRule type="expression" dxfId="0" priority="22">
      <formula>D$2&gt;=TODAY()</formula>
    </cfRule>
  </conditionalFormatting>
  <conditionalFormatting sqref="D36">
    <cfRule type="expression" dxfId="0" priority="23">
      <formula>D$2&gt;=TODAY()</formula>
    </cfRule>
  </conditionalFormatting>
  <conditionalFormatting sqref="D36">
    <cfRule type="expression" dxfId="0" priority="24">
      <formula>D$2&gt;=TODAY()</formula>
    </cfRule>
  </conditionalFormatting>
  <conditionalFormatting sqref="D36">
    <cfRule type="expression" dxfId="0" priority="25">
      <formula>D$2&gt;=TODAY()</formula>
    </cfRule>
  </conditionalFormatting>
  <conditionalFormatting sqref="D36">
    <cfRule type="expression" dxfId="0" priority="26">
      <formula>D$2&gt;=TODAY()</formula>
    </cfRule>
  </conditionalFormatting>
  <conditionalFormatting sqref="C41">
    <cfRule type="expression" dxfId="0" priority="27">
      <formula>C$2&gt;=TODAY()</formula>
    </cfRule>
  </conditionalFormatting>
  <conditionalFormatting sqref="C41">
    <cfRule type="expression" dxfId="0" priority="28">
      <formula>C$2&gt;=TODAY()</formula>
    </cfRule>
  </conditionalFormatting>
  <conditionalFormatting sqref="C41">
    <cfRule type="expression" dxfId="0" priority="29">
      <formula>C$2&gt;=TODAY()</formula>
    </cfRule>
  </conditionalFormatting>
  <conditionalFormatting sqref="C41">
    <cfRule type="expression" dxfId="0" priority="30">
      <formula>C$2&gt;=TODAY()</formula>
    </cfRule>
  </conditionalFormatting>
  <conditionalFormatting sqref="C41">
    <cfRule type="expression" dxfId="0" priority="31">
      <formula>C$2&gt;=TODAY()</formula>
    </cfRule>
  </conditionalFormatting>
  <conditionalFormatting sqref="C41">
    <cfRule type="expression" dxfId="0" priority="32">
      <formula>C$2&gt;=TODAY()</formula>
    </cfRule>
  </conditionalFormatting>
  <conditionalFormatting sqref="D41">
    <cfRule type="expression" dxfId="0" priority="33">
      <formula>D$2&gt;=TODAY()</formula>
    </cfRule>
  </conditionalFormatting>
  <conditionalFormatting sqref="D41">
    <cfRule type="expression" dxfId="0" priority="34">
      <formula>D$2&gt;=TODAY()</formula>
    </cfRule>
  </conditionalFormatting>
  <conditionalFormatting sqref="D41">
    <cfRule type="expression" dxfId="0" priority="35">
      <formula>D$2&gt;=TODAY()</formula>
    </cfRule>
  </conditionalFormatting>
  <conditionalFormatting sqref="D41">
    <cfRule type="expression" dxfId="0" priority="36">
      <formula>D$2&gt;=TODAY()</formula>
    </cfRule>
  </conditionalFormatting>
  <conditionalFormatting sqref="D41">
    <cfRule type="expression" dxfId="0" priority="37">
      <formula>D$2&gt;=TODAY()</formula>
    </cfRule>
  </conditionalFormatting>
  <conditionalFormatting sqref="D41">
    <cfRule type="expression" dxfId="0" priority="38">
      <formula>D$2&gt;=TODAY()</formula>
    </cfRule>
  </conditionalFormatting>
  <conditionalFormatting sqref="C36">
    <cfRule type="expression" dxfId="0" priority="39">
      <formula>C$2&gt;=TODAY()</formula>
    </cfRule>
  </conditionalFormatting>
  <conditionalFormatting sqref="C36:D36 F36:G36">
    <cfRule type="expression" dxfId="0" priority="40">
      <formula>C$2&gt;=TODAY()</formula>
    </cfRule>
  </conditionalFormatting>
  <conditionalFormatting sqref="C36:D36 F36:G36">
    <cfRule type="expression" dxfId="0" priority="41">
      <formula>C$2&gt;=TODAY()</formula>
    </cfRule>
  </conditionalFormatting>
  <conditionalFormatting sqref="C36:D36 F36:G36">
    <cfRule type="expression" dxfId="0" priority="42">
      <formula>C$2&gt;=TODAY()</formula>
    </cfRule>
  </conditionalFormatting>
  <conditionalFormatting sqref="C36:D36 F36:G36">
    <cfRule type="expression" dxfId="0" priority="43">
      <formula>C$2&gt;=TODAY()</formula>
    </cfRule>
  </conditionalFormatting>
  <conditionalFormatting sqref="C36:D36 F36:G36">
    <cfRule type="expression" dxfId="0" priority="44">
      <formula>C$2&gt;=TODAY()</formula>
    </cfRule>
  </conditionalFormatting>
  <conditionalFormatting sqref="D36">
    <cfRule type="expression" dxfId="0" priority="45">
      <formula>D$2&gt;=TODAY()</formula>
    </cfRule>
  </conditionalFormatting>
  <conditionalFormatting sqref="D36">
    <cfRule type="expression" dxfId="0" priority="46">
      <formula>D$2&gt;=TODAY()</formula>
    </cfRule>
  </conditionalFormatting>
  <conditionalFormatting sqref="D36">
    <cfRule type="expression" dxfId="0" priority="47">
      <formula>D$2&gt;=TODAY()</formula>
    </cfRule>
  </conditionalFormatting>
  <conditionalFormatting sqref="D36">
    <cfRule type="expression" dxfId="0" priority="48">
      <formula>D$2&gt;=TODAY()</formula>
    </cfRule>
  </conditionalFormatting>
  <conditionalFormatting sqref="D36">
    <cfRule type="expression" dxfId="0" priority="49">
      <formula>D$2&gt;=TODAY()</formula>
    </cfRule>
  </conditionalFormatting>
  <conditionalFormatting sqref="D36">
    <cfRule type="expression" dxfId="0" priority="50">
      <formula>D$2&gt;=TODAY()</formula>
    </cfRule>
  </conditionalFormatting>
  <conditionalFormatting sqref="C41">
    <cfRule type="expression" dxfId="0" priority="51">
      <formula>C$2&gt;=TODAY()</formula>
    </cfRule>
  </conditionalFormatting>
  <conditionalFormatting sqref="C41">
    <cfRule type="expression" dxfId="0" priority="52">
      <formula>C$2&gt;=TODAY()</formula>
    </cfRule>
  </conditionalFormatting>
  <conditionalFormatting sqref="C41">
    <cfRule type="expression" dxfId="0" priority="53">
      <formula>C$2&gt;=TODAY()</formula>
    </cfRule>
  </conditionalFormatting>
  <conditionalFormatting sqref="C41">
    <cfRule type="expression" dxfId="0" priority="54">
      <formula>C$2&gt;=TODAY()</formula>
    </cfRule>
  </conditionalFormatting>
  <conditionalFormatting sqref="C41">
    <cfRule type="expression" dxfId="0" priority="55">
      <formula>C$2&gt;=TODAY()</formula>
    </cfRule>
  </conditionalFormatting>
  <conditionalFormatting sqref="C41">
    <cfRule type="expression" dxfId="0" priority="56">
      <formula>C$2&gt;=TODAY()</formula>
    </cfRule>
  </conditionalFormatting>
  <conditionalFormatting sqref="D41">
    <cfRule type="expression" dxfId="0" priority="57">
      <formula>D$2&gt;=TODAY()</formula>
    </cfRule>
  </conditionalFormatting>
  <conditionalFormatting sqref="D41">
    <cfRule type="expression" dxfId="0" priority="58">
      <formula>D$2&gt;=TODAY()</formula>
    </cfRule>
  </conditionalFormatting>
  <conditionalFormatting sqref="D41">
    <cfRule type="expression" dxfId="0" priority="59">
      <formula>D$2&gt;=TODAY()</formula>
    </cfRule>
  </conditionalFormatting>
  <conditionalFormatting sqref="D41">
    <cfRule type="expression" dxfId="0" priority="60">
      <formula>D$2&gt;=TODAY()</formula>
    </cfRule>
  </conditionalFormatting>
  <conditionalFormatting sqref="D41">
    <cfRule type="expression" dxfId="0" priority="61">
      <formula>D$2&gt;=TODAY()</formula>
    </cfRule>
  </conditionalFormatting>
  <conditionalFormatting sqref="D41">
    <cfRule type="expression" dxfId="0" priority="62">
      <formula>D$2&gt;=TODAY()</formula>
    </cfRule>
  </conditionalFormatting>
  <conditionalFormatting sqref="C9:D9">
    <cfRule type="expression" dxfId="0" priority="63">
      <formula>C$2&gt;=TODAY()</formula>
    </cfRule>
  </conditionalFormatting>
  <conditionalFormatting sqref="C9:D9">
    <cfRule type="expression" dxfId="0" priority="64">
      <formula>C$2&gt;=TODAY()</formula>
    </cfRule>
  </conditionalFormatting>
  <conditionalFormatting sqref="C9:D9">
    <cfRule type="expression" dxfId="0" priority="65">
      <formula>C$2&gt;=TODAY()</formula>
    </cfRule>
  </conditionalFormatting>
  <conditionalFormatting sqref="C9:D9">
    <cfRule type="expression" dxfId="0" priority="66">
      <formula>C$2&gt;=TODAY()</formula>
    </cfRule>
  </conditionalFormatting>
  <conditionalFormatting sqref="C9:D9">
    <cfRule type="expression" dxfId="0" priority="67">
      <formula>C$2&gt;=TODAY()</formula>
    </cfRule>
  </conditionalFormatting>
  <conditionalFormatting sqref="C9:D9">
    <cfRule type="expression" dxfId="0" priority="68">
      <formula>C$2&gt;=TODAY()</formula>
    </cfRule>
  </conditionalFormatting>
  <conditionalFormatting sqref="C9">
    <cfRule type="expression" dxfId="0" priority="69">
      <formula>C$2&gt;=TODAY()</formula>
    </cfRule>
  </conditionalFormatting>
  <conditionalFormatting sqref="C9">
    <cfRule type="expression" dxfId="0" priority="70">
      <formula>C$2&gt;=TODAY()</formula>
    </cfRule>
  </conditionalFormatting>
  <conditionalFormatting sqref="C9">
    <cfRule type="expression" dxfId="0" priority="71">
      <formula>C$2&gt;=TODAY()</formula>
    </cfRule>
  </conditionalFormatting>
  <conditionalFormatting sqref="C9">
    <cfRule type="expression" dxfId="0" priority="72">
      <formula>C$2&gt;=TODAY()</formula>
    </cfRule>
  </conditionalFormatting>
  <conditionalFormatting sqref="C9">
    <cfRule type="expression" dxfId="0" priority="73">
      <formula>C$2&gt;=TODAY()</formula>
    </cfRule>
  </conditionalFormatting>
  <conditionalFormatting sqref="C9">
    <cfRule type="expression" dxfId="0" priority="74">
      <formula>C$2&gt;=TODAY()</formula>
    </cfRule>
  </conditionalFormatting>
  <conditionalFormatting sqref="D9">
    <cfRule type="expression" dxfId="0" priority="75">
      <formula>D$2&gt;=TODAY()</formula>
    </cfRule>
  </conditionalFormatting>
  <conditionalFormatting sqref="D9">
    <cfRule type="expression" dxfId="0" priority="76">
      <formula>D$2&gt;=TODAY()</formula>
    </cfRule>
  </conditionalFormatting>
  <conditionalFormatting sqref="D9">
    <cfRule type="expression" dxfId="0" priority="77">
      <formula>D$2&gt;=TODAY()</formula>
    </cfRule>
  </conditionalFormatting>
  <conditionalFormatting sqref="D9">
    <cfRule type="expression" dxfId="0" priority="78">
      <formula>D$2&gt;=TODAY()</formula>
    </cfRule>
  </conditionalFormatting>
  <conditionalFormatting sqref="D9">
    <cfRule type="expression" dxfId="0" priority="79">
      <formula>D$2&gt;=TODAY()</formula>
    </cfRule>
  </conditionalFormatting>
  <conditionalFormatting sqref="D9">
    <cfRule type="expression" dxfId="0" priority="80">
      <formula>D$2&gt;=TODAY()</formula>
    </cfRule>
  </conditionalFormatting>
  <conditionalFormatting sqref="C36:D36">
    <cfRule type="expression" dxfId="0" priority="81">
      <formula>C$2&gt;=TODAY()</formula>
    </cfRule>
  </conditionalFormatting>
  <conditionalFormatting sqref="C36:D36">
    <cfRule type="expression" dxfId="0" priority="82">
      <formula>C$2&gt;=TODAY()</formula>
    </cfRule>
  </conditionalFormatting>
  <conditionalFormatting sqref="C36:D36">
    <cfRule type="expression" dxfId="0" priority="83">
      <formula>C$2&gt;=TODAY()</formula>
    </cfRule>
  </conditionalFormatting>
  <conditionalFormatting sqref="C36:D36">
    <cfRule type="expression" dxfId="0" priority="84">
      <formula>C$2&gt;=TODAY()</formula>
    </cfRule>
  </conditionalFormatting>
  <conditionalFormatting sqref="C36:D36">
    <cfRule type="expression" dxfId="0" priority="85">
      <formula>C$2&gt;=TODAY()</formula>
    </cfRule>
  </conditionalFormatting>
  <conditionalFormatting sqref="C36:D36">
    <cfRule type="expression" dxfId="0" priority="86">
      <formula>C$2&gt;=TODAY()</formula>
    </cfRule>
  </conditionalFormatting>
  <conditionalFormatting sqref="C36">
    <cfRule type="expression" dxfId="0" priority="87">
      <formula>C$2&gt;=TODAY()</formula>
    </cfRule>
  </conditionalFormatting>
  <conditionalFormatting sqref="C36">
    <cfRule type="expression" dxfId="0" priority="88">
      <formula>C$2&gt;=TODAY()</formula>
    </cfRule>
  </conditionalFormatting>
  <conditionalFormatting sqref="C36">
    <cfRule type="expression" dxfId="0" priority="89">
      <formula>C$2&gt;=TODAY()</formula>
    </cfRule>
  </conditionalFormatting>
  <conditionalFormatting sqref="C36">
    <cfRule type="expression" dxfId="0" priority="90">
      <formula>C$2&gt;=TODAY()</formula>
    </cfRule>
  </conditionalFormatting>
  <conditionalFormatting sqref="C36">
    <cfRule type="expression" dxfId="0" priority="91">
      <formula>C$2&gt;=TODAY()</formula>
    </cfRule>
  </conditionalFormatting>
  <conditionalFormatting sqref="C36">
    <cfRule type="expression" dxfId="0" priority="92">
      <formula>C$2&gt;=TODAY()</formula>
    </cfRule>
  </conditionalFormatting>
  <conditionalFormatting sqref="D36">
    <cfRule type="expression" dxfId="0" priority="93">
      <formula>D$2&gt;=TODAY()</formula>
    </cfRule>
  </conditionalFormatting>
  <conditionalFormatting sqref="D36">
    <cfRule type="expression" dxfId="0" priority="94">
      <formula>D$2&gt;=TODAY()</formula>
    </cfRule>
  </conditionalFormatting>
  <conditionalFormatting sqref="D36">
    <cfRule type="expression" dxfId="0" priority="95">
      <formula>D$2&gt;=TODAY()</formula>
    </cfRule>
  </conditionalFormatting>
  <conditionalFormatting sqref="D36">
    <cfRule type="expression" dxfId="0" priority="96">
      <formula>D$2&gt;=TODAY()</formula>
    </cfRule>
  </conditionalFormatting>
  <conditionalFormatting sqref="D36">
    <cfRule type="expression" dxfId="0" priority="97">
      <formula>D$2&gt;=TODAY()</formula>
    </cfRule>
  </conditionalFormatting>
  <conditionalFormatting sqref="D36">
    <cfRule type="expression" dxfId="0" priority="98">
      <formula>D$2&gt;=TODAY()</formula>
    </cfRule>
  </conditionalFormatting>
  <conditionalFormatting sqref="C41:D41">
    <cfRule type="expression" dxfId="0" priority="99">
      <formula>C$2&gt;=TODAY()</formula>
    </cfRule>
  </conditionalFormatting>
  <conditionalFormatting sqref="C41:D41">
    <cfRule type="expression" dxfId="0" priority="100">
      <formula>C$2&gt;=TODAY()</formula>
    </cfRule>
  </conditionalFormatting>
  <conditionalFormatting sqref="C41:D41">
    <cfRule type="expression" dxfId="0" priority="101">
      <formula>C$2&gt;=TODAY()</formula>
    </cfRule>
  </conditionalFormatting>
  <conditionalFormatting sqref="C41:D41">
    <cfRule type="expression" dxfId="0" priority="102">
      <formula>C$2&gt;=TODAY()</formula>
    </cfRule>
  </conditionalFormatting>
  <conditionalFormatting sqref="C41:D41">
    <cfRule type="expression" dxfId="0" priority="103">
      <formula>C$2&gt;=TODAY()</formula>
    </cfRule>
  </conditionalFormatting>
  <conditionalFormatting sqref="C41:D41">
    <cfRule type="expression" dxfId="0" priority="104">
      <formula>C$2&gt;=TODAY()</formula>
    </cfRule>
  </conditionalFormatting>
  <conditionalFormatting sqref="C41">
    <cfRule type="expression" dxfId="0" priority="105">
      <formula>C$2&gt;=TODAY()</formula>
    </cfRule>
  </conditionalFormatting>
  <conditionalFormatting sqref="C41">
    <cfRule type="expression" dxfId="0" priority="106">
      <formula>C$2&gt;=TODAY()</formula>
    </cfRule>
  </conditionalFormatting>
  <conditionalFormatting sqref="C41">
    <cfRule type="expression" dxfId="0" priority="107">
      <formula>C$2&gt;=TODAY()</formula>
    </cfRule>
  </conditionalFormatting>
  <conditionalFormatting sqref="C41">
    <cfRule type="expression" dxfId="0" priority="108">
      <formula>C$2&gt;=TODAY()</formula>
    </cfRule>
  </conditionalFormatting>
  <conditionalFormatting sqref="C41">
    <cfRule type="expression" dxfId="0" priority="109">
      <formula>C$2&gt;=TODAY()</formula>
    </cfRule>
  </conditionalFormatting>
  <conditionalFormatting sqref="C41">
    <cfRule type="expression" dxfId="0" priority="110">
      <formula>C$2&gt;=TODAY()</formula>
    </cfRule>
  </conditionalFormatting>
  <conditionalFormatting sqref="D41">
    <cfRule type="expression" dxfId="0" priority="111">
      <formula>D$2&gt;=TODAY()</formula>
    </cfRule>
  </conditionalFormatting>
  <conditionalFormatting sqref="D41">
    <cfRule type="expression" dxfId="0" priority="112">
      <formula>D$2&gt;=TODAY()</formula>
    </cfRule>
  </conditionalFormatting>
  <conditionalFormatting sqref="D41">
    <cfRule type="expression" dxfId="0" priority="113">
      <formula>D$2&gt;=TODAY()</formula>
    </cfRule>
  </conditionalFormatting>
  <conditionalFormatting sqref="D41">
    <cfRule type="expression" dxfId="0" priority="114">
      <formula>D$2&gt;=TODAY()</formula>
    </cfRule>
  </conditionalFormatting>
  <conditionalFormatting sqref="D41">
    <cfRule type="expression" dxfId="0" priority="115">
      <formula>D$2&gt;=TODAY()</formula>
    </cfRule>
  </conditionalFormatting>
  <conditionalFormatting sqref="D41">
    <cfRule type="expression" dxfId="0" priority="116">
      <formula>D$2&gt;=TODAY()</formula>
    </cfRule>
  </conditionalFormatting>
  <conditionalFormatting sqref="C9">
    <cfRule type="expression" dxfId="0" priority="117">
      <formula>C$2&gt;=TODAY()</formula>
    </cfRule>
  </conditionalFormatting>
  <conditionalFormatting sqref="C9">
    <cfRule type="expression" dxfId="0" priority="118">
      <formula>C$2&gt;=TODAY()</formula>
    </cfRule>
  </conditionalFormatting>
  <conditionalFormatting sqref="C9">
    <cfRule type="expression" dxfId="0" priority="119">
      <formula>C$2&gt;=TODAY()</formula>
    </cfRule>
  </conditionalFormatting>
  <conditionalFormatting sqref="C9">
    <cfRule type="expression" dxfId="0" priority="120">
      <formula>C$2&gt;=TODAY()</formula>
    </cfRule>
  </conditionalFormatting>
  <conditionalFormatting sqref="C9">
    <cfRule type="expression" dxfId="0" priority="121">
      <formula>C$2&gt;=TODAY()</formula>
    </cfRule>
  </conditionalFormatting>
  <conditionalFormatting sqref="C9">
    <cfRule type="expression" dxfId="0" priority="122">
      <formula>C$2&gt;=TODAY()</formula>
    </cfRule>
  </conditionalFormatting>
  <conditionalFormatting sqref="D9">
    <cfRule type="expression" dxfId="0" priority="123">
      <formula>D$2&gt;=TODAY()</formula>
    </cfRule>
  </conditionalFormatting>
  <conditionalFormatting sqref="D9">
    <cfRule type="expression" dxfId="0" priority="124">
      <formula>D$2&gt;=TODAY()</formula>
    </cfRule>
  </conditionalFormatting>
  <conditionalFormatting sqref="D9">
    <cfRule type="expression" dxfId="0" priority="125">
      <formula>D$2&gt;=TODAY()</formula>
    </cfRule>
  </conditionalFormatting>
  <conditionalFormatting sqref="D9">
    <cfRule type="expression" dxfId="0" priority="126">
      <formula>D$2&gt;=TODAY()</formula>
    </cfRule>
  </conditionalFormatting>
  <conditionalFormatting sqref="D9">
    <cfRule type="expression" dxfId="0" priority="127">
      <formula>D$2&gt;=TODAY()</formula>
    </cfRule>
  </conditionalFormatting>
  <conditionalFormatting sqref="D9">
    <cfRule type="expression" dxfId="0" priority="128">
      <formula>D$2&gt;=TODAY()</formula>
    </cfRule>
  </conditionalFormatting>
  <conditionalFormatting sqref="C11:D11">
    <cfRule type="expression" dxfId="0" priority="129">
      <formula>C$2&gt;=TODAY()</formula>
    </cfRule>
  </conditionalFormatting>
  <conditionalFormatting sqref="C11:D11">
    <cfRule type="expression" dxfId="0" priority="130">
      <formula>C$2&gt;=TODAY()</formula>
    </cfRule>
  </conditionalFormatting>
  <conditionalFormatting sqref="C11:D11">
    <cfRule type="expression" dxfId="0" priority="131">
      <formula>C$2&gt;=TODAY()</formula>
    </cfRule>
  </conditionalFormatting>
  <conditionalFormatting sqref="C11:D11">
    <cfRule type="expression" dxfId="0" priority="132">
      <formula>C$2&gt;=TODAY()</formula>
    </cfRule>
  </conditionalFormatting>
  <conditionalFormatting sqref="C11:D11">
    <cfRule type="expression" dxfId="0" priority="133">
      <formula>C$2&gt;=TODAY()</formula>
    </cfRule>
  </conditionalFormatting>
  <conditionalFormatting sqref="C11:D11">
    <cfRule type="expression" dxfId="0" priority="134">
      <formula>C$2&gt;=TODAY()</formula>
    </cfRule>
  </conditionalFormatting>
  <conditionalFormatting sqref="C11">
    <cfRule type="expression" dxfId="0" priority="135">
      <formula>C$2&gt;=TODAY()</formula>
    </cfRule>
  </conditionalFormatting>
  <conditionalFormatting sqref="C11">
    <cfRule type="expression" dxfId="0" priority="136">
      <formula>C$2&gt;=TODAY()</formula>
    </cfRule>
  </conditionalFormatting>
  <conditionalFormatting sqref="C11">
    <cfRule type="expression" dxfId="0" priority="137">
      <formula>C$2&gt;=TODAY()</formula>
    </cfRule>
  </conditionalFormatting>
  <conditionalFormatting sqref="C11">
    <cfRule type="expression" dxfId="0" priority="138">
      <formula>C$2&gt;=TODAY()</formula>
    </cfRule>
  </conditionalFormatting>
  <conditionalFormatting sqref="C11">
    <cfRule type="expression" dxfId="0" priority="139">
      <formula>C$2&gt;=TODAY()</formula>
    </cfRule>
  </conditionalFormatting>
  <conditionalFormatting sqref="C11">
    <cfRule type="expression" dxfId="0" priority="140">
      <formula>C$2&gt;=TODAY()</formula>
    </cfRule>
  </conditionalFormatting>
  <conditionalFormatting sqref="D11">
    <cfRule type="expression" dxfId="0" priority="141">
      <formula>D$2&gt;=TODAY()</formula>
    </cfRule>
  </conditionalFormatting>
  <conditionalFormatting sqref="D11">
    <cfRule type="expression" dxfId="0" priority="142">
      <formula>D$2&gt;=TODAY()</formula>
    </cfRule>
  </conditionalFormatting>
  <conditionalFormatting sqref="D11">
    <cfRule type="expression" dxfId="0" priority="143">
      <formula>D$2&gt;=TODAY()</formula>
    </cfRule>
  </conditionalFormatting>
  <conditionalFormatting sqref="D11">
    <cfRule type="expression" dxfId="0" priority="144">
      <formula>D$2&gt;=TODAY()</formula>
    </cfRule>
  </conditionalFormatting>
  <conditionalFormatting sqref="D11">
    <cfRule type="expression" dxfId="0" priority="145">
      <formula>D$2&gt;=TODAY()</formula>
    </cfRule>
  </conditionalFormatting>
  <conditionalFormatting sqref="D11">
    <cfRule type="expression" dxfId="0" priority="146">
      <formula>D$2&gt;=TODAY()</formula>
    </cfRule>
  </conditionalFormatting>
  <conditionalFormatting sqref="C11">
    <cfRule type="expression" dxfId="0" priority="147">
      <formula>C$2&gt;=TODAY()</formula>
    </cfRule>
  </conditionalFormatting>
  <conditionalFormatting sqref="C11">
    <cfRule type="expression" dxfId="0" priority="148">
      <formula>C$2&gt;=TODAY()</formula>
    </cfRule>
  </conditionalFormatting>
  <conditionalFormatting sqref="C11">
    <cfRule type="expression" dxfId="0" priority="149">
      <formula>C$2&gt;=TODAY()</formula>
    </cfRule>
  </conditionalFormatting>
  <conditionalFormatting sqref="C11">
    <cfRule type="expression" dxfId="0" priority="150">
      <formula>C$2&gt;=TODAY()</formula>
    </cfRule>
  </conditionalFormatting>
  <conditionalFormatting sqref="C11">
    <cfRule type="expression" dxfId="0" priority="151">
      <formula>C$2&gt;=TODAY()</formula>
    </cfRule>
  </conditionalFormatting>
  <conditionalFormatting sqref="C11">
    <cfRule type="expression" dxfId="0" priority="152">
      <formula>C$2&gt;=TODAY()</formula>
    </cfRule>
  </conditionalFormatting>
  <conditionalFormatting sqref="D11">
    <cfRule type="expression" dxfId="0" priority="153">
      <formula>D$2&gt;=TODAY()</formula>
    </cfRule>
  </conditionalFormatting>
  <conditionalFormatting sqref="D11">
    <cfRule type="expression" dxfId="0" priority="154">
      <formula>D$2&gt;=TODAY()</formula>
    </cfRule>
  </conditionalFormatting>
  <conditionalFormatting sqref="D11">
    <cfRule type="expression" dxfId="0" priority="155">
      <formula>D$2&gt;=TODAY()</formula>
    </cfRule>
  </conditionalFormatting>
  <conditionalFormatting sqref="D11">
    <cfRule type="expression" dxfId="0" priority="156">
      <formula>D$2&gt;=TODAY()</formula>
    </cfRule>
  </conditionalFormatting>
  <conditionalFormatting sqref="D11">
    <cfRule type="expression" dxfId="0" priority="157">
      <formula>D$2&gt;=TODAY()</formula>
    </cfRule>
  </conditionalFormatting>
  <conditionalFormatting sqref="D11">
    <cfRule type="expression" dxfId="0" priority="158">
      <formula>D$2&gt;=TODAY()</formula>
    </cfRule>
  </conditionalFormatting>
  <conditionalFormatting sqref="C36:D36">
    <cfRule type="expression" dxfId="0" priority="159">
      <formula>C$2&gt;=TODAY()</formula>
    </cfRule>
  </conditionalFormatting>
  <conditionalFormatting sqref="C36:D36">
    <cfRule type="expression" dxfId="0" priority="160">
      <formula>C$2&gt;=TODAY()</formula>
    </cfRule>
  </conditionalFormatting>
  <conditionalFormatting sqref="C36:D36">
    <cfRule type="expression" dxfId="0" priority="161">
      <formula>C$2&gt;=TODAY()</formula>
    </cfRule>
  </conditionalFormatting>
  <conditionalFormatting sqref="C36:D36">
    <cfRule type="expression" dxfId="0" priority="162">
      <formula>C$2&gt;=TODAY()</formula>
    </cfRule>
  </conditionalFormatting>
  <conditionalFormatting sqref="C36:D36">
    <cfRule type="expression" dxfId="0" priority="163">
      <formula>C$2&gt;=TODAY()</formula>
    </cfRule>
  </conditionalFormatting>
  <conditionalFormatting sqref="C36:D36">
    <cfRule type="expression" dxfId="0" priority="164">
      <formula>C$2&gt;=TODAY()</formula>
    </cfRule>
  </conditionalFormatting>
  <conditionalFormatting sqref="C36">
    <cfRule type="expression" dxfId="0" priority="165">
      <formula>C$2&gt;=TODAY()</formula>
    </cfRule>
  </conditionalFormatting>
  <conditionalFormatting sqref="C36">
    <cfRule type="expression" dxfId="0" priority="166">
      <formula>C$2&gt;=TODAY()</formula>
    </cfRule>
  </conditionalFormatting>
  <conditionalFormatting sqref="C36">
    <cfRule type="expression" dxfId="0" priority="167">
      <formula>C$2&gt;=TODAY()</formula>
    </cfRule>
  </conditionalFormatting>
  <conditionalFormatting sqref="C36">
    <cfRule type="expression" dxfId="0" priority="168">
      <formula>C$2&gt;=TODAY()</formula>
    </cfRule>
  </conditionalFormatting>
  <conditionalFormatting sqref="C36">
    <cfRule type="expression" dxfId="0" priority="169">
      <formula>C$2&gt;=TODAY()</formula>
    </cfRule>
  </conditionalFormatting>
  <conditionalFormatting sqref="C36">
    <cfRule type="expression" dxfId="0" priority="170">
      <formula>C$2&gt;=TODAY()</formula>
    </cfRule>
  </conditionalFormatting>
  <conditionalFormatting sqref="D36">
    <cfRule type="expression" dxfId="0" priority="171">
      <formula>D$2&gt;=TODAY()</formula>
    </cfRule>
  </conditionalFormatting>
  <conditionalFormatting sqref="D36">
    <cfRule type="expression" dxfId="0" priority="172">
      <formula>D$2&gt;=TODAY()</formula>
    </cfRule>
  </conditionalFormatting>
  <conditionalFormatting sqref="D36">
    <cfRule type="expression" dxfId="0" priority="173">
      <formula>D$2&gt;=TODAY()</formula>
    </cfRule>
  </conditionalFormatting>
  <conditionalFormatting sqref="D36">
    <cfRule type="expression" dxfId="0" priority="174">
      <formula>D$2&gt;=TODAY()</formula>
    </cfRule>
  </conditionalFormatting>
  <conditionalFormatting sqref="D36">
    <cfRule type="expression" dxfId="0" priority="175">
      <formula>D$2&gt;=TODAY()</formula>
    </cfRule>
  </conditionalFormatting>
  <conditionalFormatting sqref="D36">
    <cfRule type="expression" dxfId="0" priority="176">
      <formula>D$2&gt;=TODAY()</formula>
    </cfRule>
  </conditionalFormatting>
  <conditionalFormatting sqref="C36">
    <cfRule type="expression" dxfId="0" priority="177">
      <formula>C$2&gt;=TODAY()</formula>
    </cfRule>
  </conditionalFormatting>
  <conditionalFormatting sqref="C36">
    <cfRule type="expression" dxfId="0" priority="178">
      <formula>C$2&gt;=TODAY()</formula>
    </cfRule>
  </conditionalFormatting>
  <conditionalFormatting sqref="C36">
    <cfRule type="expression" dxfId="0" priority="179">
      <formula>C$2&gt;=TODAY()</formula>
    </cfRule>
  </conditionalFormatting>
  <conditionalFormatting sqref="C36">
    <cfRule type="expression" dxfId="0" priority="180">
      <formula>C$2&gt;=TODAY()</formula>
    </cfRule>
  </conditionalFormatting>
  <conditionalFormatting sqref="C36">
    <cfRule type="expression" dxfId="0" priority="181">
      <formula>C$2&gt;=TODAY()</formula>
    </cfRule>
  </conditionalFormatting>
  <conditionalFormatting sqref="C36">
    <cfRule type="expression" dxfId="0" priority="182">
      <formula>C$2&gt;=TODAY()</formula>
    </cfRule>
  </conditionalFormatting>
  <conditionalFormatting sqref="D36">
    <cfRule type="expression" dxfId="0" priority="183">
      <formula>D$2&gt;=TODAY()</formula>
    </cfRule>
  </conditionalFormatting>
  <conditionalFormatting sqref="D36">
    <cfRule type="expression" dxfId="0" priority="184">
      <formula>D$2&gt;=TODAY()</formula>
    </cfRule>
  </conditionalFormatting>
  <conditionalFormatting sqref="D36">
    <cfRule type="expression" dxfId="0" priority="185">
      <formula>D$2&gt;=TODAY()</formula>
    </cfRule>
  </conditionalFormatting>
  <conditionalFormatting sqref="D36">
    <cfRule type="expression" dxfId="0" priority="186">
      <formula>D$2&gt;=TODAY()</formula>
    </cfRule>
  </conditionalFormatting>
  <conditionalFormatting sqref="D36">
    <cfRule type="expression" dxfId="0" priority="187">
      <formula>D$2&gt;=TODAY()</formula>
    </cfRule>
  </conditionalFormatting>
  <conditionalFormatting sqref="D36">
    <cfRule type="expression" dxfId="0" priority="188">
      <formula>D$2&gt;=TODAY()</formula>
    </cfRule>
  </conditionalFormatting>
  <conditionalFormatting sqref="C41">
    <cfRule type="expression" dxfId="0" priority="189">
      <formula>C$2&gt;=TODAY()</formula>
    </cfRule>
  </conditionalFormatting>
  <conditionalFormatting sqref="C41:D41 F41:G41">
    <cfRule type="expression" dxfId="0" priority="190">
      <formula>C$2&gt;=TODAY()</formula>
    </cfRule>
  </conditionalFormatting>
  <conditionalFormatting sqref="C41:D41 F41:G41">
    <cfRule type="expression" dxfId="0" priority="191">
      <formula>C$2&gt;=TODAY()</formula>
    </cfRule>
  </conditionalFormatting>
  <conditionalFormatting sqref="C41:D41 F41:G41">
    <cfRule type="expression" dxfId="0" priority="192">
      <formula>C$2&gt;=TODAY()</formula>
    </cfRule>
  </conditionalFormatting>
  <conditionalFormatting sqref="C41:D41 F41:G41">
    <cfRule type="expression" dxfId="0" priority="193">
      <formula>C$2&gt;=TODAY()</formula>
    </cfRule>
  </conditionalFormatting>
  <conditionalFormatting sqref="C41:D41 F41:G41">
    <cfRule type="expression" dxfId="0" priority="194">
      <formula>C$2&gt;=TODAY()</formula>
    </cfRule>
  </conditionalFormatting>
  <conditionalFormatting sqref="D41">
    <cfRule type="expression" dxfId="0" priority="195">
      <formula>D$2&gt;=TODAY()</formula>
    </cfRule>
  </conditionalFormatting>
  <conditionalFormatting sqref="D41">
    <cfRule type="expression" dxfId="0" priority="196">
      <formula>D$2&gt;=TODAY()</formula>
    </cfRule>
  </conditionalFormatting>
  <conditionalFormatting sqref="D41">
    <cfRule type="expression" dxfId="0" priority="197">
      <formula>D$2&gt;=TODAY()</formula>
    </cfRule>
  </conditionalFormatting>
  <conditionalFormatting sqref="D41">
    <cfRule type="expression" dxfId="0" priority="198">
      <formula>D$2&gt;=TODAY()</formula>
    </cfRule>
  </conditionalFormatting>
  <conditionalFormatting sqref="D41">
    <cfRule type="expression" dxfId="0" priority="199">
      <formula>D$2&gt;=TODAY()</formula>
    </cfRule>
  </conditionalFormatting>
  <conditionalFormatting sqref="D41">
    <cfRule type="expression" dxfId="0" priority="200">
      <formula>D$2&gt;=TODAY()</formula>
    </cfRule>
  </conditionalFormatting>
  <conditionalFormatting sqref="C41:D41">
    <cfRule type="expression" dxfId="0" priority="201">
      <formula>C$2&gt;=TODAY()</formula>
    </cfRule>
  </conditionalFormatting>
  <conditionalFormatting sqref="C41:D41">
    <cfRule type="expression" dxfId="0" priority="202">
      <formula>C$2&gt;=TODAY()</formula>
    </cfRule>
  </conditionalFormatting>
  <conditionalFormatting sqref="C41:D41">
    <cfRule type="expression" dxfId="0" priority="203">
      <formula>C$2&gt;=TODAY()</formula>
    </cfRule>
  </conditionalFormatting>
  <conditionalFormatting sqref="C41:D41">
    <cfRule type="expression" dxfId="0" priority="204">
      <formula>C$2&gt;=TODAY()</formula>
    </cfRule>
  </conditionalFormatting>
  <conditionalFormatting sqref="C41:D41">
    <cfRule type="expression" dxfId="0" priority="205">
      <formula>C$2&gt;=TODAY()</formula>
    </cfRule>
  </conditionalFormatting>
  <conditionalFormatting sqref="C41:D41">
    <cfRule type="expression" dxfId="0" priority="206">
      <formula>C$2&gt;=TODAY()</formula>
    </cfRule>
  </conditionalFormatting>
  <conditionalFormatting sqref="C41">
    <cfRule type="expression" dxfId="0" priority="207">
      <formula>C$2&gt;=TODAY()</formula>
    </cfRule>
  </conditionalFormatting>
  <conditionalFormatting sqref="C41">
    <cfRule type="expression" dxfId="0" priority="208">
      <formula>C$2&gt;=TODAY()</formula>
    </cfRule>
  </conditionalFormatting>
  <conditionalFormatting sqref="C41">
    <cfRule type="expression" dxfId="0" priority="209">
      <formula>C$2&gt;=TODAY()</formula>
    </cfRule>
  </conditionalFormatting>
  <conditionalFormatting sqref="C41">
    <cfRule type="expression" dxfId="0" priority="210">
      <formula>C$2&gt;=TODAY()</formula>
    </cfRule>
  </conditionalFormatting>
  <conditionalFormatting sqref="C41">
    <cfRule type="expression" dxfId="0" priority="211">
      <formula>C$2&gt;=TODAY()</formula>
    </cfRule>
  </conditionalFormatting>
  <conditionalFormatting sqref="C41">
    <cfRule type="expression" dxfId="0" priority="212">
      <formula>C$2&gt;=TODAY()</formula>
    </cfRule>
  </conditionalFormatting>
  <conditionalFormatting sqref="D41">
    <cfRule type="expression" dxfId="0" priority="213">
      <formula>D$2&gt;=TODAY()</formula>
    </cfRule>
  </conditionalFormatting>
  <conditionalFormatting sqref="D41">
    <cfRule type="expression" dxfId="0" priority="214">
      <formula>D$2&gt;=TODAY()</formula>
    </cfRule>
  </conditionalFormatting>
  <conditionalFormatting sqref="D41">
    <cfRule type="expression" dxfId="0" priority="215">
      <formula>D$2&gt;=TODAY()</formula>
    </cfRule>
  </conditionalFormatting>
  <conditionalFormatting sqref="D41">
    <cfRule type="expression" dxfId="0" priority="216">
      <formula>D$2&gt;=TODAY()</formula>
    </cfRule>
  </conditionalFormatting>
  <conditionalFormatting sqref="D41">
    <cfRule type="expression" dxfId="0" priority="217">
      <formula>D$2&gt;=TODAY()</formula>
    </cfRule>
  </conditionalFormatting>
  <conditionalFormatting sqref="D41">
    <cfRule type="expression" dxfId="0" priority="218">
      <formula>D$2&gt;=TODAY()</formula>
    </cfRule>
  </conditionalFormatting>
  <conditionalFormatting sqref="C41:D41">
    <cfRule type="expression" dxfId="0" priority="219">
      <formula>C$2&gt;=TODAY()</formula>
    </cfRule>
  </conditionalFormatting>
  <conditionalFormatting sqref="C41:D41">
    <cfRule type="expression" dxfId="0" priority="220">
      <formula>C$2&gt;=TODAY()</formula>
    </cfRule>
  </conditionalFormatting>
  <conditionalFormatting sqref="C41:D41">
    <cfRule type="expression" dxfId="0" priority="221">
      <formula>C$2&gt;=TODAY()</formula>
    </cfRule>
  </conditionalFormatting>
  <conditionalFormatting sqref="C41:D41">
    <cfRule type="expression" dxfId="0" priority="222">
      <formula>C$2&gt;=TODAY()</formula>
    </cfRule>
  </conditionalFormatting>
  <conditionalFormatting sqref="C41:D41">
    <cfRule type="expression" dxfId="0" priority="223">
      <formula>C$2&gt;=TODAY()</formula>
    </cfRule>
  </conditionalFormatting>
  <conditionalFormatting sqref="C41:D41">
    <cfRule type="expression" dxfId="0" priority="224">
      <formula>C$2&gt;=TODAY()</formula>
    </cfRule>
  </conditionalFormatting>
  <conditionalFormatting sqref="C41">
    <cfRule type="expression" dxfId="0" priority="225">
      <formula>C$2&gt;=TODAY()</formula>
    </cfRule>
  </conditionalFormatting>
  <conditionalFormatting sqref="C41">
    <cfRule type="expression" dxfId="0" priority="226">
      <formula>C$2&gt;=TODAY()</formula>
    </cfRule>
  </conditionalFormatting>
  <conditionalFormatting sqref="C41">
    <cfRule type="expression" dxfId="0" priority="227">
      <formula>C$2&gt;=TODAY()</formula>
    </cfRule>
  </conditionalFormatting>
  <conditionalFormatting sqref="C41">
    <cfRule type="expression" dxfId="0" priority="228">
      <formula>C$2&gt;=TODAY()</formula>
    </cfRule>
  </conditionalFormatting>
  <conditionalFormatting sqref="C41">
    <cfRule type="expression" dxfId="0" priority="229">
      <formula>C$2&gt;=TODAY()</formula>
    </cfRule>
  </conditionalFormatting>
  <conditionalFormatting sqref="C41">
    <cfRule type="expression" dxfId="0" priority="230">
      <formula>C$2&gt;=TODAY()</formula>
    </cfRule>
  </conditionalFormatting>
  <conditionalFormatting sqref="D41">
    <cfRule type="expression" dxfId="0" priority="231">
      <formula>D$2&gt;=TODAY()</formula>
    </cfRule>
  </conditionalFormatting>
  <conditionalFormatting sqref="D41">
    <cfRule type="expression" dxfId="0" priority="232">
      <formula>D$2&gt;=TODAY()</formula>
    </cfRule>
  </conditionalFormatting>
  <conditionalFormatting sqref="D41">
    <cfRule type="expression" dxfId="0" priority="233">
      <formula>D$2&gt;=TODAY()</formula>
    </cfRule>
  </conditionalFormatting>
  <conditionalFormatting sqref="D41">
    <cfRule type="expression" dxfId="0" priority="234">
      <formula>D$2&gt;=TODAY()</formula>
    </cfRule>
  </conditionalFormatting>
  <conditionalFormatting sqref="D41">
    <cfRule type="expression" dxfId="0" priority="235">
      <formula>D$2&gt;=TODAY()</formula>
    </cfRule>
  </conditionalFormatting>
  <conditionalFormatting sqref="D41">
    <cfRule type="expression" dxfId="0" priority="236">
      <formula>D$2&gt;=TODAY()</formula>
    </cfRule>
  </conditionalFormatting>
  <conditionalFormatting sqref="C41">
    <cfRule type="expression" dxfId="0" priority="237">
      <formula>C$2&gt;=TODAY()</formula>
    </cfRule>
  </conditionalFormatting>
  <conditionalFormatting sqref="C41">
    <cfRule type="expression" dxfId="0" priority="238">
      <formula>C$2&gt;=TODAY()</formula>
    </cfRule>
  </conditionalFormatting>
  <conditionalFormatting sqref="C41">
    <cfRule type="expression" dxfId="0" priority="239">
      <formula>C$2&gt;=TODAY()</formula>
    </cfRule>
  </conditionalFormatting>
  <conditionalFormatting sqref="C41">
    <cfRule type="expression" dxfId="0" priority="240">
      <formula>C$2&gt;=TODAY()</formula>
    </cfRule>
  </conditionalFormatting>
  <conditionalFormatting sqref="C41">
    <cfRule type="expression" dxfId="0" priority="241">
      <formula>C$2&gt;=TODAY()</formula>
    </cfRule>
  </conditionalFormatting>
  <conditionalFormatting sqref="C41">
    <cfRule type="expression" dxfId="0" priority="242">
      <formula>C$2&gt;=TODAY()</formula>
    </cfRule>
  </conditionalFormatting>
  <conditionalFormatting sqref="D41">
    <cfRule type="expression" dxfId="0" priority="243">
      <formula>D$2&gt;=TODAY()</formula>
    </cfRule>
  </conditionalFormatting>
  <conditionalFormatting sqref="D41">
    <cfRule type="expression" dxfId="0" priority="244">
      <formula>D$2&gt;=TODAY()</formula>
    </cfRule>
  </conditionalFormatting>
  <conditionalFormatting sqref="D41">
    <cfRule type="expression" dxfId="0" priority="245">
      <formula>D$2&gt;=TODAY()</formula>
    </cfRule>
  </conditionalFormatting>
  <conditionalFormatting sqref="D41">
    <cfRule type="expression" dxfId="0" priority="246">
      <formula>D$2&gt;=TODAY()</formula>
    </cfRule>
  </conditionalFormatting>
  <conditionalFormatting sqref="D41">
    <cfRule type="expression" dxfId="0" priority="247">
      <formula>D$2&gt;=TODAY()</formula>
    </cfRule>
  </conditionalFormatting>
  <conditionalFormatting sqref="D41">
    <cfRule type="expression" dxfId="0" priority="248">
      <formula>D$2&gt;=TODAY()</formula>
    </cfRule>
  </conditionalFormatting>
  <conditionalFormatting sqref="C46:H46">
    <cfRule type="expression" dxfId="0" priority="249">
      <formula>C$2&gt;=TODAY()</formula>
    </cfRule>
  </conditionalFormatting>
  <conditionalFormatting sqref="C46:H46">
    <cfRule type="expression" dxfId="0" priority="250">
      <formula>C$2&gt;=TODAY()</formula>
    </cfRule>
  </conditionalFormatting>
  <conditionalFormatting sqref="C46:H46">
    <cfRule type="expression" dxfId="0" priority="251">
      <formula>C$2&gt;=TODAY()</formula>
    </cfRule>
  </conditionalFormatting>
  <conditionalFormatting sqref="C46:H46">
    <cfRule type="expression" dxfId="0" priority="252">
      <formula>C$2&gt;=TODAY()</formula>
    </cfRule>
  </conditionalFormatting>
  <conditionalFormatting sqref="C46:H46">
    <cfRule type="expression" dxfId="0" priority="253">
      <formula>C$2&gt;=TODAY()</formula>
    </cfRule>
  </conditionalFormatting>
  <conditionalFormatting sqref="C46:H46">
    <cfRule type="expression" dxfId="0" priority="254">
      <formula>C$2&gt;=TODAY()</formula>
    </cfRule>
  </conditionalFormatting>
  <conditionalFormatting sqref="C46:H46">
    <cfRule type="expression" dxfId="0" priority="255">
      <formula>C$2&gt;=TODAY()</formula>
    </cfRule>
  </conditionalFormatting>
  <conditionalFormatting sqref="C46:H46">
    <cfRule type="expression" dxfId="0" priority="256">
      <formula>C$2&gt;=TODAY()</formula>
    </cfRule>
  </conditionalFormatting>
  <conditionalFormatting sqref="C46:H46">
    <cfRule type="expression" dxfId="0" priority="257">
      <formula>C$2&gt;=TODAY()</formula>
    </cfRule>
  </conditionalFormatting>
  <conditionalFormatting sqref="C46:H46">
    <cfRule type="expression" dxfId="0" priority="258">
      <formula>C$2&gt;=TODAY()</formula>
    </cfRule>
  </conditionalFormatting>
  <conditionalFormatting sqref="C46:H46">
    <cfRule type="expression" dxfId="0" priority="259">
      <formula>C$2&gt;=TODAY()</formula>
    </cfRule>
  </conditionalFormatting>
  <conditionalFormatting sqref="C46:H46">
    <cfRule type="expression" dxfId="0" priority="260">
      <formula>C$2&gt;=TODAY()</formula>
    </cfRule>
  </conditionalFormatting>
  <conditionalFormatting sqref="C46:H46">
    <cfRule type="expression" dxfId="0" priority="261">
      <formula>C$2&gt;=TODAY()</formula>
    </cfRule>
  </conditionalFormatting>
  <conditionalFormatting sqref="C46:H46">
    <cfRule type="expression" dxfId="0" priority="262">
      <formula>C$2&gt;=TODAY()</formula>
    </cfRule>
  </conditionalFormatting>
  <conditionalFormatting sqref="C46:H46">
    <cfRule type="expression" dxfId="0" priority="263">
      <formula>C$2&gt;=TODAY()</formula>
    </cfRule>
  </conditionalFormatting>
  <conditionalFormatting sqref="C46:H46">
    <cfRule type="expression" dxfId="0" priority="264">
      <formula>C$2&gt;=TODAY()</formula>
    </cfRule>
  </conditionalFormatting>
  <conditionalFormatting sqref="C46:H46">
    <cfRule type="expression" dxfId="0" priority="265">
      <formula>C$2&gt;=TODAY()</formula>
    </cfRule>
  </conditionalFormatting>
  <conditionalFormatting sqref="C46:H46">
    <cfRule type="expression" dxfId="0" priority="266">
      <formula>C$2&gt;=TODAY()</formula>
    </cfRule>
  </conditionalFormatting>
  <conditionalFormatting sqref="C46:H46">
    <cfRule type="expression" dxfId="0" priority="267">
      <formula>C$2&gt;=TODAY()</formula>
    </cfRule>
  </conditionalFormatting>
  <conditionalFormatting sqref="C46:H46">
    <cfRule type="expression" dxfId="0" priority="268">
      <formula>C$2&gt;=TODAY()</formula>
    </cfRule>
  </conditionalFormatting>
  <conditionalFormatting sqref="C46:H46">
    <cfRule type="expression" dxfId="0" priority="269">
      <formula>C$2&gt;=TODAY()</formula>
    </cfRule>
  </conditionalFormatting>
  <conditionalFormatting sqref="C46:H46">
    <cfRule type="expression" dxfId="0" priority="270">
      <formula>C$2&gt;=TODAY()</formula>
    </cfRule>
  </conditionalFormatting>
  <conditionalFormatting sqref="C46:H46">
    <cfRule type="expression" dxfId="0" priority="271">
      <formula>C$2&gt;=TODAY()</formula>
    </cfRule>
  </conditionalFormatting>
  <conditionalFormatting sqref="C46:H46">
    <cfRule type="expression" dxfId="0" priority="272">
      <formula>C$2&gt;=TODAY()</formula>
    </cfRule>
  </conditionalFormatting>
  <conditionalFormatting sqref="C46:H46">
    <cfRule type="expression" dxfId="0" priority="273">
      <formula>C$2&gt;=TODAY()</formula>
    </cfRule>
  </conditionalFormatting>
  <conditionalFormatting sqref="C46:H46">
    <cfRule type="expression" dxfId="0" priority="274">
      <formula>C$2&gt;=TODAY()</formula>
    </cfRule>
  </conditionalFormatting>
  <conditionalFormatting sqref="C46:H46">
    <cfRule type="expression" dxfId="0" priority="275">
      <formula>C$2&gt;=TODAY()</formula>
    </cfRule>
  </conditionalFormatting>
  <conditionalFormatting sqref="C46:H46">
    <cfRule type="expression" dxfId="0" priority="276">
      <formula>C$2&gt;=TODAY()</formula>
    </cfRule>
  </conditionalFormatting>
  <conditionalFormatting sqref="C46:H46">
    <cfRule type="expression" dxfId="0" priority="277">
      <formula>C$2&gt;=TODAY()</formula>
    </cfRule>
  </conditionalFormatting>
  <conditionalFormatting sqref="C46:H46">
    <cfRule type="expression" dxfId="0" priority="278">
      <formula>C$2&gt;=TODAY()</formula>
    </cfRule>
  </conditionalFormatting>
  <conditionalFormatting sqref="C46:H46">
    <cfRule type="expression" dxfId="0" priority="279">
      <formula>C$2&gt;=TODAY()</formula>
    </cfRule>
  </conditionalFormatting>
  <conditionalFormatting sqref="C46:H46">
    <cfRule type="expression" dxfId="0" priority="280">
      <formula>C$2&gt;=TODAY()</formula>
    </cfRule>
  </conditionalFormatting>
  <conditionalFormatting sqref="C46:H46">
    <cfRule type="expression" dxfId="0" priority="281">
      <formula>C$2&gt;=TODAY()</formula>
    </cfRule>
  </conditionalFormatting>
  <conditionalFormatting sqref="C46:H46">
    <cfRule type="expression" dxfId="0" priority="282">
      <formula>C$2&gt;=TODAY()</formula>
    </cfRule>
  </conditionalFormatting>
  <conditionalFormatting sqref="C46:H46">
    <cfRule type="expression" dxfId="0" priority="283">
      <formula>C$2&gt;=TODAY()</formula>
    </cfRule>
  </conditionalFormatting>
  <conditionalFormatting sqref="C46:H46">
    <cfRule type="expression" dxfId="0" priority="284">
      <formula>C$2&gt;=TODAY()</formula>
    </cfRule>
  </conditionalFormatting>
  <conditionalFormatting sqref="C46:H46">
    <cfRule type="expression" dxfId="0" priority="285">
      <formula>C$2&gt;=TODAY()</formula>
    </cfRule>
  </conditionalFormatting>
  <conditionalFormatting sqref="C46:H46">
    <cfRule type="expression" dxfId="0" priority="286">
      <formula>C$2&gt;=TODAY()</formula>
    </cfRule>
  </conditionalFormatting>
  <conditionalFormatting sqref="C46:H46">
    <cfRule type="expression" dxfId="0" priority="287">
      <formula>C$2&gt;=TODAY()</formula>
    </cfRule>
  </conditionalFormatting>
  <conditionalFormatting sqref="C46:H46">
    <cfRule type="expression" dxfId="0" priority="288">
      <formula>C$2&gt;=TODAY()</formula>
    </cfRule>
  </conditionalFormatting>
  <conditionalFormatting sqref="C46:H46">
    <cfRule type="expression" dxfId="0" priority="289">
      <formula>C$2&gt;=TODAY()</formula>
    </cfRule>
  </conditionalFormatting>
  <conditionalFormatting sqref="C46:H46">
    <cfRule type="expression" dxfId="0" priority="290">
      <formula>C$2&gt;=TODAY()</formula>
    </cfRule>
  </conditionalFormatting>
  <conditionalFormatting sqref="N5">
    <cfRule type="expression" dxfId="0" priority="291">
      <formula>Z$2&gt;=TODAY()</formula>
    </cfRule>
  </conditionalFormatting>
  <conditionalFormatting sqref="Q5">
    <cfRule type="expression" dxfId="0" priority="292">
      <formula>AC$2&gt;=TODAY()</formula>
    </cfRule>
  </conditionalFormatting>
  <conditionalFormatting sqref="T5">
    <cfRule type="expression" dxfId="0" priority="293">
      <formula>AF$2&gt;=TODAY()</formula>
    </cfRule>
  </conditionalFormatting>
  <conditionalFormatting sqref="W5">
    <cfRule type="expression" dxfId="0" priority="294">
      <formula>AI$2&gt;=TODAY()</formula>
    </cfRule>
  </conditionalFormatting>
  <dataValidations>
    <dataValidation type="list" allowBlank="1" showErrorMessage="1" sqref="L9">
      <formula1>$H$54:$H$65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0.43"/>
    <col customWidth="1" min="2" max="3" width="7.57"/>
    <col customWidth="1" min="4" max="4" width="7.29"/>
    <col customWidth="1" min="5" max="6" width="7.57"/>
    <col customWidth="1" min="7" max="7" width="8.0"/>
    <col customWidth="1" min="8" max="9" width="8.86"/>
    <col customWidth="1" min="10" max="10" width="6.71"/>
    <col customWidth="1" min="11" max="15" width="8.71"/>
    <col customWidth="1" min="16" max="26" width="17.29"/>
  </cols>
  <sheetData>
    <row r="1" ht="6.75" customHeight="1">
      <c r="A1" s="358"/>
      <c r="B1" s="358"/>
      <c r="C1" s="358"/>
      <c r="D1" s="358"/>
      <c r="E1" s="358"/>
      <c r="F1" s="358"/>
      <c r="G1" s="358"/>
      <c r="H1" s="359"/>
      <c r="I1" s="359"/>
      <c r="J1" s="359"/>
    </row>
    <row r="2" ht="6.75" customHeight="1">
      <c r="A2" s="360"/>
      <c r="B2" s="275"/>
      <c r="C2" s="275"/>
      <c r="D2" s="275"/>
      <c r="E2" s="275"/>
      <c r="F2" s="275"/>
      <c r="G2" s="276"/>
      <c r="H2" s="359"/>
      <c r="I2" s="359"/>
      <c r="J2" s="359"/>
    </row>
    <row r="3" ht="19.5" customHeight="1">
      <c r="A3" s="361"/>
      <c r="B3" s="358"/>
      <c r="C3" s="358"/>
      <c r="D3" s="358"/>
      <c r="E3" s="358"/>
      <c r="F3" s="358"/>
      <c r="G3" s="362"/>
      <c r="H3" s="362"/>
      <c r="I3" s="362"/>
      <c r="J3" s="362"/>
      <c r="K3" s="362"/>
      <c r="L3" s="362"/>
      <c r="M3" s="362"/>
      <c r="N3" s="362"/>
    </row>
    <row r="4" ht="11.25" customHeight="1">
      <c r="A4" s="363"/>
      <c r="B4" s="358"/>
      <c r="C4" s="358"/>
      <c r="D4" s="358"/>
      <c r="E4" s="358"/>
      <c r="F4" s="358"/>
      <c r="G4" s="359"/>
      <c r="H4" s="359"/>
      <c r="I4" s="359"/>
      <c r="J4" s="359"/>
    </row>
    <row r="5" ht="11.25" customHeight="1">
      <c r="A5" s="363"/>
      <c r="B5" s="358"/>
      <c r="C5" s="358"/>
      <c r="D5" s="358"/>
      <c r="E5" s="358"/>
      <c r="F5" s="358"/>
      <c r="G5" s="359"/>
      <c r="H5" s="359"/>
      <c r="I5" s="359"/>
      <c r="J5" s="359"/>
    </row>
    <row r="6" ht="6.75" customHeight="1">
      <c r="A6" s="364"/>
      <c r="B6" s="364"/>
      <c r="C6" s="364"/>
      <c r="D6" s="364"/>
      <c r="E6" s="364"/>
      <c r="F6" s="364"/>
      <c r="G6" s="364"/>
      <c r="H6" s="359"/>
      <c r="I6" s="359"/>
      <c r="J6" s="359"/>
    </row>
    <row r="7" ht="6.75" customHeight="1">
      <c r="A7" s="359"/>
      <c r="B7" s="359"/>
      <c r="C7" s="359"/>
      <c r="D7" s="359"/>
      <c r="E7" s="359"/>
      <c r="F7" s="359"/>
      <c r="G7" s="359"/>
      <c r="H7" s="359"/>
      <c r="I7" s="359"/>
      <c r="J7" s="359"/>
    </row>
    <row r="8" ht="21.0" customHeight="1">
      <c r="A8" s="365"/>
      <c r="B8" s="366"/>
      <c r="C8" s="366"/>
      <c r="D8" s="367"/>
      <c r="E8" s="366"/>
      <c r="F8" s="366"/>
      <c r="G8" s="367"/>
      <c r="H8" s="359"/>
      <c r="I8" s="359"/>
      <c r="J8" s="359"/>
    </row>
    <row r="9" ht="18.0" customHeight="1">
      <c r="A9" s="368" t="s">
        <v>174</v>
      </c>
      <c r="B9" s="369" t="s">
        <v>75</v>
      </c>
      <c r="C9" s="369" t="s">
        <v>71</v>
      </c>
      <c r="D9" s="370" t="s">
        <v>175</v>
      </c>
      <c r="E9" s="371" t="s">
        <v>176</v>
      </c>
      <c r="F9" s="371" t="s">
        <v>177</v>
      </c>
      <c r="G9" s="370" t="s">
        <v>175</v>
      </c>
      <c r="H9" s="359"/>
      <c r="I9" s="359"/>
      <c r="J9" s="359"/>
    </row>
    <row r="10" ht="3.75" customHeight="1">
      <c r="A10" s="372"/>
      <c r="B10" s="373"/>
      <c r="C10" s="373"/>
      <c r="D10" s="374"/>
      <c r="E10" s="373"/>
      <c r="F10" s="373"/>
      <c r="G10" s="374"/>
      <c r="H10" s="359"/>
      <c r="I10" s="359"/>
      <c r="J10" s="359"/>
    </row>
    <row r="11" ht="16.5" customHeight="1">
      <c r="A11" s="375" t="s">
        <v>178</v>
      </c>
      <c r="B11" s="376"/>
      <c r="C11" s="376"/>
      <c r="D11" s="377"/>
      <c r="E11" s="376"/>
      <c r="F11" s="376"/>
      <c r="G11" s="377"/>
      <c r="H11" s="359"/>
      <c r="I11" s="359"/>
      <c r="J11" s="359"/>
    </row>
    <row r="12" ht="16.5" customHeight="1">
      <c r="A12" s="378" t="s">
        <v>146</v>
      </c>
      <c r="B12" s="379">
        <f>Month!CR7</f>
        <v>30.794</v>
      </c>
      <c r="C12" s="380">
        <f>Month!CF7</f>
        <v>27.767</v>
      </c>
      <c r="D12" s="381">
        <f t="shared" ref="D12:D18" si="1">(B12/C12-1)*100</f>
        <v>10.90142975</v>
      </c>
      <c r="E12" s="379">
        <f>HLOOKUP($E$9,YTD!$B$5:$KB$53,4,0)</f>
        <v>155.312</v>
      </c>
      <c r="F12" s="380">
        <f>HLOOKUP($F$9,YTD!$B$5:$KB$53,4,0)</f>
        <v>160.008</v>
      </c>
      <c r="G12" s="381">
        <f t="shared" ref="G12:G18" si="2">(E12/F12-1)*100</f>
        <v>-2.934853257</v>
      </c>
      <c r="H12" s="359"/>
      <c r="I12" s="359"/>
      <c r="J12" s="359"/>
    </row>
    <row r="13" ht="16.5" customHeight="1">
      <c r="A13" s="382" t="s">
        <v>147</v>
      </c>
      <c r="B13" s="383">
        <f>Month!CR8</f>
        <v>20.093</v>
      </c>
      <c r="C13" s="384">
        <f>Month!CF8</f>
        <v>18.343</v>
      </c>
      <c r="D13" s="385">
        <f t="shared" si="1"/>
        <v>9.54042414</v>
      </c>
      <c r="E13" s="383">
        <f>HLOOKUP($E$9,YTD!$B$5:$KB$53,5,0)</f>
        <v>68.202</v>
      </c>
      <c r="F13" s="384">
        <f>HLOOKUP($F$9,YTD!$B$5:$KB$53,5,0)</f>
        <v>59.878</v>
      </c>
      <c r="G13" s="385">
        <f t="shared" si="2"/>
        <v>13.90159992</v>
      </c>
      <c r="H13" s="359"/>
      <c r="I13" s="359"/>
      <c r="J13" s="359"/>
      <c r="M13" s="386"/>
      <c r="N13" s="387"/>
      <c r="O13" s="387"/>
    </row>
    <row r="14" ht="16.5" customHeight="1">
      <c r="A14" s="382" t="s">
        <v>148</v>
      </c>
      <c r="B14" s="383">
        <f>Month!CR9</f>
        <v>7.872</v>
      </c>
      <c r="C14" s="384">
        <f>Month!CF9</f>
        <v>6.687</v>
      </c>
      <c r="D14" s="385">
        <f t="shared" si="1"/>
        <v>17.7209511</v>
      </c>
      <c r="E14" s="383">
        <f>HLOOKUP($E$9,YTD!$B$5:$KB$53,6,0)</f>
        <v>26.347</v>
      </c>
      <c r="F14" s="384">
        <f>HLOOKUP($F$9,YTD!$B$5:$KB$53,6,0)</f>
        <v>23.976</v>
      </c>
      <c r="G14" s="385">
        <f t="shared" si="2"/>
        <v>9.889055722</v>
      </c>
      <c r="H14" s="359"/>
      <c r="I14" s="359"/>
      <c r="J14" s="359"/>
      <c r="M14" s="386"/>
      <c r="N14" s="387"/>
      <c r="O14" s="387"/>
    </row>
    <row r="15" ht="16.5" customHeight="1">
      <c r="A15" s="382" t="s">
        <v>14</v>
      </c>
      <c r="B15" s="383">
        <f>Month!CR10</f>
        <v>2.829</v>
      </c>
      <c r="C15" s="384">
        <f>Month!CF10</f>
        <v>2.737</v>
      </c>
      <c r="D15" s="385">
        <f t="shared" si="1"/>
        <v>3.361344538</v>
      </c>
      <c r="E15" s="383">
        <f>HLOOKUP($E$9,YTD!$B$5:$KB$53,7,0)</f>
        <v>0</v>
      </c>
      <c r="F15" s="384">
        <f>HLOOKUP($F$9,YTD!$B$5:$KB$53,7,0)</f>
        <v>0</v>
      </c>
      <c r="G15" s="385" t="str">
        <f t="shared" si="2"/>
        <v>#DIV/0!</v>
      </c>
      <c r="H15" s="359"/>
      <c r="I15" s="359"/>
      <c r="J15" s="359"/>
      <c r="M15" s="386"/>
      <c r="N15" s="387"/>
      <c r="O15" s="387"/>
    </row>
    <row r="16" ht="16.5" customHeight="1">
      <c r="A16" s="382" t="s">
        <v>179</v>
      </c>
      <c r="B16" s="383" t="str">
        <f>Month!#REF!</f>
        <v>#ERROR!</v>
      </c>
      <c r="C16" s="384" t="str">
        <f>Month!#REF!</f>
        <v>#ERROR!</v>
      </c>
      <c r="D16" s="385" t="str">
        <f t="shared" si="1"/>
        <v>#ERROR!</v>
      </c>
      <c r="E16" s="383">
        <f>HLOOKUP($E$9,YTD!$B$5:$KB$53,8,0)</f>
        <v>62.638</v>
      </c>
      <c r="F16" s="384">
        <f>HLOOKUP($F$9,YTD!$B$5:$KB$53,8,0)</f>
        <v>75.087</v>
      </c>
      <c r="G16" s="385">
        <f t="shared" si="2"/>
        <v>-16.57943452</v>
      </c>
      <c r="H16" s="359"/>
      <c r="I16" s="359"/>
      <c r="J16" s="359"/>
      <c r="M16" s="386"/>
      <c r="N16" s="387"/>
      <c r="O16" s="387"/>
    </row>
    <row r="17" ht="16.5" customHeight="1">
      <c r="A17" s="388" t="s">
        <v>151</v>
      </c>
      <c r="B17" s="389">
        <f>Month!CR13</f>
        <v>19.386</v>
      </c>
      <c r="C17" s="390">
        <f>Month!CF13</f>
        <v>21.451</v>
      </c>
      <c r="D17" s="391">
        <f t="shared" si="1"/>
        <v>-9.626590835</v>
      </c>
      <c r="E17" s="389">
        <f>HLOOKUP($E$9,YTD!$B$5:$KB$53,9,0)</f>
        <v>151.98</v>
      </c>
      <c r="F17" s="390">
        <f>HLOOKUP($F$9,YTD!$B$5:$KB$53,9,0)</f>
        <v>161.956</v>
      </c>
      <c r="G17" s="391">
        <f t="shared" si="2"/>
        <v>-6.159697696</v>
      </c>
      <c r="H17" s="359"/>
      <c r="I17" s="359"/>
      <c r="J17" s="359"/>
    </row>
    <row r="18" ht="16.5" customHeight="1">
      <c r="A18" s="392" t="s">
        <v>152</v>
      </c>
      <c r="B18" s="393">
        <f>Month!CR14</f>
        <v>55.891</v>
      </c>
      <c r="C18" s="394">
        <f>Month!CF14</f>
        <v>54.599</v>
      </c>
      <c r="D18" s="395">
        <f t="shared" si="1"/>
        <v>2.366343706</v>
      </c>
      <c r="E18" s="393">
        <f>HLOOKUP($E$9,YTD!$B$5:$KB$53,10,0)</f>
        <v>464.479</v>
      </c>
      <c r="F18" s="394">
        <f>HLOOKUP($F$9,YTD!$B$5:$KB$53,10,0)</f>
        <v>480.905</v>
      </c>
      <c r="G18" s="395">
        <f t="shared" si="2"/>
        <v>-3.415643422</v>
      </c>
      <c r="H18" s="359"/>
      <c r="I18" s="359"/>
      <c r="J18" s="359"/>
      <c r="M18" s="386"/>
      <c r="N18" s="387"/>
      <c r="O18" s="387"/>
    </row>
    <row r="19" ht="3.75" customHeight="1">
      <c r="A19" s="372"/>
      <c r="B19" s="373"/>
      <c r="C19" s="384"/>
      <c r="D19" s="396"/>
      <c r="E19" s="373"/>
      <c r="F19" s="384"/>
      <c r="G19" s="396"/>
      <c r="H19" s="359"/>
      <c r="I19" s="359"/>
      <c r="J19" s="359"/>
    </row>
    <row r="20" ht="16.5" customHeight="1">
      <c r="A20" s="392" t="s">
        <v>180</v>
      </c>
      <c r="B20" s="397"/>
      <c r="C20" s="398"/>
      <c r="D20" s="395"/>
      <c r="E20" s="397"/>
      <c r="F20" s="398"/>
      <c r="G20" s="395"/>
      <c r="H20" s="359"/>
      <c r="I20" s="359"/>
      <c r="J20" s="359"/>
    </row>
    <row r="21" ht="16.5" customHeight="1">
      <c r="A21" s="378" t="s">
        <v>146</v>
      </c>
      <c r="B21" s="379">
        <f>Month!CR17</f>
        <v>15.048</v>
      </c>
      <c r="C21" s="380">
        <f>Month!CF17</f>
        <v>16.282</v>
      </c>
      <c r="D21" s="381">
        <f t="shared" ref="D21:D27" si="3">(B21/C21-1)*100</f>
        <v>-7.578921508</v>
      </c>
      <c r="E21" s="379">
        <f>HLOOKUP($E$9,YTD!$B$5:$KB$53,13,0)</f>
        <v>135.205</v>
      </c>
      <c r="F21" s="380">
        <f>HLOOKUP($F$9,YTD!$B$5:$KB$53,13,0)</f>
        <v>130.797</v>
      </c>
      <c r="G21" s="381">
        <f t="shared" ref="G21:G27" si="4">(E21/F21-1)*100</f>
        <v>3.370107877</v>
      </c>
      <c r="H21" s="359"/>
      <c r="I21" s="359"/>
      <c r="J21" s="359"/>
    </row>
    <row r="22" ht="16.5" customHeight="1">
      <c r="A22" s="382" t="s">
        <v>147</v>
      </c>
      <c r="B22" s="383">
        <f>Month!CR18</f>
        <v>7.337</v>
      </c>
      <c r="C22" s="384">
        <f>Month!CF18</f>
        <v>7.957</v>
      </c>
      <c r="D22" s="385">
        <f t="shared" si="3"/>
        <v>-7.791881362</v>
      </c>
      <c r="E22" s="383">
        <f>HLOOKUP($E$9,YTD!$B$5:$KB$53,14,0)</f>
        <v>58.532</v>
      </c>
      <c r="F22" s="384">
        <f>HLOOKUP($F$9,YTD!$B$5:$KB$53,14,0)</f>
        <v>63.846</v>
      </c>
      <c r="G22" s="385">
        <f t="shared" si="4"/>
        <v>-8.323152586</v>
      </c>
      <c r="H22" s="359"/>
      <c r="I22" s="359"/>
      <c r="J22" s="359"/>
    </row>
    <row r="23" ht="16.5" customHeight="1">
      <c r="A23" s="382" t="s">
        <v>148</v>
      </c>
      <c r="B23" s="383">
        <f>Month!CR19</f>
        <v>4.678</v>
      </c>
      <c r="C23" s="384">
        <f>Month!CF19</f>
        <v>5.144</v>
      </c>
      <c r="D23" s="385">
        <f t="shared" si="3"/>
        <v>-9.059097978</v>
      </c>
      <c r="E23" s="383">
        <f>HLOOKUP($E$9,YTD!$B$5:$KB$53,15,0)</f>
        <v>44.178</v>
      </c>
      <c r="F23" s="384">
        <f>HLOOKUP($F$9,YTD!$B$5:$KB$53,15,0)</f>
        <v>39.037</v>
      </c>
      <c r="G23" s="385">
        <f t="shared" si="4"/>
        <v>13.16955709</v>
      </c>
      <c r="H23" s="359"/>
      <c r="I23" s="359"/>
      <c r="J23" s="359"/>
    </row>
    <row r="24" ht="16.5" customHeight="1">
      <c r="A24" s="382" t="s">
        <v>14</v>
      </c>
      <c r="B24" s="383">
        <f>Month!CR20</f>
        <v>3.033</v>
      </c>
      <c r="C24" s="384">
        <f>Month!CF20</f>
        <v>3.181</v>
      </c>
      <c r="D24" s="385">
        <f t="shared" si="3"/>
        <v>-4.652624961</v>
      </c>
      <c r="E24" s="383">
        <f>HLOOKUP($E$9,YTD!$B$5:$KB$53,16,0)</f>
        <v>32.495</v>
      </c>
      <c r="F24" s="384">
        <f>HLOOKUP($F$9,YTD!$B$5:$KB$53,16,0)</f>
        <v>27.914</v>
      </c>
      <c r="G24" s="385">
        <f t="shared" si="4"/>
        <v>16.41111987</v>
      </c>
      <c r="H24" s="359"/>
      <c r="I24" s="359"/>
      <c r="J24" s="359"/>
    </row>
    <row r="25" ht="16.5" customHeight="1">
      <c r="A25" s="382" t="s">
        <v>179</v>
      </c>
      <c r="B25" s="383">
        <f>Month!CR21</f>
        <v>2.146</v>
      </c>
      <c r="C25" s="384">
        <f>Month!CF21</f>
        <v>2.095</v>
      </c>
      <c r="D25" s="385">
        <f t="shared" si="3"/>
        <v>2.434367542</v>
      </c>
      <c r="E25" s="383">
        <f>HLOOKUP($E$9,YTD!$B$5:$KB$53,17,0)</f>
        <v>13.91</v>
      </c>
      <c r="F25" s="384">
        <f>HLOOKUP($F$9,YTD!$B$5:$KB$53,17,0)</f>
        <v>12.633</v>
      </c>
      <c r="G25" s="385">
        <f t="shared" si="4"/>
        <v>10.10844613</v>
      </c>
      <c r="H25" s="359"/>
      <c r="I25" s="359"/>
      <c r="J25" s="359"/>
    </row>
    <row r="26" ht="16.5" customHeight="1">
      <c r="A26" s="388" t="s">
        <v>151</v>
      </c>
      <c r="B26" s="389">
        <f>Month!CR22</f>
        <v>6.429</v>
      </c>
      <c r="C26" s="390">
        <f>Month!CF22</f>
        <v>7.633</v>
      </c>
      <c r="D26" s="391">
        <f t="shared" si="3"/>
        <v>-15.77361457</v>
      </c>
      <c r="E26" s="389">
        <f>HLOOKUP($E$9,YTD!$B$5:$KB$53,18,0)</f>
        <v>58.48</v>
      </c>
      <c r="F26" s="390">
        <f>HLOOKUP($F$9,YTD!$B$5:$KB$53,18,0)</f>
        <v>57.387</v>
      </c>
      <c r="G26" s="391">
        <f t="shared" si="4"/>
        <v>1.904612543</v>
      </c>
      <c r="H26" s="359"/>
      <c r="I26" s="359"/>
      <c r="J26" s="359"/>
    </row>
    <row r="27" ht="16.5" customHeight="1">
      <c r="A27" s="392" t="s">
        <v>152</v>
      </c>
      <c r="B27" s="393">
        <f>Month!CR23</f>
        <v>23.623</v>
      </c>
      <c r="C27" s="394">
        <f>Month!CF23</f>
        <v>26.01</v>
      </c>
      <c r="D27" s="395">
        <f t="shared" si="3"/>
        <v>-9.177239523</v>
      </c>
      <c r="E27" s="393">
        <f>HLOOKUP($E$9,YTD!$B$5:$KB$53,19,0)</f>
        <v>207.595</v>
      </c>
      <c r="F27" s="394">
        <f>HLOOKUP($F$9,YTD!$B$5:$KB$53,19,0)</f>
        <v>200.817</v>
      </c>
      <c r="G27" s="395">
        <f t="shared" si="4"/>
        <v>3.375212258</v>
      </c>
      <c r="H27" s="359"/>
      <c r="I27" s="359"/>
      <c r="J27" s="359"/>
    </row>
    <row r="28" ht="3.75" customHeight="1">
      <c r="A28" s="372"/>
      <c r="B28" s="373"/>
      <c r="C28" s="384"/>
      <c r="D28" s="396"/>
      <c r="E28" s="373"/>
      <c r="F28" s="384"/>
      <c r="G28" s="396"/>
      <c r="H28" s="359"/>
      <c r="I28" s="359"/>
      <c r="J28" s="359"/>
    </row>
    <row r="29" ht="16.5" customHeight="1">
      <c r="A29" s="392" t="s">
        <v>29</v>
      </c>
      <c r="B29" s="393">
        <f>Month!CR35</f>
        <v>79.514</v>
      </c>
      <c r="C29" s="394">
        <f>Month!CF35</f>
        <v>80.609</v>
      </c>
      <c r="D29" s="395">
        <f>(B29/C29-1)*100</f>
        <v>-1.358409111</v>
      </c>
      <c r="E29" s="393" t="str">
        <f>HLOOKUP($E$9,YTD!$B$5:$KB$53,21,0)</f>
        <v/>
      </c>
      <c r="F29" s="394" t="str">
        <f>HLOOKUP($F$9,YTD!$B$5:$KB$53,21,0)</f>
        <v/>
      </c>
      <c r="G29" s="395" t="str">
        <f>(E29/F29-1)*100</f>
        <v>#DIV/0!</v>
      </c>
      <c r="H29" s="359"/>
      <c r="I29" s="359"/>
      <c r="J29" s="359"/>
      <c r="L29" s="399"/>
    </row>
    <row r="30" ht="15.0" customHeight="1">
      <c r="A30" s="400" t="s">
        <v>181</v>
      </c>
      <c r="B30" s="401"/>
      <c r="C30" s="401"/>
      <c r="D30" s="402"/>
      <c r="E30" s="401"/>
      <c r="F30" s="401"/>
      <c r="G30" s="402"/>
      <c r="H30" s="359"/>
      <c r="I30" s="359"/>
      <c r="J30" s="359"/>
    </row>
    <row r="31" ht="29.25" customHeight="1">
      <c r="A31" s="359"/>
      <c r="B31" s="403"/>
      <c r="C31" s="403"/>
      <c r="D31" s="404"/>
      <c r="E31" s="403"/>
      <c r="F31" s="403"/>
      <c r="G31" s="404"/>
      <c r="H31" s="359"/>
      <c r="I31" s="359"/>
      <c r="J31" s="359"/>
    </row>
    <row r="32" ht="18.75" customHeight="1">
      <c r="A32" s="405" t="s">
        <v>31</v>
      </c>
      <c r="B32" s="406" t="str">
        <f t="shared" ref="B32:G32" si="5">B9</f>
        <v>3Q13</v>
      </c>
      <c r="C32" s="406" t="str">
        <f t="shared" si="5"/>
        <v>3Q12</v>
      </c>
      <c r="D32" s="407" t="str">
        <f t="shared" si="5"/>
        <v>Chg. (%)</v>
      </c>
      <c r="E32" s="408" t="str">
        <f t="shared" si="5"/>
        <v>9M13</v>
      </c>
      <c r="F32" s="408" t="str">
        <f t="shared" si="5"/>
        <v>9M12</v>
      </c>
      <c r="G32" s="407" t="str">
        <f t="shared" si="5"/>
        <v>Chg. (%)</v>
      </c>
      <c r="H32" s="359"/>
      <c r="I32" s="359"/>
      <c r="J32" s="359"/>
    </row>
    <row r="33" ht="16.5" customHeight="1">
      <c r="A33" s="409" t="s">
        <v>154</v>
      </c>
      <c r="B33" s="410">
        <f>Month!CR39</f>
        <v>4631.5</v>
      </c>
      <c r="C33" s="411">
        <f>Month!CF39</f>
        <v>4304</v>
      </c>
      <c r="D33" s="381">
        <f t="shared" ref="D33:D34" si="6">(B33/C33-1)*100</f>
        <v>7.609200743</v>
      </c>
      <c r="E33" s="410">
        <f>HLOOKUP($E$9,YTD!$B$5:$KB$53,25,0)</f>
        <v>58.842</v>
      </c>
      <c r="F33" s="411">
        <f>HLOOKUP($F$9,YTD!$B$5:$KB$53,25,0)</f>
        <v>51.89</v>
      </c>
      <c r="G33" s="381">
        <f t="shared" ref="G33:G34" si="7">(E33/F33-1)*100</f>
        <v>13.39757179</v>
      </c>
      <c r="H33" s="359"/>
      <c r="I33" s="359"/>
      <c r="J33" s="359"/>
    </row>
    <row r="34" ht="16.5" customHeight="1">
      <c r="A34" s="412" t="s">
        <v>182</v>
      </c>
      <c r="B34" s="383">
        <f>Month!CR40</f>
        <v>58.69682042</v>
      </c>
      <c r="C34" s="384">
        <f>Month!CF40</f>
        <v>55.02923977</v>
      </c>
      <c r="D34" s="385">
        <f t="shared" si="6"/>
        <v>6.66478525</v>
      </c>
      <c r="E34" s="383">
        <f>HLOOKUP($E$9,YTD!$B$5:$KB$53,26,0)</f>
        <v>0</v>
      </c>
      <c r="F34" s="384">
        <f>HLOOKUP($F$9,YTD!$B$5:$KB$53,26,0)</f>
        <v>0</v>
      </c>
      <c r="G34" s="385" t="str">
        <f t="shared" si="7"/>
        <v>#DIV/0!</v>
      </c>
      <c r="H34" s="359"/>
      <c r="I34" s="359"/>
      <c r="J34" s="359"/>
      <c r="K34" s="399"/>
    </row>
    <row r="35" ht="16.5" customHeight="1">
      <c r="A35" s="413" t="s">
        <v>183</v>
      </c>
      <c r="B35" s="401"/>
      <c r="C35" s="401"/>
      <c r="D35" s="402"/>
      <c r="E35" s="401"/>
      <c r="F35" s="401"/>
      <c r="G35" s="402"/>
      <c r="H35" s="359"/>
      <c r="I35" s="359"/>
      <c r="J35" s="359"/>
    </row>
    <row r="36" ht="29.25" customHeight="1">
      <c r="A36" s="359"/>
      <c r="B36" s="403"/>
      <c r="C36" s="403"/>
      <c r="D36" s="404"/>
      <c r="E36" s="403"/>
      <c r="F36" s="403"/>
      <c r="G36" s="404"/>
      <c r="H36" s="359"/>
      <c r="I36" s="359"/>
      <c r="J36" s="359"/>
    </row>
    <row r="37" ht="18.75" customHeight="1">
      <c r="A37" s="414" t="s">
        <v>184</v>
      </c>
      <c r="B37" s="406" t="str">
        <f t="shared" ref="B37:G37" si="8">B32</f>
        <v>3Q13</v>
      </c>
      <c r="C37" s="406" t="str">
        <f t="shared" si="8"/>
        <v>3Q12</v>
      </c>
      <c r="D37" s="407" t="str">
        <f t="shared" si="8"/>
        <v>Chg. (%)</v>
      </c>
      <c r="E37" s="408" t="str">
        <f t="shared" si="8"/>
        <v>9M13</v>
      </c>
      <c r="F37" s="408" t="str">
        <f t="shared" si="8"/>
        <v>9M12</v>
      </c>
      <c r="G37" s="407" t="str">
        <f t="shared" si="8"/>
        <v>Chg. (%)</v>
      </c>
      <c r="H37" s="359"/>
      <c r="I37" s="359"/>
      <c r="J37" s="359"/>
    </row>
    <row r="38" ht="16.5" customHeight="1">
      <c r="A38" s="378" t="s">
        <v>185</v>
      </c>
      <c r="B38" s="410">
        <f>Month!CR46</f>
        <v>15</v>
      </c>
      <c r="C38" s="411">
        <f>Month!CF46</f>
        <v>14</v>
      </c>
      <c r="D38" s="381">
        <f t="shared" ref="D38:D43" si="9">(B38/C38-1)*100</f>
        <v>7.142857143</v>
      </c>
      <c r="E38" s="410" t="str">
        <f>HLOOKUP($E$9,YTD!$B$5:$KB$53,30,0)</f>
        <v/>
      </c>
      <c r="F38" s="411" t="str">
        <f>HLOOKUP($F$9,YTD!$B$5:$KB$53,30,0)</f>
        <v/>
      </c>
      <c r="G38" s="381" t="str">
        <f t="shared" ref="G38:G43" si="10">(E38/F38-1)*100</f>
        <v>#DIV/0!</v>
      </c>
      <c r="H38" s="359"/>
      <c r="I38" s="359"/>
      <c r="J38" s="359"/>
    </row>
    <row r="39" ht="16.5" customHeight="1">
      <c r="A39" s="382" t="s">
        <v>186</v>
      </c>
      <c r="B39" s="415" t="str">
        <f>Month!#REF!</f>
        <v>#ERROR!</v>
      </c>
      <c r="C39" s="416" t="str">
        <f>Month!#REF!</f>
        <v>#ERROR!</v>
      </c>
      <c r="D39" s="385" t="str">
        <f t="shared" si="9"/>
        <v>#ERROR!</v>
      </c>
      <c r="E39" s="415">
        <f>HLOOKUP($E$9,YTD!$B$5:$KB$53,31,0)</f>
        <v>672.074</v>
      </c>
      <c r="F39" s="416">
        <f>HLOOKUP($F$9,YTD!$B$5:$KB$53,31,0)</f>
        <v>681.722</v>
      </c>
      <c r="G39" s="385">
        <f t="shared" si="10"/>
        <v>-1.415239643</v>
      </c>
      <c r="H39" s="359"/>
      <c r="I39" s="359"/>
      <c r="J39" s="359"/>
    </row>
    <row r="40" ht="16.5" customHeight="1">
      <c r="A40" s="382" t="s">
        <v>187</v>
      </c>
      <c r="B40" s="415" t="str">
        <f>Month!#REF!</f>
        <v>#ERROR!</v>
      </c>
      <c r="C40" s="416" t="str">
        <f>Month!#REF!</f>
        <v>#ERROR!</v>
      </c>
      <c r="D40" s="385" t="str">
        <f t="shared" si="9"/>
        <v>#ERROR!</v>
      </c>
      <c r="E40" s="415" t="str">
        <f>HLOOKUP($E$9,YTD!$B$5:$KB$53,32,0)</f>
        <v/>
      </c>
      <c r="F40" s="416" t="str">
        <f>HLOOKUP($F$9,YTD!$B$5:$KB$53,32,0)</f>
        <v/>
      </c>
      <c r="G40" s="385" t="str">
        <f t="shared" si="10"/>
        <v>#DIV/0!</v>
      </c>
      <c r="H40" s="359"/>
      <c r="I40" s="359"/>
      <c r="J40" s="359"/>
    </row>
    <row r="41" ht="16.5" customHeight="1">
      <c r="A41" s="378" t="s">
        <v>188</v>
      </c>
      <c r="B41" s="417" t="str">
        <f t="shared" ref="B41:C41" si="11">#REF!</f>
        <v>#REF!</v>
      </c>
      <c r="C41" s="418" t="str">
        <f t="shared" si="11"/>
        <v>#REF!</v>
      </c>
      <c r="D41" s="419" t="str">
        <f t="shared" si="9"/>
        <v>#REF!</v>
      </c>
      <c r="E41" s="417" t="str">
        <f>HLOOKUP($E$9,YTD!$B$5:$KB$53,33,0)</f>
        <v/>
      </c>
      <c r="F41" s="418" t="str">
        <f>HLOOKUP($F$9,YTD!$B$5:$KB$53,33,0)</f>
        <v/>
      </c>
      <c r="G41" s="419" t="str">
        <f t="shared" si="10"/>
        <v>#DIV/0!</v>
      </c>
      <c r="H41" s="359"/>
      <c r="I41" s="359"/>
      <c r="J41" s="359"/>
    </row>
    <row r="42" ht="16.5" customHeight="1">
      <c r="A42" s="382" t="s">
        <v>189</v>
      </c>
      <c r="B42" s="415" t="str">
        <f>Month!#REF!</f>
        <v>#ERROR!</v>
      </c>
      <c r="C42" s="416" t="str">
        <f>Month!#REF!</f>
        <v>#ERROR!</v>
      </c>
      <c r="D42" s="385" t="str">
        <f t="shared" si="9"/>
        <v>#ERROR!</v>
      </c>
      <c r="E42" s="415" t="str">
        <f>HLOOKUP($E$9,YTD!$B$5:$KB$53,34,0)</f>
        <v/>
      </c>
      <c r="F42" s="416" t="str">
        <f>HLOOKUP($F$9,YTD!$B$5:$KB$53,34,0)</f>
        <v/>
      </c>
      <c r="G42" s="385" t="str">
        <f t="shared" si="10"/>
        <v>#DIV/0!</v>
      </c>
      <c r="H42" s="359"/>
      <c r="I42" s="359"/>
      <c r="J42" s="359"/>
      <c r="M42" s="386"/>
      <c r="N42" s="387"/>
      <c r="O42" s="387"/>
    </row>
    <row r="43" ht="16.5" customHeight="1">
      <c r="A43" s="382" t="s">
        <v>190</v>
      </c>
      <c r="B43" s="415" t="str">
        <f>Month!#REF!</f>
        <v>#ERROR!</v>
      </c>
      <c r="C43" s="416" t="str">
        <f>Month!#REF!</f>
        <v>#ERROR!</v>
      </c>
      <c r="D43" s="385" t="str">
        <f t="shared" si="9"/>
        <v>#ERROR!</v>
      </c>
      <c r="E43" s="415">
        <f>HLOOKUP($E$9,YTD!$B$5:$KB$53,35,0)</f>
        <v>39345.5</v>
      </c>
      <c r="F43" s="416">
        <f>HLOOKUP($F$9,YTD!$B$5:$KB$53,35,0)</f>
        <v>39044.5</v>
      </c>
      <c r="G43" s="385">
        <f t="shared" si="10"/>
        <v>0.7709152377</v>
      </c>
      <c r="H43" s="359"/>
      <c r="I43" s="359"/>
      <c r="J43" s="359"/>
      <c r="M43" s="386"/>
      <c r="N43" s="387"/>
      <c r="O43" s="387"/>
    </row>
    <row r="44" ht="15.0" customHeight="1">
      <c r="A44" s="420" t="s">
        <v>191</v>
      </c>
      <c r="B44" s="366"/>
      <c r="C44" s="366"/>
      <c r="D44" s="367"/>
      <c r="E44" s="366"/>
      <c r="F44" s="366"/>
      <c r="G44" s="367"/>
      <c r="H44" s="359"/>
      <c r="I44" s="359"/>
      <c r="J44" s="359"/>
    </row>
    <row r="45" ht="15.0" customHeight="1">
      <c r="A45" s="359"/>
      <c r="B45" s="366"/>
      <c r="C45" s="366"/>
      <c r="D45" s="367"/>
      <c r="E45" s="366"/>
      <c r="F45" s="366"/>
      <c r="G45" s="367"/>
      <c r="H45" s="359"/>
      <c r="I45" s="359"/>
      <c r="J45" s="359"/>
    </row>
    <row r="46" ht="15.0" customHeight="1">
      <c r="A46" s="359"/>
      <c r="B46" s="359"/>
      <c r="C46" s="359"/>
      <c r="D46" s="359"/>
      <c r="E46" s="359"/>
      <c r="F46" s="359"/>
      <c r="G46" s="359"/>
      <c r="H46" s="359"/>
      <c r="I46" s="359"/>
      <c r="J46" s="359"/>
    </row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G2"/>
  </mergeCells>
  <printOptions/>
  <pageMargins bottom="0.787401575" footer="0.0" header="0.0" left="0.511811024" right="0.511811024" top="0.787401575"/>
  <pageSetup orientation="landscape"/>
  <drawing r:id="rId1"/>
</worksheet>
</file>